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4"/>
  </bookViews>
  <sheets>
    <sheet name="KLSEbs" sheetId="1" r:id="rId1"/>
    <sheet name="KLSEpl" sheetId="2" r:id="rId2"/>
    <sheet name="KLSEequity" sheetId="3" r:id="rId3"/>
    <sheet name="KLSEnotes" sheetId="4" r:id="rId4"/>
    <sheet name="CFlow" sheetId="5" r:id="rId5"/>
  </sheets>
  <definedNames/>
  <calcPr fullCalcOnLoad="1"/>
</workbook>
</file>

<file path=xl/sharedStrings.xml><?xml version="1.0" encoding="utf-8"?>
<sst xmlns="http://schemas.openxmlformats.org/spreadsheetml/2006/main" count="493" uniqueCount="410">
  <si>
    <t>BRIGHT PACKAGING INDUSTRY BHD</t>
  </si>
  <si>
    <t>CONSOLIDATED BALANCE SHEET AS AT 30 NOVEMBER  2002</t>
  </si>
  <si>
    <t>(KLSE Format)</t>
  </si>
  <si>
    <t>AS AT END</t>
  </si>
  <si>
    <t>OF CURRENT</t>
  </si>
  <si>
    <t xml:space="preserve">OF PRECEDING </t>
  </si>
  <si>
    <t>QUARTER</t>
  </si>
  <si>
    <t>FINANCIAL YEAR</t>
  </si>
  <si>
    <t>30/11/02</t>
  </si>
  <si>
    <t>ENDED 31/08/02</t>
  </si>
  <si>
    <t>RM'000</t>
  </si>
  <si>
    <t>( Unaudited )</t>
  </si>
  <si>
    <t xml:space="preserve"> </t>
  </si>
  <si>
    <t>Property, Plant and Equipment</t>
  </si>
  <si>
    <t>Investment in Associated Companies/Joint Ventures</t>
  </si>
  <si>
    <t>Other Investments</t>
  </si>
  <si>
    <t>Intangible Assets</t>
  </si>
  <si>
    <t>Current Assets</t>
  </si>
  <si>
    <t xml:space="preserve">   Inventories &amp; Work In Progress</t>
  </si>
  <si>
    <t xml:space="preserve">   Amounts Due from Customers</t>
  </si>
  <si>
    <t xml:space="preserve">   Trade &amp; Other Receivables</t>
  </si>
  <si>
    <t xml:space="preserve">   Amounts Due from Associated Companies</t>
  </si>
  <si>
    <t xml:space="preserve">   Amounts Due from Joint Ventures</t>
  </si>
  <si>
    <t xml:space="preserve">   Cash &amp; Cash Equivalent</t>
  </si>
  <si>
    <t>Current Liabilities</t>
  </si>
  <si>
    <t xml:space="preserve">   Trade &amp; Other Payables</t>
  </si>
  <si>
    <t xml:space="preserve">   Short Term Borrowings</t>
  </si>
  <si>
    <t xml:space="preserve">   Amount Due to Associated Companies</t>
  </si>
  <si>
    <t xml:space="preserve">   Provision for Taxation</t>
  </si>
  <si>
    <t xml:space="preserve">   Amounts Due To Customers</t>
  </si>
  <si>
    <t xml:space="preserve">   Proposed Dividends</t>
  </si>
  <si>
    <t>Net Current  Assets / (Current Liabilities)</t>
  </si>
  <si>
    <t>Share Capital</t>
  </si>
  <si>
    <t>Reserves</t>
  </si>
  <si>
    <t>Shareholders Fund</t>
  </si>
  <si>
    <t>Minority Interests</t>
  </si>
  <si>
    <t>Long Term Borrowings</t>
  </si>
  <si>
    <t>Deferred Taxation</t>
  </si>
  <si>
    <t>Net Tangible Asset Per Share ( sen )</t>
  </si>
  <si>
    <t>KLSE QUARTERLY REPORT</t>
  </si>
  <si>
    <t>FOR THE QUARTER ENDED 30th November 2002</t>
  </si>
  <si>
    <t>NOTES TO THE INTERIM FINANCIAL REPORT</t>
  </si>
  <si>
    <t>Accounting Policies</t>
  </si>
  <si>
    <t>The  interim  financial report  of  the company  was prepared in line with MASB 26 - Interim Financial</t>
  </si>
  <si>
    <t>Reporting and Listing Requirements of  KLSE.</t>
  </si>
  <si>
    <t>The financial statements are prepared using the same accounting policies and method of computation</t>
  </si>
  <si>
    <t>as  those used   in  the  preparation of  the  latest  audited financial statements.</t>
  </si>
  <si>
    <t>Qualified Audit Report</t>
  </si>
  <si>
    <t>The  financial  statement of  the Group  for  the  financial year ended 31 August 2002 is currently being</t>
  </si>
  <si>
    <t>finalised by the external auditor.</t>
  </si>
  <si>
    <t>Seasonality Or Cyclicality Of Operations</t>
  </si>
  <si>
    <t>The business of  the  Group for  the quarter  under  review has not been  affected by any  seasonality or</t>
  </si>
  <si>
    <t>cyclicality of operations.</t>
  </si>
  <si>
    <t>Extraordinary Items</t>
  </si>
  <si>
    <t>There were no extraordinary items for the financial period under review.</t>
  </si>
  <si>
    <t>Changes in estimates</t>
  </si>
  <si>
    <t>There is no significant changes  in estimates  of  amounts reported in prior interim period or  previous</t>
  </si>
  <si>
    <t>financial year.</t>
  </si>
  <si>
    <t xml:space="preserve">Issuances And Repayment Of Debt And Equity Securities </t>
  </si>
  <si>
    <t>There were no issuance  and  repayment of debt  and equity  securities  for  the  financial period under</t>
  </si>
  <si>
    <t>review.</t>
  </si>
  <si>
    <t>Dividend Paid</t>
  </si>
  <si>
    <t>No dividend was recommended for the financial period ended 31 August 2002.</t>
  </si>
  <si>
    <t>Segmental Reporting</t>
  </si>
  <si>
    <t>A ]</t>
  </si>
  <si>
    <t>INFORMATION ABOUT BUSINESS SEGMENTS</t>
  </si>
  <si>
    <t>FIRST QUARTER  ( RM Million )</t>
  </si>
  <si>
    <t>PaperLamination</t>
  </si>
  <si>
    <t>Optic Fibre</t>
  </si>
  <si>
    <t>Printing</t>
  </si>
  <si>
    <t>Others</t>
  </si>
  <si>
    <t>Elimination</t>
  </si>
  <si>
    <t>Consolidated</t>
  </si>
  <si>
    <t>FY '03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</si>
  <si>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</si>
  <si>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</si>
  <si>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</si>
  <si>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</si>
  <si>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</si>
  <si>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</si>
  <si>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</si>
  <si>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</si>
  <si>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</si>
  <si>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Minority Interest</t>
  </si>
  <si>
    <t>Profit AfterTax/MI</t>
  </si>
  <si>
    <t xml:space="preserve">OTHER </t>
  </si>
  <si>
    <t>INFORMATIONS</t>
  </si>
  <si>
    <t>Segment Assets</t>
  </si>
  <si>
    <t>Segment Liabilities</t>
  </si>
  <si>
    <t>Consolidated Assets/</t>
  </si>
  <si>
    <t>( Liabilities )</t>
  </si>
  <si>
    <t>Capital Expenditure</t>
  </si>
  <si>
    <t>Depreciation</t>
  </si>
  <si>
    <t>Non cash expenses</t>
  </si>
  <si>
    <t>other than deprn.</t>
  </si>
  <si>
    <t>B ]</t>
  </si>
  <si>
    <t>INFORMATION ABOUT GEOGRAPHICAL  SEGMENTS</t>
  </si>
  <si>
    <t>Malaysia</t>
  </si>
  <si>
    <t>Thailand</t>
  </si>
  <si>
    <t>Singapore</t>
  </si>
  <si>
    <t>Vietnam</t>
  </si>
  <si>
    <t>United Arab Emirates</t>
  </si>
  <si>
    <t>Australia</t>
  </si>
  <si>
    <t>China</t>
  </si>
  <si>
    <t>Pakistan</t>
  </si>
  <si>
    <t>Phillipines</t>
  </si>
  <si>
    <t>Indonesia</t>
  </si>
  <si>
    <t>Hong Kong</t>
  </si>
  <si>
    <t>Valuation of property, plant and equipment.</t>
  </si>
  <si>
    <t>The valuations  of  property, plant  and equipment  have  been  brought  forward, without  amendment</t>
  </si>
  <si>
    <t>from the previous annual financial statement.</t>
  </si>
  <si>
    <t>1.10</t>
  </si>
  <si>
    <t>Subsequent  events</t>
  </si>
  <si>
    <t>As at the date of this report there are no material events subsequent to the balance sheet date that have</t>
  </si>
  <si>
    <t>a  material  impact  on  the  financial  position  of  the  Group.</t>
  </si>
  <si>
    <t>1.11</t>
  </si>
  <si>
    <t>Changes In The Composition Of The Group</t>
  </si>
  <si>
    <t>There  were no  changes in  the  composition of  the Group for  the  financial  period  under review.</t>
  </si>
  <si>
    <t>1.12</t>
  </si>
  <si>
    <t>Contingent Liabilities</t>
  </si>
  <si>
    <t>a</t>
  </si>
  <si>
    <t>The vendors of Markmas Pak-Print Sdn Bhd  (“MPP”) have served a writ on the Company with</t>
  </si>
  <si>
    <t>regard  to  the demand and uplift of  the  bank  guarantee of  RM 5,093,115  being  the  collateral</t>
  </si>
  <si>
    <t>provided by these vendors for the guaranteed profit of MPP in connection with the sale of share</t>
  </si>
  <si>
    <t>of  MPP to the Company in1997. The vendors are seeking a declaration by the Court to set aside</t>
  </si>
  <si>
    <t>the  Company's  entitlement  to  uplift  the  bank  guarantee.The Company  has  appointed legal</t>
  </si>
  <si>
    <t>counsel to vigorously defend  the Company's interest and the Directors have been advised  that</t>
  </si>
  <si>
    <t>the Company  will  succeeds  in  it's  claim  for entitlement to uplift the bank guarantee.</t>
  </si>
  <si>
    <t>The uplift of the guarantee amounting to RM 5,093,115 has been dealt with through reserves in</t>
  </si>
  <si>
    <t>the  financial  statements of the subsidiary company for the  year  ended 31 August 1999.</t>
  </si>
  <si>
    <t>On 2 March2000, Markmas Pak-Print Sdn Bhd obtained an injunction restraining the company</t>
  </si>
  <si>
    <t>from   further  collecting  RM 3,906,886  being  the  balance  of  the  collateral  provided by  these</t>
  </si>
  <si>
    <t>vendors after  the  uplift of RM 5,903,115 .The Company has appointed legal counsel  to defend</t>
  </si>
  <si>
    <t>the Company's interest.</t>
  </si>
  <si>
    <t>Both cases have  been consolidated  and are  now fixed for  mention on 7 February 2002  with a</t>
  </si>
  <si>
    <t>new date now  set  on 24 June 2002. The mention date  is  now fixed on 24 September 2002  and</t>
  </si>
  <si>
    <t>fixed for further mention on 7 November 2002. Defendant's application for consolidation is</t>
  </si>
  <si>
    <t>now fixed for hearing on 27 January 2003.</t>
  </si>
  <si>
    <t>b</t>
  </si>
  <si>
    <t>A minority shareholder of MPP has petitioned the Kuala Lumpur High Court  to  seek amongst</t>
  </si>
  <si>
    <t>others an order directing  the  Company and directors  of  MPP  to  buy  his shares at a value  to</t>
  </si>
  <si>
    <t>be assessed by  the Court  and  for  the  compensation  to  be assessed.</t>
  </si>
  <si>
    <t>c</t>
  </si>
  <si>
    <t>An ex-director of  a  subsidiary company  has  filed a complaint  with  the  Industrial  Relations</t>
  </si>
  <si>
    <t>Department for wrongful dismissal and is also  claiming  for  payments  made  on dehalf of  the</t>
  </si>
  <si>
    <t>subsidiary company  amounting to RM 31,344. The   back  wages payable as at 31 August 2000</t>
  </si>
  <si>
    <t>if the claim is successful is RM 680,400.</t>
  </si>
  <si>
    <t>d</t>
  </si>
  <si>
    <t>Several former employees  of  the Company and its subsidiary companies have filed complaints</t>
  </si>
  <si>
    <t>under  Section 20 of  the Industrial Relations Act 1967  against the Company and its subsidiary</t>
  </si>
  <si>
    <t>companies  for  wrongful  dismissals.  The  outcome  of   these  cases  is  still  pending  from  the</t>
  </si>
  <si>
    <t>Industrial RelationsDepartment.</t>
  </si>
  <si>
    <t>Accordingly,  the amount payable by  the  Company  and subsidiary  companies, if  any cannot</t>
  </si>
  <si>
    <t>be currently ascertained.</t>
  </si>
  <si>
    <t>2</t>
  </si>
  <si>
    <t>NOTES AS REQUIRED BY KUALA LUMPUR STOCK EXCHANGE's LISTING REQUIREMENTS</t>
  </si>
  <si>
    <t>2.1</t>
  </si>
  <si>
    <t xml:space="preserve">Review Of Performance </t>
  </si>
  <si>
    <t>The  Group , for   the 1st quarter  ended  30th November 2002,  registered  a  total  turnover  of  RM 6.90</t>
  </si>
  <si>
    <t>million with RM 3.82 million from the paper lamination segment, RM 0.45 million from the fibre optics</t>
  </si>
  <si>
    <t>and  RM 2.63 million from the printing segment.</t>
  </si>
  <si>
    <t>2.2</t>
  </si>
  <si>
    <t>Comparison With Preceding Quarter's Results</t>
  </si>
  <si>
    <t>During the current quarter the Group registered a loss of RM 0.88 million as compared to the preceding</t>
  </si>
  <si>
    <t>year corresponding quarter profit of RM 0.44 million. The drop in the profitability were mainly due the</t>
  </si>
  <si>
    <t>price competition in the printing sector and the sluggishness of the optic fibre market.</t>
  </si>
  <si>
    <t>2.3</t>
  </si>
  <si>
    <t>Current Year Prospects</t>
  </si>
  <si>
    <t>Barring unforeseen circumstances,  the Directors foresee  a reasonable performance for  the Group for</t>
  </si>
  <si>
    <t>the  year  ahead.</t>
  </si>
  <si>
    <t>2.4</t>
  </si>
  <si>
    <t>Variance Of Actual Profit From Forecast Profit / Profit Guarantee</t>
  </si>
  <si>
    <t>Not applicable</t>
  </si>
  <si>
    <t>2.5</t>
  </si>
  <si>
    <t xml:space="preserve">Taxation </t>
  </si>
  <si>
    <t>In respect  of  subsidiaries  operation  there  are  sufficient  unabsorbed  tax  losses  available  to  set-off</t>
  </si>
  <si>
    <t xml:space="preserve">against profits for the current quarter under review. </t>
  </si>
  <si>
    <t>2.6</t>
  </si>
  <si>
    <t>Profit On Sale Of Investment And/Or Properties</t>
  </si>
  <si>
    <t>There were no sale of investments and/or properties for the financial period under review.</t>
  </si>
  <si>
    <t>2.7</t>
  </si>
  <si>
    <t>Purchase Or Disposal Of Quoted Securities</t>
  </si>
  <si>
    <t>There were no purchases and/or disposal of  quoted securities for the financial  period  under review.</t>
  </si>
  <si>
    <t>2.8</t>
  </si>
  <si>
    <t xml:space="preserve">Status Of Corporate Proposals </t>
  </si>
  <si>
    <t>There were no new corporate proposals for the financial period under review.</t>
  </si>
  <si>
    <t>2.9</t>
  </si>
  <si>
    <t xml:space="preserve">Group Borrowings </t>
  </si>
  <si>
    <t>Secured</t>
  </si>
  <si>
    <t>Unsecured</t>
  </si>
  <si>
    <t>Total</t>
  </si>
  <si>
    <t>i )</t>
  </si>
  <si>
    <t>Short term borrowings</t>
  </si>
  <si>
    <t>ii )</t>
  </si>
  <si>
    <t>Long term borrowings</t>
  </si>
  <si>
    <t>2.10</t>
  </si>
  <si>
    <t>Off Balance Sheet Financial Instruments</t>
  </si>
  <si>
    <t>The  Group  has  no  off  balance  sheet  financial  instruments  as  at  the  date  of  this annoucement.</t>
  </si>
  <si>
    <t>2.11</t>
  </si>
  <si>
    <t>Material Litigation</t>
  </si>
  <si>
    <t>a )</t>
  </si>
  <si>
    <t>On 7 January 1999,  the  Company ("BPI") made  a  successful  demand  for  a  sum   of  RM 5.09</t>
  </si>
  <si>
    <t>million in respect of  a shortfall in profit guaranteed for Markmas Pak-Print Sdn Bhd ( ` MPP ' )</t>
  </si>
  <si>
    <t>for the year  ended  31 August 1998  against a bank  guarantee granted by Ratha Kerishnan a/l</t>
  </si>
  <si>
    <t>Ramiah, Koh Pee Seng  and  Chen Kait Leong,  the vendors of MPP, ( ` the Vendors' ) at the time</t>
  </si>
  <si>
    <t>of  the  acquisition of  MPP in 1997. However, the Vendors contended that  BPI was not entitled</t>
  </si>
  <si>
    <t>However, the Vendors contended  that BPI was not entitled  to make  the demand and had filed</t>
  </si>
  <si>
    <t>a  writ  with  the High Court of  Malaya and had served  the  said  writ  on BPI  and  MPP on 12</t>
  </si>
  <si>
    <t>April  1999  under  Kuala  Lumpur  High  Court  Suit  No  D6-22-835-1999. BPI  and MPP  have</t>
  </si>
  <si>
    <t>appointed  a  legal  counsel  to  vigorously  defend  the  claim.</t>
  </si>
  <si>
    <t>b )</t>
  </si>
  <si>
    <t>On 24 February 2000, BPI made a demand on Multi-Purpose Bank Berhad  ("MPBB") for  a sum</t>
  </si>
  <si>
    <t>of RM 3,906,886 against the bank guarantee issued by  MPBB in  respect to the profit guarantee</t>
  </si>
  <si>
    <t>provided  by  the vendors of  MPP. The  sum  represents  the balance of  the  guarantee  sum  of</t>
  </si>
  <si>
    <t>RM 9.0 million after the uplift of  RM 5,093,114 on 7 January 1999 as disclosed in Note 1 above.</t>
  </si>
  <si>
    <t>On 2  March 2000, the vendors filed a suit  in the High Court under  Kuala Lumpur High Court</t>
  </si>
  <si>
    <t>Suit No D8-22-399-2000 claiming that BPI was not entitled to make the above demand on MPBB</t>
  </si>
  <si>
    <t>and  seeking damages, costs and  such other relief  as deemed  fit and on the same day obtained</t>
  </si>
  <si>
    <t>an  interim  ex parte  injunction  restraining BPI  from  collecting  and MPP from  receiving  any</t>
  </si>
  <si>
    <t>monies from MPBB pursuant to the bank guarantee.</t>
  </si>
  <si>
    <t>BPI has engaged legal counsel  to  vigorously  defend  the  claims. On  24 June 2000  an order in</t>
  </si>
  <si>
    <t xml:space="preserve">favour  of  the vendors restraining  BPI  from  making  any  demand  on  the balance of the bank </t>
  </si>
  <si>
    <t>guarantee on the grounds that  the profit for  the last guarantee period has not been determined</t>
  </si>
  <si>
    <t xml:space="preserve">was granted by the learned Judge. </t>
  </si>
  <si>
    <t>An appeal  has  been  filed  with  the  Court  Of  Appeal under  Civil  Appeal No W02-418-2000</t>
  </si>
  <si>
    <t>against the decision and are awaiting the hearing date to be fixed.</t>
  </si>
  <si>
    <t>On 1 September 2000, legal counsel for the vendors of  MPP applied to the office  of the Chief of</t>
  </si>
  <si>
    <t>Malaya to consolidate this case with that mentioned  in  paragraph 1 above. The Chief Judge of</t>
  </si>
  <si>
    <t>granted the application to consolidate  the cases and transferred  the entire case  to be heard by</t>
  </si>
  <si>
    <t>the HighCourt with the matters in paragraph 1 above. The case was fixed for  case management.</t>
  </si>
  <si>
    <t>on 7 February 2002 with a new date set on  24 June 2002 for further case management. The case</t>
  </si>
  <si>
    <t>is now fixed  for mention on  24 September 2002  and  fixed for  further mention on 7 November</t>
  </si>
  <si>
    <t>2002. Defendants application for consolidation is now fixed for hearing on 27 Jan 2003.</t>
  </si>
  <si>
    <t>c )</t>
  </si>
  <si>
    <t>On  27 April 1999, BPI  filed a writ of  summons with the High Court of Malaya against Mr Koh</t>
  </si>
  <si>
    <t>Pee  Seng  ( under Civil Suit No :- MT 3-22-448-1999 ),  one of  the vendors of MPP. Through the</t>
  </si>
  <si>
    <t>Share Sale Agreement entered between BPI  and  the Vendors of  MPP  on  6  January  1997,  the</t>
  </si>
  <si>
    <t>Vendors and  each  of  them  agreed</t>
  </si>
  <si>
    <t>Vendors and each of them  agreed  that for  a period  of  three  years from  the  date  of   the  said</t>
  </si>
  <si>
    <t>agreement, they will not in the territory of Peninsular Malaysia establish or be  involved in any</t>
  </si>
  <si>
    <t>independent  business   which   is   in  direct  competition  with  the  printing business  of  MPP.</t>
  </si>
  <si>
    <t>However, on  22 October 1998 , BPI discovered  that  Mr Koh Pee Seng is a majority shareholder</t>
  </si>
  <si>
    <t>and  director  of  Prelude Printing  ( M )  Sdn Bhd ( ` PPSB ' ) which competes directly with MPP</t>
  </si>
  <si>
    <t>Due  to  the  said  agreement , BPI claims that it had incurred losses and still continues to incur</t>
  </si>
  <si>
    <t>losses. BPI is demanding a trading account of PPSB from 6 January 1997, compensation for  the</t>
  </si>
  <si>
    <t>breach of  agreement, order and relief  from  Mr. Koh Pee Seng. The Summons for Directions has</t>
  </si>
  <si>
    <t>been extracted and the case which was originally fixed  for trial on 3 October 2001 was vacated</t>
  </si>
  <si>
    <t>by  the  court. The  case  was  now  fixed  for  trial  on 10 April 2002 with 31 July 2002 now fixed</t>
  </si>
  <si>
    <t>for   further   case  management.  The   matter   was   adjourned   to  2  December  2002   for   case</t>
  </si>
  <si>
    <t>management and fixed for further case management on 4 August 2003.</t>
  </si>
  <si>
    <t>d )</t>
  </si>
  <si>
    <t>On27 April 1999, two former directors of BPI filed separate suits with the High Court of Malaya</t>
  </si>
  <si>
    <t>against  BPI  and  a  director  of  BPI  alleging  that  they  had  been defamed  by  the Chairman's</t>
  </si>
  <si>
    <t>Statement  appearing  in  the Annual Report  for the financial year ended 31 August 1998. They</t>
  </si>
  <si>
    <t>are seeking  damages, aggravated and  exemplary damages, an injunction from making further</t>
  </si>
  <si>
    <t>defamatory  words,  a written apology, costs  and such further reliefs as the court deems fit. The</t>
  </si>
  <si>
    <t>summons for direction  for  both cases have been extracted. One of the cases is fixed for trial  on</t>
  </si>
  <si>
    <t>3 July 2002 while the other case  is  awaiting  the  date for  trial  to  be fixed. On  23 June 2000,  a</t>
  </si>
  <si>
    <t>Notice of Withdrawal was filed and the suit filed against BPI and  a  director  of BPI  which has</t>
  </si>
  <si>
    <t>been  fixed  for  trial  on 3 July 2000  has been  amicably settled. The remaining case under Shah</t>
  </si>
  <si>
    <t>Alam  High  Court  Suit  No MT2-22-450-99  was  fixed  for  mention  on 11 November 2001 and</t>
  </si>
  <si>
    <t>subsequently  postponed  to  11 January 2002 and  further postponed to 14 March 2002 with 31</t>
  </si>
  <si>
    <t>July 2002 now  fixed  for  further  case mangement. The  matter  was  adjourned to 20 November</t>
  </si>
  <si>
    <t>2002  for  case  management with a new date now fixed at 30 June 2003.</t>
  </si>
  <si>
    <t>e )</t>
  </si>
  <si>
    <t>On 4 June 1999, BPI served writs of summons under Kuala Lumpur High Court Suit No D3-22-</t>
  </si>
  <si>
    <t>1206-99 against Famous Emerald Sdn Bhd ( ` FESB' ) and Bumiputra Merchant Bankers Berhad</t>
  </si>
  <si>
    <t>(now known as Alliance Merchant Bank Berhad) on the grounds that both defendants failed to</t>
  </si>
  <si>
    <t>remit an amount of  RM1,700,260. The said amount represents the shortfall  in  the  guaranteed</t>
  </si>
  <si>
    <t>pre-tax  profit   of   BPI   of   RM 4,823,000   for   the   financial   year  ended   31 August 1997   as</t>
  </si>
  <si>
    <t>guaranteed by FESB in connection with the listing of BPI on the Second  Board of the KLSE. BPI</t>
  </si>
  <si>
    <t>also claimed that BMBB  had failed  to  take  any action  to  utilise  the cash deposit placed with</t>
  </si>
  <si>
    <t>BMBB by FESB to pay the shortfall or sell the BPI sharesdeposited by FESB with BBMB  or make</t>
  </si>
  <si>
    <t>any  demand  against FESB's bank  guarantee. BPI is seeking from the defendants an amount of</t>
  </si>
  <si>
    <t>RM 1,700,260  interest on the  said  amount  at  8 %  per annum from  29 January 1998  until  the</t>
  </si>
  <si>
    <t>date of full settlement, costs and other relief.</t>
  </si>
  <si>
    <t>On 25 February 2000, the Senior Assistant Registrar granted judgement  in favour of BPI for the</t>
  </si>
  <si>
    <t>sum of RM1,700,260 together with interest at 8% from date of judgement and cost of RM 350.00.</t>
  </si>
  <si>
    <t>The 1st and 2nd defendant 's appeal  to  the  Judge in Chambers were adjourned to be heard on</t>
  </si>
  <si>
    <t>23 May 2002. On even date the appeal  was put forward  for  hearing and it's the opinion of the</t>
  </si>
  <si>
    <t>Judge that the submission was too long and  the  Judge directed related parties to put forward a</t>
  </si>
  <si>
    <t>written submission on the following manner :-</t>
  </si>
  <si>
    <t xml:space="preserve">1.  </t>
  </si>
  <si>
    <t>1st defendant on/before 24th June 2002</t>
  </si>
  <si>
    <t xml:space="preserve">2.  </t>
  </si>
  <si>
    <t>2nd defendant on/before 15th July 2002</t>
  </si>
  <si>
    <t xml:space="preserve">3.  </t>
  </si>
  <si>
    <t>Plaintiff reply on/before 15th August 2002</t>
  </si>
  <si>
    <t xml:space="preserve">4.  </t>
  </si>
  <si>
    <t>reply by 1st defendant,if any, on/before 29th August 2002</t>
  </si>
  <si>
    <t xml:space="preserve">5.  </t>
  </si>
  <si>
    <t>reply by 2nd defendant,if any, on/before 4th September 2002</t>
  </si>
  <si>
    <t>Awaiting the Court for the date of decision.</t>
  </si>
  <si>
    <t>f )</t>
  </si>
  <si>
    <t>A minority  shareholder  of  MPP has petitioned the High Court of Malaya under Section 181 of</t>
  </si>
  <si>
    <t>the  Companies Act 1965, under Kuala Lumpur High Court  Petition  No D 3-26-17-99,  against</t>
  </si>
  <si>
    <t>BPI  and  the directors of  MPP. He is seeking  amongst others  an  order directing  the  directors</t>
  </si>
  <si>
    <t>of MPP  to buy  his shares at  a value to be assessed  by  the Court  and  for compensation  to  be</t>
  </si>
  <si>
    <t>assessed.  The  Summons  in  Chamber   to  strike  out  the  petition  was  heard  by   the  learned</t>
  </si>
  <si>
    <t>Registrar  on 5 July 2000  who  was of  the view that  there  were triable issues. An appeal to the</t>
  </si>
  <si>
    <t>Judge in Chambers has been filed  and awaiting hearing date of BPI's appeal against dismissal</t>
  </si>
  <si>
    <t>of  BPI's  application  to  strike  out  the  petition.</t>
  </si>
  <si>
    <t xml:space="preserve">Dividend </t>
  </si>
  <si>
    <t>No dividend was recommended for the quarter under review.</t>
  </si>
  <si>
    <t>Earnings Per Share</t>
  </si>
  <si>
    <t>INDIVIDUAL QUARTER</t>
  </si>
  <si>
    <t>CUMULATIVE QUARTER</t>
  </si>
  <si>
    <t>Current</t>
  </si>
  <si>
    <t>Preceding</t>
  </si>
  <si>
    <t>Year Quarter</t>
  </si>
  <si>
    <t>30/11/01</t>
  </si>
  <si>
    <t>a)</t>
  </si>
  <si>
    <t>Basic earnings per share</t>
  </si>
  <si>
    <t>Net profit/(loss) for the period</t>
  </si>
  <si>
    <t>Weighted average number of</t>
  </si>
  <si>
    <t>ordinary shares issused</t>
  </si>
  <si>
    <t>Basic earnings per share ( sen )</t>
  </si>
  <si>
    <t>n/m</t>
  </si>
  <si>
    <t>Diluted earnings per share</t>
  </si>
  <si>
    <t>Diluted  earnings  per  share is   not  disclosed  for the current quarter as the exercise price  of  the</t>
  </si>
  <si>
    <t>existing  warrants based on the assumed exercised   of  the  warrants  is  higher  than the  average</t>
  </si>
  <si>
    <t>market price of the shares during the financial year.</t>
  </si>
  <si>
    <t>STATEMENT OF CHANGES IN EQUITY FOR THE FIRST QUARTER ENDED 30 NOVEMBER 2002</t>
  </si>
  <si>
    <t>CONDENSED CONSOLIDATED STATEMENTS OF CHANGES IN EQUITY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</si>
  <si>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</si>
  <si>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</si>
  <si>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</si>
  <si>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</si>
  <si>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</si>
  <si>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</si>
  <si>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</si>
  <si>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</si>
  <si>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GROUP</t>
  </si>
  <si>
    <t>( RM )</t>
  </si>
  <si>
    <t>As At 01 September 2002</t>
  </si>
  <si>
    <t>Profit/(Loss)</t>
  </si>
  <si>
    <t>ESOS</t>
  </si>
  <si>
    <t>As At 30 November 2002</t>
  </si>
  <si>
    <t>As At 01 September 2001</t>
  </si>
  <si>
    <t>As At 31 August 2002</t>
  </si>
  <si>
    <t>CONDENSED CONSOLIDATED INCOME STATEMENTS</t>
  </si>
  <si>
    <t>FOR THE QUARTER ENDED 30 NOVEMBER 2002</t>
  </si>
  <si>
    <t xml:space="preserve">  INDIVIDUAL QUARTER</t>
  </si>
  <si>
    <t>CURRENT YEAR</t>
  </si>
  <si>
    <t>PRECEDING YEAR</t>
  </si>
  <si>
    <t>CORRESPONDING</t>
  </si>
  <si>
    <t>TO DATE</t>
  </si>
  <si>
    <t>PERIOD</t>
  </si>
  <si>
    <t>30 / 11 / 02</t>
  </si>
  <si>
    <t>30 / 11 / 01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</si>
  <si>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</si>
  <si>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</si>
  <si>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</si>
  <si>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</si>
  <si>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</si>
  <si>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</si>
  <si>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</si>
  <si>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</si>
  <si>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 Loss ) Before Tax</t>
  </si>
  <si>
    <t>Taxation</t>
  </si>
  <si>
    <t>Profit / ( Loss ) After Tax</t>
  </si>
  <si>
    <t>Net Profit / ( Loss ) for the Period</t>
  </si>
  <si>
    <t>EPS</t>
  </si>
  <si>
    <t>- Basic ( sen )</t>
  </si>
  <si>
    <t>- Diluted ( sen )</t>
  </si>
  <si>
    <t>BRIGHT PACKAGING INDUSTRY BERHAD</t>
  </si>
  <si>
    <t>CONDENSED CONSOLIDATED CASH FLOW STATEMENT</t>
  </si>
  <si>
    <t>FOR THE CUMULATIVE QUARTERS ENDED 30 NOVEMBER 2002</t>
  </si>
  <si>
    <t>(1ST QUARTER)</t>
  </si>
  <si>
    <t>Year To</t>
  </si>
  <si>
    <t>Date Ended</t>
  </si>
  <si>
    <t>30.11.2002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</si>
  <si>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</si>
  <si>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</si>
  <si>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</si>
  <si>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</si>
  <si>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</si>
  <si>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</si>
  <si>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Other creditors written back</t>
  </si>
  <si>
    <t xml:space="preserve">   Provision for doubtful debts</t>
  </si>
  <si>
    <t xml:space="preserve">   Provision for doubtful debts written back</t>
  </si>
  <si>
    <t xml:space="preserve">   Provision for stock obsolescence</t>
  </si>
  <si>
    <t xml:space="preserve">   Provision for unrealised foreign exchange loss</t>
  </si>
  <si>
    <t xml:space="preserve">   Storage income 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</si>
  <si>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</si>
  <si>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</si>
  <si>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</si>
  <si>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</si>
  <si>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</si>
  <si>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</si>
  <si>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</si>
  <si>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</si>
  <si>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FORM INVESTING ACTIVITIES</t>
  </si>
  <si>
    <t>Purchase of property, plant and machinery</t>
  </si>
  <si>
    <t>Proceeds from disposal of property, plant and machinery</t>
  </si>
  <si>
    <t>Proceeds from subscription of additional shares</t>
  </si>
  <si>
    <t>Proceeds from increase in share premium</t>
  </si>
  <si>
    <t>Net cash generated from investing activities</t>
  </si>
  <si>
    <t>CASH FLOW FROM FINANCING ACTIVITIES</t>
  </si>
  <si>
    <t>Repayment of term loans</t>
  </si>
  <si>
    <t>Net (payments) / drawndown  of hire purchase creditors</t>
  </si>
  <si>
    <t>Net drawndown of bankers' acceptance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</si>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</sst>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_);\(0\)"/>
  </numFmts>
  <fonts count="16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sz val="10"/>
      <name val="Arial Narrow"/>
      <family val="2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u val="single"/>
      <sz val="10"/>
      <name val="Book Antiqua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22" fontId="0" fillId="0" borderId="0" xfId="0" applyNumberFormat="1" applyAlignment="1">
      <alignment/>
    </xf>
    <xf numFmtId="0" fontId="3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7" fontId="0" fillId="0" borderId="0" xfId="0" applyNumberFormat="1" applyBorder="1" applyAlignment="1">
      <alignment/>
    </xf>
    <xf numFmtId="3" fontId="5" fillId="0" borderId="9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6" xfId="0" applyFont="1" applyBorder="1" applyAlignment="1">
      <alignment/>
    </xf>
    <xf numFmtId="0" fontId="9" fillId="0" borderId="10" xfId="0" applyFont="1" applyBorder="1" applyAlignment="1">
      <alignment/>
    </xf>
    <xf numFmtId="166" fontId="9" fillId="0" borderId="6" xfId="15" applyNumberFormat="1" applyFont="1" applyBorder="1" applyAlignment="1">
      <alignment/>
    </xf>
    <xf numFmtId="166" fontId="9" fillId="0" borderId="1" xfId="15" applyNumberFormat="1" applyFont="1" applyBorder="1" applyAlignment="1">
      <alignment/>
    </xf>
    <xf numFmtId="166" fontId="9" fillId="0" borderId="10" xfId="15" applyNumberFormat="1" applyFont="1" applyBorder="1" applyAlignment="1">
      <alignment/>
    </xf>
    <xf numFmtId="0" fontId="10" fillId="0" borderId="7" xfId="0" applyFont="1" applyBorder="1" applyAlignment="1">
      <alignment/>
    </xf>
    <xf numFmtId="0" fontId="9" fillId="0" borderId="11" xfId="0" applyFont="1" applyBorder="1" applyAlignment="1">
      <alignment/>
    </xf>
    <xf numFmtId="166" fontId="9" fillId="0" borderId="12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9" fillId="0" borderId="13" xfId="15" applyNumberFormat="1" applyFont="1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/>
    </xf>
    <xf numFmtId="166" fontId="9" fillId="0" borderId="7" xfId="15" applyNumberFormat="1" applyFont="1" applyBorder="1" applyAlignment="1">
      <alignment/>
    </xf>
    <xf numFmtId="166" fontId="9" fillId="0" borderId="0" xfId="15" applyNumberFormat="1" applyFont="1" applyBorder="1" applyAlignment="1">
      <alignment/>
    </xf>
    <xf numFmtId="166" fontId="9" fillId="0" borderId="11" xfId="15" applyNumberFormat="1" applyFont="1" applyBorder="1" applyAlignment="1">
      <alignment/>
    </xf>
    <xf numFmtId="0" fontId="10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6" fontId="9" fillId="0" borderId="7" xfId="15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0" fontId="2" fillId="0" borderId="6" xfId="0" applyFont="1" applyBorder="1" applyAlignment="1">
      <alignment/>
    </xf>
    <xf numFmtId="0" fontId="8" fillId="0" borderId="12" xfId="0" applyFont="1" applyBorder="1" applyAlignment="1">
      <alignment/>
    </xf>
    <xf numFmtId="43" fontId="9" fillId="0" borderId="7" xfId="15" applyFont="1" applyBorder="1" applyAlignment="1">
      <alignment/>
    </xf>
    <xf numFmtId="43" fontId="9" fillId="0" borderId="0" xfId="15" applyFont="1" applyBorder="1" applyAlignment="1">
      <alignment/>
    </xf>
    <xf numFmtId="43" fontId="9" fillId="0" borderId="11" xfId="15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165" fontId="2" fillId="0" borderId="9" xfId="15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 quotePrefix="1">
      <alignment/>
    </xf>
    <xf numFmtId="165" fontId="0" fillId="0" borderId="4" xfId="15" applyNumberFormat="1" applyFont="1" applyFill="1" applyBorder="1" applyAlignment="1">
      <alignment/>
    </xf>
    <xf numFmtId="165" fontId="0" fillId="0" borderId="4" xfId="15" applyNumberFormat="1" applyFont="1" applyFill="1" applyBorder="1" applyAlignment="1" quotePrefix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 quotePrefix="1">
      <alignment horizontal="center"/>
    </xf>
    <xf numFmtId="3" fontId="4" fillId="0" borderId="4" xfId="0" applyNumberFormat="1" applyFont="1" applyBorder="1" applyAlignment="1" quotePrefix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165" fontId="12" fillId="0" borderId="0" xfId="15" applyNumberFormat="1" applyFont="1" applyAlignment="1">
      <alignment/>
    </xf>
    <xf numFmtId="0" fontId="12" fillId="0" borderId="0" xfId="15" applyNumberFormat="1" applyFont="1" applyAlignment="1">
      <alignment/>
    </xf>
    <xf numFmtId="165" fontId="12" fillId="0" borderId="2" xfId="15" applyNumberFormat="1" applyFont="1" applyBorder="1" applyAlignment="1">
      <alignment/>
    </xf>
    <xf numFmtId="165" fontId="12" fillId="0" borderId="0" xfId="15" applyNumberFormat="1" applyFont="1" applyBorder="1" applyAlignment="1">
      <alignment/>
    </xf>
    <xf numFmtId="43" fontId="12" fillId="0" borderId="0" xfId="15" applyFont="1" applyAlignment="1">
      <alignment/>
    </xf>
    <xf numFmtId="0" fontId="12" fillId="0" borderId="2" xfId="15" applyNumberFormat="1" applyFont="1" applyBorder="1" applyAlignment="1">
      <alignment/>
    </xf>
    <xf numFmtId="0" fontId="12" fillId="0" borderId="0" xfId="15" applyNumberFormat="1" applyFont="1" applyAlignment="1">
      <alignment horizontal="right"/>
    </xf>
    <xf numFmtId="43" fontId="12" fillId="0" borderId="2" xfId="15" applyFont="1" applyBorder="1" applyAlignment="1">
      <alignment horizontal="center"/>
    </xf>
    <xf numFmtId="166" fontId="9" fillId="0" borderId="0" xfId="15" applyNumberFormat="1" applyFont="1" applyBorder="1" applyAlignment="1">
      <alignment horizontal="center"/>
    </xf>
    <xf numFmtId="166" fontId="9" fillId="0" borderId="7" xfId="15" applyNumberFormat="1" applyFont="1" applyBorder="1" applyAlignment="1">
      <alignment horizontal="center"/>
    </xf>
    <xf numFmtId="166" fontId="9" fillId="0" borderId="11" xfId="15" applyNumberFormat="1" applyFont="1" applyBorder="1" applyAlignment="1">
      <alignment horizontal="center"/>
    </xf>
    <xf numFmtId="43" fontId="9" fillId="0" borderId="1" xfId="15" applyFont="1" applyBorder="1" applyAlignment="1">
      <alignment horizontal="center" vertical="center"/>
    </xf>
    <xf numFmtId="165" fontId="12" fillId="0" borderId="9" xfId="15" applyNumberFormat="1" applyFont="1" applyBorder="1" applyAlignment="1">
      <alignment/>
    </xf>
    <xf numFmtId="164" fontId="12" fillId="0" borderId="0" xfId="15" applyNumberFormat="1" applyFont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2" xfId="15" applyFont="1" applyBorder="1" applyAlignment="1">
      <alignment/>
    </xf>
    <xf numFmtId="43" fontId="1" fillId="0" borderId="0" xfId="15" applyFont="1" applyAlignment="1">
      <alignment/>
    </xf>
    <xf numFmtId="43" fontId="2" fillId="0" borderId="18" xfId="15" applyFont="1" applyBorder="1" applyAlignment="1">
      <alignment vertical="center"/>
    </xf>
    <xf numFmtId="0" fontId="11" fillId="0" borderId="0" xfId="0" applyFont="1" applyAlignment="1">
      <alignment horizontal="center"/>
    </xf>
    <xf numFmtId="39" fontId="9" fillId="0" borderId="18" xfId="15" applyNumberFormat="1" applyFont="1" applyBorder="1" applyAlignment="1">
      <alignment horizontal="center"/>
    </xf>
    <xf numFmtId="39" fontId="9" fillId="0" borderId="16" xfId="15" applyNumberFormat="1" applyFont="1" applyBorder="1" applyAlignment="1">
      <alignment horizontal="center"/>
    </xf>
    <xf numFmtId="39" fontId="9" fillId="0" borderId="8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9" fillId="0" borderId="0" xfId="15" applyNumberFormat="1" applyFont="1" applyBorder="1" applyAlignment="1">
      <alignment horizontal="center"/>
    </xf>
    <xf numFmtId="39" fontId="9" fillId="0" borderId="11" xfId="15" applyNumberFormat="1" applyFont="1" applyBorder="1" applyAlignment="1">
      <alignment horizontal="center"/>
    </xf>
    <xf numFmtId="39" fontId="9" fillId="0" borderId="7" xfId="15" applyNumberFormat="1" applyFont="1" applyBorder="1" applyAlignment="1">
      <alignment horizontal="center"/>
    </xf>
    <xf numFmtId="39" fontId="9" fillId="0" borderId="7" xfId="15" applyNumberFormat="1" applyFont="1" applyBorder="1" applyAlignment="1">
      <alignment horizontal="center" vertical="center"/>
    </xf>
    <xf numFmtId="39" fontId="9" fillId="0" borderId="0" xfId="15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6" fontId="9" fillId="0" borderId="7" xfId="15" applyNumberFormat="1" applyFont="1" applyBorder="1" applyAlignment="1">
      <alignment horizontal="center" vertical="center"/>
    </xf>
    <xf numFmtId="166" fontId="9" fillId="0" borderId="11" xfId="15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9" fillId="0" borderId="0" xfId="15" applyNumberFormat="1" applyFont="1" applyBorder="1" applyAlignment="1">
      <alignment horizontal="center" vertical="center"/>
    </xf>
    <xf numFmtId="43" fontId="9" fillId="0" borderId="2" xfId="15" applyFont="1" applyBorder="1" applyAlignment="1">
      <alignment horizontal="center" vertical="center"/>
    </xf>
    <xf numFmtId="166" fontId="9" fillId="0" borderId="6" xfId="15" applyNumberFormat="1" applyFont="1" applyBorder="1" applyAlignment="1">
      <alignment horizontal="center" vertical="center"/>
    </xf>
    <xf numFmtId="166" fontId="9" fillId="0" borderId="10" xfId="15" applyNumberFormat="1" applyFont="1" applyBorder="1" applyAlignment="1">
      <alignment horizontal="center" vertical="center"/>
    </xf>
    <xf numFmtId="166" fontId="9" fillId="0" borderId="12" xfId="15" applyNumberFormat="1" applyFont="1" applyBorder="1" applyAlignment="1">
      <alignment horizontal="center" vertical="center"/>
    </xf>
    <xf numFmtId="166" fontId="9" fillId="0" borderId="13" xfId="15" applyNumberFormat="1" applyFont="1" applyBorder="1" applyAlignment="1">
      <alignment horizontal="center" vertical="center"/>
    </xf>
    <xf numFmtId="166" fontId="9" fillId="0" borderId="12" xfId="15" applyNumberFormat="1" applyFont="1" applyBorder="1" applyAlignment="1">
      <alignment horizontal="center"/>
    </xf>
    <xf numFmtId="166" fontId="9" fillId="0" borderId="2" xfId="15" applyNumberFormat="1" applyFont="1" applyBorder="1" applyAlignment="1">
      <alignment horizontal="center"/>
    </xf>
    <xf numFmtId="166" fontId="9" fillId="0" borderId="1" xfId="15" applyNumberFormat="1" applyFont="1" applyBorder="1" applyAlignment="1">
      <alignment horizontal="center" vertical="center"/>
    </xf>
    <xf numFmtId="166" fontId="9" fillId="0" borderId="2" xfId="15" applyNumberFormat="1" applyFont="1" applyBorder="1" applyAlignment="1">
      <alignment horizontal="center" vertical="center"/>
    </xf>
    <xf numFmtId="166" fontId="9" fillId="0" borderId="18" xfId="15" applyNumberFormat="1" applyFont="1" applyBorder="1" applyAlignment="1">
      <alignment horizontal="center" vertical="center"/>
    </xf>
    <xf numFmtId="166" fontId="9" fillId="0" borderId="16" xfId="15" applyNumberFormat="1" applyFont="1" applyBorder="1" applyAlignment="1">
      <alignment horizontal="center" vertical="center"/>
    </xf>
    <xf numFmtId="166" fontId="9" fillId="0" borderId="8" xfId="15" applyNumberFormat="1" applyFont="1" applyBorder="1" applyAlignment="1">
      <alignment horizontal="center" vertical="center"/>
    </xf>
    <xf numFmtId="43" fontId="9" fillId="0" borderId="0" xfId="15" applyFont="1" applyBorder="1" applyAlignment="1">
      <alignment horizontal="center"/>
    </xf>
    <xf numFmtId="166" fontId="9" fillId="0" borderId="13" xfId="15" applyNumberFormat="1" applyFont="1" applyBorder="1" applyAlignment="1">
      <alignment horizontal="center"/>
    </xf>
    <xf numFmtId="166" fontId="9" fillId="0" borderId="1" xfId="15" applyNumberFormat="1" applyFont="1" applyBorder="1" applyAlignment="1">
      <alignment horizontal="center"/>
    </xf>
    <xf numFmtId="166" fontId="9" fillId="0" borderId="10" xfId="15" applyNumberFormat="1" applyFont="1" applyBorder="1" applyAlignment="1">
      <alignment horizontal="center"/>
    </xf>
    <xf numFmtId="166" fontId="9" fillId="0" borderId="6" xfId="15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9"/>
  <sheetViews>
    <sheetView workbookViewId="0" topLeftCell="A1">
      <selection activeCell="E7" sqref="E7"/>
    </sheetView>
  </sheetViews>
  <sheetFormatPr defaultColWidth="9.140625" defaultRowHeight="12.75"/>
  <cols>
    <col min="5" max="5" width="16.421875" style="0" customWidth="1"/>
    <col min="6" max="6" width="12.7109375" style="0" customWidth="1"/>
    <col min="7" max="7" width="13.28125" style="0" customWidth="1"/>
  </cols>
  <sheetData>
    <row r="3" spans="2:7" ht="15">
      <c r="B3" s="11" t="s">
        <v>0</v>
      </c>
      <c r="G3" s="12">
        <f ca="1">NOW()</f>
        <v>37671.42871377315</v>
      </c>
    </row>
    <row r="4" ht="15">
      <c r="B4" s="13" t="s">
        <v>1</v>
      </c>
    </row>
    <row r="6" spans="2:7" ht="12.75">
      <c r="B6" s="14" t="s">
        <v>2</v>
      </c>
      <c r="C6" s="14"/>
      <c r="D6" s="14"/>
      <c r="E6" s="14"/>
      <c r="F6" s="15" t="s">
        <v>3</v>
      </c>
      <c r="G6" s="15" t="s">
        <v>3</v>
      </c>
    </row>
    <row r="7" spans="2:7" ht="12.75">
      <c r="B7" s="14"/>
      <c r="C7" s="14"/>
      <c r="D7" s="14"/>
      <c r="E7" s="14"/>
      <c r="F7" s="15" t="s">
        <v>4</v>
      </c>
      <c r="G7" s="15" t="s">
        <v>5</v>
      </c>
    </row>
    <row r="8" spans="2:7" ht="12.75">
      <c r="B8" s="14"/>
      <c r="C8" s="14"/>
      <c r="D8" s="14"/>
      <c r="E8" s="14"/>
      <c r="F8" s="15" t="s">
        <v>6</v>
      </c>
      <c r="G8" s="15" t="s">
        <v>7</v>
      </c>
    </row>
    <row r="9" spans="2:7" ht="12.75">
      <c r="B9" s="14"/>
      <c r="C9" s="14"/>
      <c r="D9" s="14"/>
      <c r="E9" s="14"/>
      <c r="F9" s="16" t="s">
        <v>8</v>
      </c>
      <c r="G9" s="15" t="s">
        <v>9</v>
      </c>
    </row>
    <row r="10" spans="2:7" ht="12.75">
      <c r="B10" s="14"/>
      <c r="C10" s="14"/>
      <c r="D10" s="14"/>
      <c r="E10" s="14"/>
      <c r="F10" s="15" t="s">
        <v>10</v>
      </c>
      <c r="G10" s="15" t="s">
        <v>10</v>
      </c>
    </row>
    <row r="11" spans="2:7" ht="12.75">
      <c r="B11" s="14"/>
      <c r="C11" s="14"/>
      <c r="D11" s="14"/>
      <c r="E11" s="14"/>
      <c r="F11" s="17" t="s">
        <v>11</v>
      </c>
      <c r="G11" s="17" t="s">
        <v>11</v>
      </c>
    </row>
    <row r="12" spans="2:7" ht="12.75">
      <c r="B12" s="14"/>
      <c r="C12" s="14"/>
      <c r="D12" s="14"/>
      <c r="E12" s="14"/>
      <c r="F12" s="14"/>
      <c r="G12" s="14" t="s">
        <v>12</v>
      </c>
    </row>
    <row r="13" spans="2:7" ht="12.75">
      <c r="B13" s="14" t="s">
        <v>13</v>
      </c>
      <c r="C13" s="14"/>
      <c r="D13" s="14"/>
      <c r="E13" s="14"/>
      <c r="F13" s="18">
        <f>37774-3398</f>
        <v>34376</v>
      </c>
      <c r="G13" s="18">
        <v>35731</v>
      </c>
    </row>
    <row r="14" spans="2:7" ht="12.75">
      <c r="B14" s="14" t="s">
        <v>14</v>
      </c>
      <c r="C14" s="14"/>
      <c r="D14" s="14"/>
      <c r="E14" s="14"/>
      <c r="F14" s="18"/>
      <c r="G14" s="18"/>
    </row>
    <row r="15" spans="2:7" ht="12.75">
      <c r="B15" s="14" t="s">
        <v>15</v>
      </c>
      <c r="C15" s="14"/>
      <c r="D15" s="14"/>
      <c r="E15" s="14"/>
      <c r="F15" s="18"/>
      <c r="G15" s="18"/>
    </row>
    <row r="16" spans="2:7" ht="12.75">
      <c r="B16" s="14" t="s">
        <v>16</v>
      </c>
      <c r="C16" s="14"/>
      <c r="D16" s="14"/>
      <c r="E16" s="14"/>
      <c r="F16" s="18">
        <v>2345</v>
      </c>
      <c r="G16" s="18">
        <v>2380</v>
      </c>
    </row>
    <row r="17" spans="2:7" ht="12.75">
      <c r="B17" s="14"/>
      <c r="C17" s="14"/>
      <c r="D17" s="14"/>
      <c r="E17" s="14"/>
      <c r="F17" s="18"/>
      <c r="G17" s="18"/>
    </row>
    <row r="18" spans="2:7" ht="12.75">
      <c r="B18" s="14" t="s">
        <v>17</v>
      </c>
      <c r="C18" s="14"/>
      <c r="D18" s="14"/>
      <c r="E18" s="14"/>
      <c r="F18" s="18"/>
      <c r="G18" s="18"/>
    </row>
    <row r="19" spans="2:7" ht="12.75">
      <c r="B19" s="14" t="s">
        <v>18</v>
      </c>
      <c r="C19" s="14"/>
      <c r="D19" s="14"/>
      <c r="E19" s="14"/>
      <c r="F19" s="19">
        <v>18083</v>
      </c>
      <c r="G19" s="19">
        <v>15682</v>
      </c>
    </row>
    <row r="20" spans="2:7" ht="12.75">
      <c r="B20" s="14" t="s">
        <v>19</v>
      </c>
      <c r="C20" s="14"/>
      <c r="D20" s="14"/>
      <c r="E20" s="14"/>
      <c r="F20" s="20">
        <v>15771</v>
      </c>
      <c r="G20" s="20">
        <v>15961</v>
      </c>
    </row>
    <row r="21" spans="2:7" ht="12.75">
      <c r="B21" s="14" t="s">
        <v>20</v>
      </c>
      <c r="C21" s="14"/>
      <c r="D21" s="14"/>
      <c r="E21" s="14"/>
      <c r="F21" s="20">
        <f>3398+1025+1</f>
        <v>4424</v>
      </c>
      <c r="G21" s="20">
        <v>4466</v>
      </c>
    </row>
    <row r="22" spans="2:7" ht="12.75">
      <c r="B22" s="14" t="s">
        <v>21</v>
      </c>
      <c r="C22" s="14"/>
      <c r="D22" s="14"/>
      <c r="E22" s="14"/>
      <c r="F22" s="20" t="s">
        <v>12</v>
      </c>
      <c r="G22" s="20" t="s">
        <v>12</v>
      </c>
    </row>
    <row r="23" spans="2:7" ht="12.75">
      <c r="B23" s="14" t="s">
        <v>22</v>
      </c>
      <c r="C23" s="14"/>
      <c r="D23" s="14"/>
      <c r="E23" s="14"/>
      <c r="F23" s="20"/>
      <c r="G23" s="20"/>
    </row>
    <row r="24" spans="2:7" ht="12.75">
      <c r="B24" s="21" t="s">
        <v>23</v>
      </c>
      <c r="C24" s="14"/>
      <c r="D24" s="14"/>
      <c r="E24" s="14"/>
      <c r="F24" s="20">
        <v>279</v>
      </c>
      <c r="G24" s="20">
        <v>315</v>
      </c>
    </row>
    <row r="25" spans="2:7" ht="12.75">
      <c r="B25" s="14"/>
      <c r="C25" s="14"/>
      <c r="D25" s="14"/>
      <c r="E25" s="14"/>
      <c r="F25" s="20"/>
      <c r="G25" s="20"/>
    </row>
    <row r="26" spans="2:7" ht="12.75">
      <c r="B26" s="14"/>
      <c r="C26" s="14"/>
      <c r="D26" s="14"/>
      <c r="E26" s="14"/>
      <c r="F26" s="22">
        <f>SUM(F19:F25)</f>
        <v>38557</v>
      </c>
      <c r="G26" s="22">
        <f>SUM(G19:G25)</f>
        <v>36424</v>
      </c>
    </row>
    <row r="27" spans="2:7" ht="12.75">
      <c r="B27" s="14"/>
      <c r="C27" s="14"/>
      <c r="D27" s="14"/>
      <c r="E27" s="14"/>
      <c r="F27" s="18"/>
      <c r="G27" s="18"/>
    </row>
    <row r="28" spans="2:7" ht="12.75">
      <c r="B28" s="14" t="s">
        <v>24</v>
      </c>
      <c r="C28" s="14"/>
      <c r="D28" s="14"/>
      <c r="E28" s="14"/>
      <c r="F28" s="18"/>
      <c r="G28" s="18"/>
    </row>
    <row r="29" spans="2:7" ht="12.75">
      <c r="B29" s="14" t="s">
        <v>25</v>
      </c>
      <c r="C29" s="14"/>
      <c r="D29" s="14"/>
      <c r="E29" s="14"/>
      <c r="F29" s="23">
        <f>2444+2087+2528</f>
        <v>7059</v>
      </c>
      <c r="G29" s="19">
        <v>3030</v>
      </c>
    </row>
    <row r="30" spans="2:7" ht="12.75">
      <c r="B30" s="14" t="s">
        <v>26</v>
      </c>
      <c r="C30" s="14"/>
      <c r="D30" s="14"/>
      <c r="E30" s="14"/>
      <c r="F30" s="24">
        <f>20318-2528</f>
        <v>17790</v>
      </c>
      <c r="G30" s="20">
        <v>18565</v>
      </c>
    </row>
    <row r="31" spans="2:7" ht="12.75">
      <c r="B31" s="14" t="s">
        <v>27</v>
      </c>
      <c r="C31" s="14"/>
      <c r="D31" s="14"/>
      <c r="E31" s="14"/>
      <c r="F31" s="24" t="s">
        <v>12</v>
      </c>
      <c r="G31" s="20" t="s">
        <v>12</v>
      </c>
    </row>
    <row r="32" spans="2:7" ht="12.75">
      <c r="B32" s="14" t="s">
        <v>28</v>
      </c>
      <c r="C32" s="14"/>
      <c r="D32" s="14"/>
      <c r="E32" s="14"/>
      <c r="F32" s="24">
        <v>129</v>
      </c>
      <c r="G32" s="20">
        <v>129</v>
      </c>
    </row>
    <row r="33" spans="2:7" ht="12.75">
      <c r="B33" s="14" t="s">
        <v>29</v>
      </c>
      <c r="C33" s="14"/>
      <c r="D33" s="14"/>
      <c r="E33" s="14"/>
      <c r="F33" s="24"/>
      <c r="G33" s="20"/>
    </row>
    <row r="34" spans="2:7" ht="12.75">
      <c r="B34" s="21" t="s">
        <v>30</v>
      </c>
      <c r="C34" s="14"/>
      <c r="D34" s="14"/>
      <c r="E34" s="14"/>
      <c r="F34" s="24"/>
      <c r="G34" s="20"/>
    </row>
    <row r="35" spans="2:7" ht="12.75">
      <c r="B35" s="14"/>
      <c r="C35" s="14"/>
      <c r="D35" s="14"/>
      <c r="E35" s="14"/>
      <c r="F35" s="24"/>
      <c r="G35" s="20"/>
    </row>
    <row r="36" spans="2:7" ht="12.75">
      <c r="B36" s="14"/>
      <c r="C36" s="14"/>
      <c r="D36" s="14"/>
      <c r="E36" s="14"/>
      <c r="F36" s="25">
        <f>SUM(F29:F35)</f>
        <v>24978</v>
      </c>
      <c r="G36" s="22">
        <f>SUM(G29:G35)</f>
        <v>21724</v>
      </c>
    </row>
    <row r="37" spans="2:7" ht="12.75">
      <c r="B37" s="14" t="s">
        <v>31</v>
      </c>
      <c r="C37" s="14"/>
      <c r="D37" s="14"/>
      <c r="E37" s="26"/>
      <c r="F37" s="27">
        <f>+F26-F36</f>
        <v>13579</v>
      </c>
      <c r="G37" s="27">
        <f>+G26-G36</f>
        <v>14700</v>
      </c>
    </row>
    <row r="38" spans="2:7" ht="13.5" thickBot="1">
      <c r="B38" s="14"/>
      <c r="C38" s="14"/>
      <c r="D38" s="14"/>
      <c r="E38" s="14"/>
      <c r="F38" s="28">
        <f>+F37+F13+F14+F15+F16</f>
        <v>50300</v>
      </c>
      <c r="G38" s="28">
        <f>+G37+G13+G14+G15+G16</f>
        <v>52811</v>
      </c>
    </row>
    <row r="39" spans="2:7" ht="13.5" thickTop="1">
      <c r="B39" s="14"/>
      <c r="C39" s="14"/>
      <c r="D39" s="14"/>
      <c r="E39" s="14"/>
      <c r="F39" s="18"/>
      <c r="G39" s="18"/>
    </row>
    <row r="40" spans="2:7" ht="12.75">
      <c r="B40" s="14" t="s">
        <v>32</v>
      </c>
      <c r="C40" s="14"/>
      <c r="D40" s="14"/>
      <c r="E40" s="14"/>
      <c r="F40" s="18">
        <v>43285</v>
      </c>
      <c r="G40" s="18">
        <v>43285</v>
      </c>
    </row>
    <row r="41" spans="2:7" ht="12.75">
      <c r="B41" s="14" t="s">
        <v>33</v>
      </c>
      <c r="C41" s="14"/>
      <c r="D41" s="14"/>
      <c r="E41" s="14"/>
      <c r="F41" s="29">
        <f>7400-4280</f>
        <v>3120</v>
      </c>
      <c r="G41" s="29">
        <v>4002</v>
      </c>
    </row>
    <row r="42" spans="2:7" ht="12.75">
      <c r="B42" s="21" t="s">
        <v>34</v>
      </c>
      <c r="C42" s="14"/>
      <c r="D42" s="14"/>
      <c r="E42" s="14"/>
      <c r="F42" s="30">
        <f>SUM(F40:F41)</f>
        <v>46405</v>
      </c>
      <c r="G42" s="30">
        <f>SUM(G40:G41)</f>
        <v>47287</v>
      </c>
    </row>
    <row r="43" spans="2:7" ht="12.75">
      <c r="B43" s="14"/>
      <c r="C43" s="14"/>
      <c r="D43" s="14"/>
      <c r="E43" s="14"/>
      <c r="F43" s="31"/>
      <c r="G43" s="18"/>
    </row>
    <row r="44" spans="2:7" ht="12.75">
      <c r="B44" s="14" t="s">
        <v>35</v>
      </c>
      <c r="C44" s="14"/>
      <c r="D44" s="14"/>
      <c r="E44" s="14"/>
      <c r="F44" s="18">
        <v>1217</v>
      </c>
      <c r="G44" s="18">
        <v>1283</v>
      </c>
    </row>
    <row r="45" spans="2:7" ht="12.75">
      <c r="B45" s="14" t="s">
        <v>36</v>
      </c>
      <c r="C45" s="14"/>
      <c r="D45" s="14"/>
      <c r="E45" s="14"/>
      <c r="F45" s="18">
        <v>1716</v>
      </c>
      <c r="G45" s="18">
        <v>3279</v>
      </c>
    </row>
    <row r="46" spans="2:7" ht="12.75">
      <c r="B46" s="14" t="s">
        <v>37</v>
      </c>
      <c r="C46" s="14"/>
      <c r="D46" s="14"/>
      <c r="E46" s="14"/>
      <c r="F46" s="18">
        <v>962</v>
      </c>
      <c r="G46" s="18">
        <v>962</v>
      </c>
    </row>
    <row r="47" spans="2:7" ht="12.75">
      <c r="B47" s="14"/>
      <c r="C47" s="14"/>
      <c r="D47" s="14"/>
      <c r="E47" s="14"/>
      <c r="F47" s="18"/>
      <c r="G47" s="18"/>
    </row>
    <row r="48" spans="2:7" ht="13.5" thickBot="1">
      <c r="B48" s="14"/>
      <c r="C48" s="14"/>
      <c r="D48" s="14"/>
      <c r="E48" s="14"/>
      <c r="F48" s="28">
        <f>+F42+F44+F45+F46</f>
        <v>50300</v>
      </c>
      <c r="G48" s="28">
        <f>+G42+G44+G45+G46</f>
        <v>52811</v>
      </c>
    </row>
    <row r="49" spans="2:7" ht="13.5" thickTop="1">
      <c r="B49" s="14" t="s">
        <v>38</v>
      </c>
      <c r="C49" s="14"/>
      <c r="D49" s="14"/>
      <c r="E49" s="14"/>
      <c r="F49" s="32">
        <f>+((F42-F16)/43285)*100</f>
        <v>101.79045858842555</v>
      </c>
      <c r="G49" s="32">
        <f>+((G42-G16)/43285)*100</f>
        <v>103.7472565553887</v>
      </c>
    </row>
  </sheetData>
  <printOptions horizontalCentered="1"/>
  <pageMargins left="0.75" right="0.75" top="1" bottom="1" header="0.5" footer="0.5"/>
  <pageSetup horizontalDpi="600" verticalDpi="600" orientation="portrait" paperSize="9" scale="10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I32" sqref="I32"/>
    </sheetView>
  </sheetViews>
  <sheetFormatPr defaultColWidth="9.140625" defaultRowHeight="12.75"/>
  <cols>
    <col min="2" max="2" width="2.00390625" style="0" customWidth="1"/>
    <col min="4" max="4" width="20.8515625" style="0" customWidth="1"/>
    <col min="5" max="8" width="14.7109375" style="0" customWidth="1"/>
  </cols>
  <sheetData>
    <row r="2" spans="2:8" ht="12.75">
      <c r="B2" s="79" t="s">
        <v>340</v>
      </c>
      <c r="C2" s="80"/>
      <c r="D2" s="80"/>
      <c r="E2" s="80"/>
      <c r="F2" s="80"/>
      <c r="G2" s="80"/>
      <c r="H2" s="80"/>
    </row>
    <row r="3" spans="2:8" ht="12.75">
      <c r="B3" s="81" t="s">
        <v>341</v>
      </c>
      <c r="C3" s="80"/>
      <c r="D3" s="80"/>
      <c r="E3" s="80"/>
      <c r="F3" s="80"/>
      <c r="G3" s="80"/>
      <c r="H3" s="80"/>
    </row>
    <row r="4" spans="2:8" ht="12.75">
      <c r="B4" s="82"/>
      <c r="C4" s="83"/>
      <c r="D4" s="84"/>
      <c r="E4" s="126" t="s">
        <v>342</v>
      </c>
      <c r="F4" s="127"/>
      <c r="G4" s="126" t="s">
        <v>306</v>
      </c>
      <c r="H4" s="127"/>
    </row>
    <row r="5" spans="2:8" ht="12.75">
      <c r="B5" s="85"/>
      <c r="C5" s="86"/>
      <c r="D5" s="87"/>
      <c r="E5" s="99" t="s">
        <v>343</v>
      </c>
      <c r="F5" s="100" t="s">
        <v>344</v>
      </c>
      <c r="G5" s="99" t="s">
        <v>343</v>
      </c>
      <c r="H5" s="100" t="s">
        <v>344</v>
      </c>
    </row>
    <row r="6" spans="2:8" ht="12.75">
      <c r="B6" s="85"/>
      <c r="C6" s="86"/>
      <c r="D6" s="87"/>
      <c r="E6" s="99" t="s">
        <v>6</v>
      </c>
      <c r="F6" s="101" t="s">
        <v>345</v>
      </c>
      <c r="G6" s="99" t="s">
        <v>346</v>
      </c>
      <c r="H6" s="101" t="s">
        <v>345</v>
      </c>
    </row>
    <row r="7" spans="2:8" ht="12.75">
      <c r="B7" s="85"/>
      <c r="C7" s="86"/>
      <c r="D7" s="87"/>
      <c r="E7" s="99" t="s">
        <v>12</v>
      </c>
      <c r="F7" s="101" t="s">
        <v>6</v>
      </c>
      <c r="G7" s="99" t="s">
        <v>12</v>
      </c>
      <c r="H7" s="101" t="s">
        <v>347</v>
      </c>
    </row>
    <row r="8" spans="2:8" ht="12.75">
      <c r="B8" s="85"/>
      <c r="C8" s="86"/>
      <c r="D8" s="87"/>
      <c r="E8" s="102" t="s">
        <v>348</v>
      </c>
      <c r="F8" s="102" t="s">
        <v>349</v>
      </c>
      <c r="G8" s="102" t="s">
        <v>348</v>
      </c>
      <c r="H8" s="103" t="s">
        <v>349</v>
      </c>
    </row>
    <row r="9" spans="2:8" ht="12.75">
      <c r="B9" s="88"/>
      <c r="C9" s="89"/>
      <c r="D9" s="90"/>
      <c r="E9" s="104" t="s">
        <v>10</v>
      </c>
      <c r="F9" s="105" t="s">
        <v>10</v>
      </c>
      <c r="G9" s="104" t="s">
        <v>10</v>
      </c>
      <c r="H9" s="105" t="s">
        <v>10</v>
      </c>
    </row>
    <row r="10" spans="2:8" ht="12.75">
      <c r="B10" s="82"/>
      <c r="C10" s="83"/>
      <c r="D10" s="84"/>
      <c r="E10" s="91"/>
      <c r="F10" s="91"/>
      <c r="G10" s="91"/>
      <c r="H10" s="91"/>
    </row>
    <row r="11" spans="2:8" ht="12.75">
      <c r="B11" s="85"/>
      <c r="C11" s="86" t="s">
        <v>350</v>
      </c>
      <c r="D11" s="87"/>
      <c r="E11" s="92">
        <v>6905</v>
      </c>
      <c r="F11" s="92">
        <v>8493</v>
      </c>
      <c r="G11" s="92">
        <v>6905</v>
      </c>
      <c r="H11" s="92">
        <v>8493</v>
      </c>
    </row>
    <row r="12" spans="2:8" ht="12.75">
      <c r="B12" s="85"/>
      <c r="C12" s="86" t="s">
        <v>351</v>
      </c>
      <c r="D12" s="87"/>
      <c r="E12" s="93">
        <v>-6484</v>
      </c>
      <c r="F12" s="93">
        <v>-6632</v>
      </c>
      <c r="G12" s="93">
        <v>-6484</v>
      </c>
      <c r="H12" s="93">
        <v>-6632</v>
      </c>
    </row>
    <row r="13" spans="2:8" ht="12.75">
      <c r="B13" s="85"/>
      <c r="C13" s="86" t="s">
        <v>352</v>
      </c>
      <c r="D13" s="87"/>
      <c r="E13" s="92">
        <f>+E11+E12</f>
        <v>421</v>
      </c>
      <c r="F13" s="92">
        <f>+F11+F12</f>
        <v>1861</v>
      </c>
      <c r="G13" s="92">
        <f>+G11+G12</f>
        <v>421</v>
      </c>
      <c r="H13" s="92">
        <f>+H11+H12</f>
        <v>1861</v>
      </c>
    </row>
    <row r="14" spans="2:8" ht="12.75">
      <c r="B14" s="85"/>
      <c r="C14" s="86" t="s">
        <v>353</v>
      </c>
      <c r="D14" s="87"/>
      <c r="E14" s="92">
        <v>32</v>
      </c>
      <c r="F14" s="92">
        <v>61</v>
      </c>
      <c r="G14" s="92">
        <v>32</v>
      </c>
      <c r="H14" s="92">
        <v>61</v>
      </c>
    </row>
    <row r="15" spans="2:8" ht="12.75">
      <c r="B15" s="85"/>
      <c r="C15" s="86" t="s">
        <v>354</v>
      </c>
      <c r="D15" s="87"/>
      <c r="E15" s="93">
        <f>-1350+469-51</f>
        <v>-932</v>
      </c>
      <c r="F15" s="93">
        <v>-896</v>
      </c>
      <c r="G15" s="93">
        <f>-1350+469-51</f>
        <v>-932</v>
      </c>
      <c r="H15" s="93">
        <v>-896</v>
      </c>
    </row>
    <row r="16" spans="2:8" ht="12.75">
      <c r="B16" s="85"/>
      <c r="C16" s="86" t="s">
        <v>355</v>
      </c>
      <c r="D16" s="87"/>
      <c r="E16" s="92">
        <f>+E13+E14+E15</f>
        <v>-479</v>
      </c>
      <c r="F16" s="92">
        <f>+F13+F14+F15</f>
        <v>1026</v>
      </c>
      <c r="G16" s="92">
        <f>+G13+G14+G15</f>
        <v>-479</v>
      </c>
      <c r="H16" s="92">
        <f>+H13+H14+H15</f>
        <v>1026</v>
      </c>
    </row>
    <row r="17" spans="2:8" ht="12.75">
      <c r="B17" s="85"/>
      <c r="C17" s="86" t="s">
        <v>356</v>
      </c>
      <c r="D17" s="87"/>
      <c r="E17" s="92">
        <v>-469</v>
      </c>
      <c r="F17" s="92">
        <v>-583</v>
      </c>
      <c r="G17" s="92">
        <v>-469</v>
      </c>
      <c r="H17" s="92">
        <v>-583</v>
      </c>
    </row>
    <row r="18" spans="2:8" ht="12.75">
      <c r="B18" s="85"/>
      <c r="C18" s="86" t="s">
        <v>357</v>
      </c>
      <c r="D18" s="87"/>
      <c r="E18" s="93">
        <v>0</v>
      </c>
      <c r="F18" s="93"/>
      <c r="G18" s="93">
        <v>0</v>
      </c>
      <c r="H18" s="93"/>
    </row>
    <row r="19" spans="2:8" ht="12.75">
      <c r="B19" s="85"/>
      <c r="C19" s="86" t="s">
        <v>358</v>
      </c>
      <c r="D19" s="87"/>
      <c r="E19" s="92">
        <f>+E18+E17+E16</f>
        <v>-948</v>
      </c>
      <c r="F19" s="92">
        <f>+F18+F17+F16</f>
        <v>443</v>
      </c>
      <c r="G19" s="92">
        <f>+G18+G17+G16</f>
        <v>-948</v>
      </c>
      <c r="H19" s="92">
        <f>+H18+H17+H16</f>
        <v>443</v>
      </c>
    </row>
    <row r="20" spans="2:8" ht="12.75">
      <c r="B20" s="85"/>
      <c r="C20" s="86" t="s">
        <v>359</v>
      </c>
      <c r="D20" s="87"/>
      <c r="E20" s="93"/>
      <c r="F20" s="93"/>
      <c r="G20" s="93"/>
      <c r="H20" s="93"/>
    </row>
    <row r="21" spans="2:8" ht="12.75">
      <c r="B21" s="85"/>
      <c r="C21" s="86" t="s">
        <v>360</v>
      </c>
      <c r="D21" s="87"/>
      <c r="E21" s="92">
        <f>+E19+E20</f>
        <v>-948</v>
      </c>
      <c r="F21" s="92">
        <f>+F19+F20</f>
        <v>443</v>
      </c>
      <c r="G21" s="92">
        <f>+G19+G20</f>
        <v>-948</v>
      </c>
      <c r="H21" s="92">
        <f>+H19+H20</f>
        <v>443</v>
      </c>
    </row>
    <row r="22" spans="2:8" ht="12.75">
      <c r="B22" s="85"/>
      <c r="C22" s="86" t="s">
        <v>83</v>
      </c>
      <c r="D22" s="87"/>
      <c r="E22" s="92">
        <v>66</v>
      </c>
      <c r="F22" s="92">
        <v>-6</v>
      </c>
      <c r="G22" s="92">
        <v>66</v>
      </c>
      <c r="H22" s="92">
        <v>-6</v>
      </c>
    </row>
    <row r="23" spans="2:8" ht="13.5" thickBot="1">
      <c r="B23" s="85"/>
      <c r="C23" s="86" t="s">
        <v>361</v>
      </c>
      <c r="D23" s="87"/>
      <c r="E23" s="94">
        <f>+E21+E22</f>
        <v>-882</v>
      </c>
      <c r="F23" s="94">
        <f>+F21+F22</f>
        <v>437</v>
      </c>
      <c r="G23" s="94">
        <f>+G21+G22</f>
        <v>-882</v>
      </c>
      <c r="H23" s="94">
        <f>+H21+H22</f>
        <v>437</v>
      </c>
    </row>
    <row r="24" spans="2:8" ht="13.5" thickTop="1">
      <c r="B24" s="85"/>
      <c r="C24" s="86"/>
      <c r="D24" s="87"/>
      <c r="E24" s="92"/>
      <c r="F24" s="92"/>
      <c r="G24" s="92"/>
      <c r="H24" s="92"/>
    </row>
    <row r="25" spans="2:8" ht="12.75">
      <c r="B25" s="85"/>
      <c r="C25" s="95" t="s">
        <v>362</v>
      </c>
      <c r="D25" s="96" t="s">
        <v>363</v>
      </c>
      <c r="E25" s="97">
        <f>+(E23/43285)*100</f>
        <v>-2.0376573870855954</v>
      </c>
      <c r="F25" s="97">
        <f>+(F23/39900)*100</f>
        <v>1.0952380952380953</v>
      </c>
      <c r="G25" s="97">
        <f>+(G23/43285)*100</f>
        <v>-2.0376573870855954</v>
      </c>
      <c r="H25" s="97">
        <f>+(H23/39900)*100</f>
        <v>1.0952380952380953</v>
      </c>
    </row>
    <row r="26" spans="2:8" ht="12.75">
      <c r="B26" s="85"/>
      <c r="C26" s="86"/>
      <c r="D26" s="96" t="s">
        <v>364</v>
      </c>
      <c r="E26" s="98" t="s">
        <v>317</v>
      </c>
      <c r="F26" s="97">
        <f>+(F23/39900)*100</f>
        <v>1.0952380952380953</v>
      </c>
      <c r="G26" s="98" t="s">
        <v>317</v>
      </c>
      <c r="H26" s="97">
        <f>+(H23/39900)*100</f>
        <v>1.0952380952380953</v>
      </c>
    </row>
    <row r="27" spans="2:8" ht="12.75">
      <c r="B27" s="88"/>
      <c r="C27" s="89"/>
      <c r="D27" s="90"/>
      <c r="E27" s="93"/>
      <c r="F27" s="93"/>
      <c r="G27" s="93"/>
      <c r="H27" s="93"/>
    </row>
  </sheetData>
  <mergeCells count="2">
    <mergeCell ref="E4:F4"/>
    <mergeCell ref="G4:H4"/>
  </mergeCells>
  <printOptions horizontalCentered="1"/>
  <pageMargins left="0.25" right="0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26" sqref="F26"/>
    </sheetView>
  </sheetViews>
  <sheetFormatPr defaultColWidth="9.140625" defaultRowHeight="12.75"/>
  <cols>
    <col min="4" max="8" width="12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4.25">
      <c r="A2" s="76" t="s">
        <v>0</v>
      </c>
      <c r="B2" s="1"/>
      <c r="C2" s="1"/>
      <c r="D2" s="1"/>
      <c r="E2" s="1"/>
      <c r="F2" s="1"/>
      <c r="G2" s="1"/>
      <c r="H2" s="1"/>
    </row>
    <row r="3" spans="1:8" ht="12.75">
      <c r="A3" s="7" t="s">
        <v>322</v>
      </c>
      <c r="B3" s="7"/>
      <c r="C3" s="1"/>
      <c r="D3" s="1"/>
      <c r="E3" s="1"/>
      <c r="F3" s="1"/>
      <c r="G3" s="1"/>
      <c r="H3" s="1"/>
    </row>
    <row r="4" spans="1:8" ht="12.75">
      <c r="A4" s="7"/>
      <c r="B4" s="7"/>
      <c r="C4" s="1"/>
      <c r="D4" s="1"/>
      <c r="E4" s="1"/>
      <c r="F4" s="1"/>
      <c r="G4" s="1"/>
      <c r="H4" s="1"/>
    </row>
    <row r="5" spans="1:8" ht="12.75">
      <c r="A5" s="7" t="s">
        <v>323</v>
      </c>
      <c r="B5" s="7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3"/>
      <c r="E6" s="3"/>
      <c r="F6" s="3"/>
      <c r="G6" s="3"/>
      <c r="H6" s="3"/>
    </row>
    <row r="7" spans="1:8" ht="12.75">
      <c r="A7" s="1"/>
      <c r="B7" s="1"/>
      <c r="C7" s="1"/>
      <c r="D7" s="3" t="s">
        <v>324</v>
      </c>
      <c r="E7" s="3" t="s">
        <v>324</v>
      </c>
      <c r="F7" s="3" t="s">
        <v>325</v>
      </c>
      <c r="G7" s="3" t="s">
        <v>326</v>
      </c>
      <c r="H7" s="3"/>
    </row>
    <row r="8" spans="1:8" ht="12.75">
      <c r="A8" s="1"/>
      <c r="B8" s="1"/>
      <c r="C8" s="1"/>
      <c r="D8" s="3" t="s">
        <v>327</v>
      </c>
      <c r="E8" s="3" t="s">
        <v>328</v>
      </c>
      <c r="F8" s="3" t="s">
        <v>329</v>
      </c>
      <c r="G8" s="3" t="s">
        <v>330</v>
      </c>
      <c r="H8" s="3" t="s">
        <v>331</v>
      </c>
    </row>
    <row r="9" spans="1:8" ht="12.75">
      <c r="A9" s="1"/>
      <c r="B9" s="1"/>
      <c r="C9" s="1"/>
      <c r="F9" s="3"/>
      <c r="G9" s="3"/>
      <c r="H9" s="3"/>
    </row>
    <row r="10" spans="1:8" ht="12.75">
      <c r="A10" s="7" t="s">
        <v>332</v>
      </c>
      <c r="B10" s="1"/>
      <c r="C10" s="1"/>
      <c r="D10" s="69" t="s">
        <v>333</v>
      </c>
      <c r="E10" s="69" t="s">
        <v>333</v>
      </c>
      <c r="F10" s="69" t="s">
        <v>333</v>
      </c>
      <c r="G10" s="69" t="s">
        <v>333</v>
      </c>
      <c r="H10" s="69" t="s">
        <v>333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 t="s">
        <v>334</v>
      </c>
      <c r="B12" s="1"/>
      <c r="C12" s="1"/>
      <c r="D12" s="5">
        <f>+D20</f>
        <v>43285000</v>
      </c>
      <c r="E12" s="5">
        <f>+E20</f>
        <v>7400325</v>
      </c>
      <c r="F12" s="5">
        <f>+F20</f>
        <v>2683731</v>
      </c>
      <c r="G12" s="5">
        <f>+G20</f>
        <v>-6082364</v>
      </c>
      <c r="H12" s="6">
        <f>SUM(D12:G12)</f>
        <v>47286692</v>
      </c>
    </row>
    <row r="13" spans="1:8" ht="12.75">
      <c r="A13" s="1" t="s">
        <v>335</v>
      </c>
      <c r="B13" s="1"/>
      <c r="C13" s="1"/>
      <c r="D13" s="5"/>
      <c r="E13" s="5"/>
      <c r="F13" s="5">
        <v>-16237</v>
      </c>
      <c r="G13" s="5">
        <v>-865622</v>
      </c>
      <c r="H13" s="6">
        <f>SUM(D13:G13)</f>
        <v>-881859</v>
      </c>
    </row>
    <row r="14" spans="1:8" ht="12.75">
      <c r="A14" s="1" t="s">
        <v>336</v>
      </c>
      <c r="B14" s="1"/>
      <c r="C14" s="1"/>
      <c r="D14" s="5"/>
      <c r="E14" s="5"/>
      <c r="F14" s="5"/>
      <c r="G14" s="5"/>
      <c r="H14" s="6">
        <f>SUM(D14:G14)</f>
        <v>0</v>
      </c>
    </row>
    <row r="15" spans="1:8" ht="13.5" thickBot="1">
      <c r="A15" s="77" t="s">
        <v>337</v>
      </c>
      <c r="B15" s="77"/>
      <c r="C15" s="77"/>
      <c r="D15" s="78">
        <f>SUM(D12:D14)</f>
        <v>43285000</v>
      </c>
      <c r="E15" s="78">
        <f>SUM(E12:E14)</f>
        <v>7400325</v>
      </c>
      <c r="F15" s="78">
        <f>SUM(F12:F14)</f>
        <v>2667494</v>
      </c>
      <c r="G15" s="78">
        <f>SUM(G12:G14)</f>
        <v>-6947986</v>
      </c>
      <c r="H15" s="78">
        <f>SUM(H12:H14)</f>
        <v>46404833</v>
      </c>
    </row>
    <row r="16" spans="1:8" ht="13.5" thickTop="1">
      <c r="A16" s="1"/>
      <c r="B16" s="1"/>
      <c r="C16" s="1"/>
      <c r="D16" s="5"/>
      <c r="E16" s="5"/>
      <c r="F16" s="5"/>
      <c r="G16" s="5"/>
      <c r="H16" s="5"/>
    </row>
    <row r="17" spans="1:8" ht="12.75">
      <c r="A17" s="1" t="s">
        <v>338</v>
      </c>
      <c r="B17" s="1"/>
      <c r="C17" s="1"/>
      <c r="D17" s="5">
        <v>39900000</v>
      </c>
      <c r="E17" s="5">
        <v>5504725</v>
      </c>
      <c r="F17" s="5">
        <f>3008471-259792</f>
        <v>2748679</v>
      </c>
      <c r="G17" s="5">
        <f>-3696973-2748679</f>
        <v>-6445652</v>
      </c>
      <c r="H17" s="6">
        <f>SUM(D17:G17)</f>
        <v>41707752</v>
      </c>
    </row>
    <row r="18" spans="1:8" ht="12.75">
      <c r="A18" s="1" t="s">
        <v>335</v>
      </c>
      <c r="B18" s="1"/>
      <c r="C18" s="1"/>
      <c r="D18" s="5"/>
      <c r="E18" s="5"/>
      <c r="F18" s="5">
        <v>-64948</v>
      </c>
      <c r="G18" s="5">
        <v>363288</v>
      </c>
      <c r="H18" s="6">
        <f>SUM(D18:G18)</f>
        <v>298340</v>
      </c>
    </row>
    <row r="19" spans="1:8" ht="12.75">
      <c r="A19" s="1" t="s">
        <v>336</v>
      </c>
      <c r="B19" s="1"/>
      <c r="C19" s="1"/>
      <c r="D19" s="5">
        <v>3385000</v>
      </c>
      <c r="E19" s="5">
        <v>1895600</v>
      </c>
      <c r="F19" s="5"/>
      <c r="G19" s="5"/>
      <c r="H19" s="6">
        <f>SUM(D19:G19)</f>
        <v>5280600</v>
      </c>
    </row>
    <row r="20" spans="1:8" ht="13.5" thickBot="1">
      <c r="A20" s="77" t="s">
        <v>339</v>
      </c>
      <c r="B20" s="77"/>
      <c r="C20" s="77"/>
      <c r="D20" s="78">
        <f>SUM(D17:D19)</f>
        <v>43285000</v>
      </c>
      <c r="E20" s="78">
        <f>SUM(E17:E19)</f>
        <v>7400325</v>
      </c>
      <c r="F20" s="78">
        <f>SUM(F17:F19)</f>
        <v>2683731</v>
      </c>
      <c r="G20" s="78">
        <f>SUM(G17:G19)</f>
        <v>-6082364</v>
      </c>
      <c r="H20" s="78">
        <f>SUM(H17:H19)</f>
        <v>47286692</v>
      </c>
    </row>
    <row r="21" spans="1:8" ht="13.5" thickTop="1">
      <c r="A21" s="1"/>
      <c r="B21" s="1"/>
      <c r="C21" s="1"/>
      <c r="D21" s="1"/>
      <c r="E21" s="1"/>
      <c r="F21" s="1"/>
      <c r="G21" s="1"/>
      <c r="H21" s="1"/>
    </row>
  </sheetData>
  <printOptions horizontalCentered="1"/>
  <pageMargins left="0.25" right="0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301"/>
  <sheetViews>
    <sheetView workbookViewId="0" topLeftCell="A1">
      <selection activeCell="L4" sqref="L4"/>
    </sheetView>
  </sheetViews>
  <sheetFormatPr defaultColWidth="9.140625" defaultRowHeight="12.75"/>
  <cols>
    <col min="2" max="3" width="5.7109375" style="0" customWidth="1"/>
    <col min="4" max="4" width="10.7109375" style="0" customWidth="1"/>
    <col min="5" max="15" width="5.7109375" style="0" customWidth="1"/>
    <col min="16" max="16" width="6.85156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7" t="s">
        <v>39</v>
      </c>
      <c r="D2" s="1"/>
      <c r="E2" s="1"/>
      <c r="F2" s="1"/>
      <c r="G2" s="1"/>
      <c r="H2" s="1"/>
      <c r="I2" s="1"/>
      <c r="J2" s="1"/>
    </row>
    <row r="3" spans="2:10" ht="12.75">
      <c r="B3" s="7" t="s">
        <v>40</v>
      </c>
      <c r="D3" s="1"/>
      <c r="E3" s="1"/>
      <c r="F3" s="1"/>
      <c r="G3" s="1"/>
      <c r="H3" s="1"/>
      <c r="I3" s="1"/>
      <c r="J3" s="1"/>
    </row>
    <row r="4" spans="2:10" ht="12.75">
      <c r="B4" s="3"/>
      <c r="C4" s="1"/>
      <c r="D4" s="1"/>
      <c r="E4" s="1"/>
      <c r="F4" s="1"/>
      <c r="G4" s="1"/>
      <c r="H4" s="1"/>
      <c r="I4" s="1"/>
      <c r="J4" s="1"/>
    </row>
    <row r="5" spans="2:10" ht="14.25">
      <c r="B5" s="3">
        <v>1</v>
      </c>
      <c r="C5" s="33" t="s">
        <v>41</v>
      </c>
      <c r="H5" s="1"/>
      <c r="I5" s="1"/>
      <c r="J5" s="1"/>
    </row>
    <row r="6" spans="2:10" ht="12.75">
      <c r="B6" s="3">
        <v>1.1</v>
      </c>
      <c r="C6" s="7" t="s">
        <v>42</v>
      </c>
      <c r="D6" s="1"/>
      <c r="E6" s="1"/>
      <c r="F6" s="1"/>
      <c r="G6" s="1"/>
      <c r="H6" s="1"/>
      <c r="I6" s="1"/>
      <c r="J6" s="1"/>
    </row>
    <row r="7" spans="2:10" ht="12.75">
      <c r="B7" s="3"/>
      <c r="C7" s="1" t="s">
        <v>43</v>
      </c>
      <c r="D7" s="1"/>
      <c r="E7" s="1"/>
      <c r="F7" s="1"/>
      <c r="G7" s="1"/>
      <c r="H7" s="1"/>
      <c r="I7" s="1"/>
      <c r="J7" s="1"/>
    </row>
    <row r="8" spans="2:10" ht="12.75">
      <c r="B8" s="3"/>
      <c r="C8" s="1" t="s">
        <v>44</v>
      </c>
      <c r="D8" s="1"/>
      <c r="E8" s="1"/>
      <c r="F8" s="1"/>
      <c r="G8" s="1"/>
      <c r="H8" s="1"/>
      <c r="I8" s="1"/>
      <c r="J8" s="1"/>
    </row>
    <row r="9" spans="2:10" ht="12.75">
      <c r="B9" s="3"/>
      <c r="C9" s="1" t="s">
        <v>45</v>
      </c>
      <c r="D9" s="1"/>
      <c r="E9" s="1"/>
      <c r="F9" s="1"/>
      <c r="G9" s="1"/>
      <c r="H9" s="1"/>
      <c r="I9" s="1"/>
      <c r="J9" s="1"/>
    </row>
    <row r="10" spans="2:10" ht="12.75">
      <c r="B10" s="3"/>
      <c r="C10" s="1" t="s">
        <v>46</v>
      </c>
      <c r="D10" s="1"/>
      <c r="E10" s="1"/>
      <c r="F10" s="1"/>
      <c r="G10" s="1"/>
      <c r="H10" s="1"/>
      <c r="I10" s="1"/>
      <c r="J10" s="1"/>
    </row>
    <row r="11" spans="2:10" ht="12.75">
      <c r="B11" s="3"/>
      <c r="C11" s="1"/>
      <c r="D11" s="1"/>
      <c r="E11" s="1"/>
      <c r="F11" s="1"/>
      <c r="G11" s="1"/>
      <c r="H11" s="1"/>
      <c r="I11" s="1"/>
      <c r="J11" s="1"/>
    </row>
    <row r="12" spans="2:10" ht="12.75">
      <c r="B12" s="3">
        <v>1.2</v>
      </c>
      <c r="C12" s="7" t="s">
        <v>47</v>
      </c>
      <c r="D12" s="1"/>
      <c r="E12" s="1"/>
      <c r="F12" s="1"/>
      <c r="G12" s="1"/>
      <c r="H12" s="1"/>
      <c r="I12" s="1"/>
      <c r="J12" s="1"/>
    </row>
    <row r="13" spans="2:10" ht="12.75">
      <c r="B13" s="3"/>
      <c r="C13" s="1" t="s">
        <v>48</v>
      </c>
      <c r="D13" s="1"/>
      <c r="E13" s="1"/>
      <c r="F13" s="1"/>
      <c r="G13" s="1"/>
      <c r="H13" s="1"/>
      <c r="I13" s="1"/>
      <c r="J13" s="1"/>
    </row>
    <row r="14" spans="2:10" ht="12.75">
      <c r="B14" s="3"/>
      <c r="C14" s="1" t="s">
        <v>49</v>
      </c>
      <c r="D14" s="1"/>
      <c r="E14" s="1"/>
      <c r="F14" s="1"/>
      <c r="G14" s="1"/>
      <c r="H14" s="1"/>
      <c r="I14" s="1"/>
      <c r="J14" s="1"/>
    </row>
    <row r="15" spans="2:10" ht="12.75">
      <c r="B15" s="3"/>
      <c r="C15" s="1"/>
      <c r="D15" s="1"/>
      <c r="E15" s="1"/>
      <c r="F15" s="1"/>
      <c r="G15" s="1"/>
      <c r="H15" s="1"/>
      <c r="I15" s="1"/>
      <c r="J15" s="1"/>
    </row>
    <row r="16" spans="2:10" ht="12.75">
      <c r="B16" s="4">
        <v>1.3</v>
      </c>
      <c r="C16" s="7" t="s">
        <v>50</v>
      </c>
      <c r="D16" s="1"/>
      <c r="E16" s="1"/>
      <c r="F16" s="1"/>
      <c r="G16" s="1"/>
      <c r="H16" s="1"/>
      <c r="I16" s="1"/>
      <c r="J16" s="1"/>
    </row>
    <row r="17" spans="2:10" ht="12.75">
      <c r="B17" s="3"/>
      <c r="C17" s="1" t="s">
        <v>51</v>
      </c>
      <c r="D17" s="1"/>
      <c r="E17" s="1"/>
      <c r="F17" s="1"/>
      <c r="G17" s="1"/>
      <c r="H17" s="1"/>
      <c r="I17" s="1"/>
      <c r="J17" s="1"/>
    </row>
    <row r="18" spans="2:10" ht="12.75">
      <c r="B18" s="3"/>
      <c r="C18" s="1" t="s">
        <v>52</v>
      </c>
      <c r="D18" s="1"/>
      <c r="E18" s="1"/>
      <c r="F18" s="1"/>
      <c r="G18" s="1"/>
      <c r="H18" s="1"/>
      <c r="I18" s="1"/>
      <c r="J18" s="1"/>
    </row>
    <row r="19" spans="2:10" ht="12.75">
      <c r="B19" s="3"/>
      <c r="C19" s="1"/>
      <c r="D19" s="1"/>
      <c r="E19" s="1"/>
      <c r="F19" s="1"/>
      <c r="G19" s="1"/>
      <c r="H19" s="1"/>
      <c r="I19" s="1"/>
      <c r="J19" s="1"/>
    </row>
    <row r="20" spans="2:10" ht="12.75">
      <c r="B20" s="3">
        <v>1.4</v>
      </c>
      <c r="C20" s="7" t="s">
        <v>53</v>
      </c>
      <c r="D20" s="1"/>
      <c r="E20" s="1"/>
      <c r="F20" s="1"/>
      <c r="G20" s="1"/>
      <c r="H20" s="1"/>
      <c r="I20" s="1"/>
      <c r="J20" s="1"/>
    </row>
    <row r="21" spans="2:10" ht="12.75">
      <c r="B21" s="3"/>
      <c r="C21" s="1" t="s">
        <v>54</v>
      </c>
      <c r="D21" s="1"/>
      <c r="E21" s="1"/>
      <c r="F21" s="1"/>
      <c r="G21" s="1"/>
      <c r="H21" s="1"/>
      <c r="I21" s="1"/>
      <c r="J21" s="1"/>
    </row>
    <row r="22" spans="2:10" ht="12.75">
      <c r="B22" s="3"/>
      <c r="C22" s="1"/>
      <c r="D22" s="1"/>
      <c r="E22" s="1"/>
      <c r="F22" s="1"/>
      <c r="G22" s="1"/>
      <c r="H22" s="1"/>
      <c r="I22" s="1"/>
      <c r="J22" s="1"/>
    </row>
    <row r="23" spans="2:10" ht="12.75">
      <c r="B23" s="3">
        <v>1.5</v>
      </c>
      <c r="C23" s="7" t="s">
        <v>55</v>
      </c>
      <c r="D23" s="1"/>
      <c r="E23" s="1"/>
      <c r="F23" s="1"/>
      <c r="G23" s="1"/>
      <c r="H23" s="1"/>
      <c r="I23" s="1"/>
      <c r="J23" s="1"/>
    </row>
    <row r="24" spans="2:10" ht="12.75">
      <c r="B24" s="3"/>
      <c r="C24" s="1" t="s">
        <v>56</v>
      </c>
      <c r="D24" s="1"/>
      <c r="E24" s="1"/>
      <c r="F24" s="1"/>
      <c r="G24" s="1"/>
      <c r="H24" s="1"/>
      <c r="I24" s="1"/>
      <c r="J24" s="1"/>
    </row>
    <row r="25" spans="2:10" ht="12.75">
      <c r="B25" s="3"/>
      <c r="C25" s="1" t="s">
        <v>57</v>
      </c>
      <c r="D25" s="1"/>
      <c r="E25" s="1"/>
      <c r="F25" s="1"/>
      <c r="G25" s="1"/>
      <c r="H25" s="1"/>
      <c r="I25" s="1"/>
      <c r="J25" s="1"/>
    </row>
    <row r="26" spans="2:10" ht="12.75">
      <c r="B26" s="3"/>
      <c r="C26" s="1"/>
      <c r="D26" s="1"/>
      <c r="E26" s="1"/>
      <c r="F26" s="1"/>
      <c r="G26" s="1"/>
      <c r="H26" s="1"/>
      <c r="I26" s="1"/>
      <c r="J26" s="1"/>
    </row>
    <row r="27" spans="2:10" ht="12.75">
      <c r="B27" s="3">
        <v>1.6</v>
      </c>
      <c r="C27" s="7" t="s">
        <v>58</v>
      </c>
      <c r="D27" s="1"/>
      <c r="E27" s="1"/>
      <c r="F27" s="1"/>
      <c r="G27" s="1"/>
      <c r="H27" s="1"/>
      <c r="I27" s="1"/>
      <c r="J27" s="1"/>
    </row>
    <row r="28" spans="2:10" ht="12.75">
      <c r="B28" s="3"/>
      <c r="C28" s="1" t="s">
        <v>59</v>
      </c>
      <c r="D28" s="1"/>
      <c r="E28" s="1"/>
      <c r="F28" s="1"/>
      <c r="G28" s="1"/>
      <c r="H28" s="1"/>
      <c r="I28" s="1"/>
      <c r="J28" s="1"/>
    </row>
    <row r="29" spans="2:10" ht="12.75">
      <c r="B29" s="3"/>
      <c r="C29" s="1" t="s">
        <v>60</v>
      </c>
      <c r="D29" s="1"/>
      <c r="E29" s="1"/>
      <c r="F29" s="1"/>
      <c r="G29" s="1"/>
      <c r="H29" s="1"/>
      <c r="I29" s="1"/>
      <c r="J29" s="1"/>
    </row>
    <row r="30" spans="2:10" ht="12.75">
      <c r="B30" s="3"/>
      <c r="C30" s="1"/>
      <c r="D30" s="1"/>
      <c r="E30" s="1"/>
      <c r="F30" s="1"/>
      <c r="G30" s="1"/>
      <c r="H30" s="1"/>
      <c r="I30" s="1"/>
      <c r="J30" s="1"/>
    </row>
    <row r="31" spans="2:10" ht="12.75">
      <c r="B31" s="3">
        <v>1.7</v>
      </c>
      <c r="C31" s="7" t="s">
        <v>61</v>
      </c>
      <c r="D31" s="1"/>
      <c r="E31" s="1"/>
      <c r="F31" s="1"/>
      <c r="G31" s="1"/>
      <c r="H31" s="1"/>
      <c r="I31" s="1"/>
      <c r="J31" s="1"/>
    </row>
    <row r="32" spans="2:10" ht="12.75">
      <c r="B32" s="3"/>
      <c r="C32" s="1" t="s">
        <v>62</v>
      </c>
      <c r="D32" s="1"/>
      <c r="E32" s="1"/>
      <c r="F32" s="1"/>
      <c r="G32" s="1"/>
      <c r="H32" s="1"/>
      <c r="I32" s="1"/>
      <c r="J32" s="1"/>
    </row>
    <row r="33" spans="2:10" ht="12.75">
      <c r="B33" s="3"/>
      <c r="C33" s="1"/>
      <c r="D33" s="1"/>
      <c r="E33" s="1"/>
      <c r="F33" s="1"/>
      <c r="G33" s="1"/>
      <c r="H33" s="1"/>
      <c r="I33" s="1"/>
      <c r="J33" s="1"/>
    </row>
    <row r="34" spans="2:10" ht="12.75">
      <c r="B34" s="3">
        <v>1.8</v>
      </c>
      <c r="C34" s="7" t="s">
        <v>63</v>
      </c>
      <c r="D34" s="1"/>
      <c r="E34" s="1"/>
      <c r="F34" s="1"/>
      <c r="G34" s="1"/>
      <c r="H34" s="1"/>
      <c r="I34" s="1"/>
      <c r="J34" s="1"/>
    </row>
    <row r="35" spans="2:4" ht="12.75">
      <c r="B35" s="3"/>
      <c r="C35" s="34" t="s">
        <v>64</v>
      </c>
      <c r="D35" s="7" t="s">
        <v>65</v>
      </c>
    </row>
    <row r="36" spans="2:16" ht="12.75">
      <c r="B36" s="3"/>
      <c r="C36" s="1"/>
      <c r="D36" s="1"/>
      <c r="E36" s="150" t="s">
        <v>66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2"/>
    </row>
    <row r="37" spans="2:16" ht="12.75">
      <c r="B37" s="3"/>
      <c r="C37" s="35" t="s">
        <v>12</v>
      </c>
      <c r="D37" s="35"/>
      <c r="E37" s="153" t="s">
        <v>67</v>
      </c>
      <c r="F37" s="154"/>
      <c r="G37" s="153" t="s">
        <v>68</v>
      </c>
      <c r="H37" s="154"/>
      <c r="I37" s="153" t="s">
        <v>69</v>
      </c>
      <c r="J37" s="154"/>
      <c r="K37" s="153" t="s">
        <v>70</v>
      </c>
      <c r="L37" s="154"/>
      <c r="M37" s="153" t="s">
        <v>71</v>
      </c>
      <c r="N37" s="154"/>
      <c r="O37" s="153" t="s">
        <v>72</v>
      </c>
      <c r="P37" s="154"/>
    </row>
    <row r="38" spans="2:16" ht="12.75">
      <c r="B38" s="3"/>
      <c r="C38" s="35"/>
      <c r="D38" s="35" t="s">
        <v>12</v>
      </c>
      <c r="E38" s="173" t="s">
        <v>73</v>
      </c>
      <c r="F38" s="174"/>
      <c r="G38" s="173" t="s">
        <v>73</v>
      </c>
      <c r="H38" s="174"/>
      <c r="I38" s="173" t="s">
        <v>73</v>
      </c>
      <c r="J38" s="174"/>
      <c r="K38" s="173" t="s">
        <v>73</v>
      </c>
      <c r="L38" s="174"/>
      <c r="M38" s="173" t="s">
        <v>73</v>
      </c>
      <c r="N38" s="174"/>
      <c r="O38" s="146" t="s">
        <v>73</v>
      </c>
      <c r="P38" s="147"/>
    </row>
    <row r="39" spans="2:16" ht="12.75">
      <c r="B39" s="3"/>
      <c r="C39" s="36" t="s">
        <v>74</v>
      </c>
      <c r="D39" s="37"/>
      <c r="E39" s="38"/>
      <c r="F39" s="39"/>
      <c r="G39" s="39"/>
      <c r="H39" s="39"/>
      <c r="I39" s="39"/>
      <c r="J39" s="39"/>
      <c r="K39" s="39"/>
      <c r="L39" s="39"/>
      <c r="M39" s="39"/>
      <c r="N39" s="40"/>
      <c r="O39" s="38"/>
      <c r="P39" s="40"/>
    </row>
    <row r="40" spans="2:16" ht="12.75">
      <c r="B40" s="3"/>
      <c r="C40" s="41" t="s">
        <v>75</v>
      </c>
      <c r="D40" s="42"/>
      <c r="E40" s="121">
        <v>3.82</v>
      </c>
      <c r="F40" s="120"/>
      <c r="G40" s="120">
        <v>0.45</v>
      </c>
      <c r="H40" s="120"/>
      <c r="I40" s="120">
        <v>2.63</v>
      </c>
      <c r="J40" s="120"/>
      <c r="K40" s="120">
        <v>0</v>
      </c>
      <c r="L40" s="120"/>
      <c r="M40" s="120">
        <v>0</v>
      </c>
      <c r="N40" s="122"/>
      <c r="O40" s="121">
        <f>+E40+G40+I40+K40+M40</f>
        <v>6.8999999999999995</v>
      </c>
      <c r="P40" s="122"/>
    </row>
    <row r="41" spans="2:16" ht="12.75">
      <c r="B41" s="3"/>
      <c r="C41" s="41" t="s">
        <v>76</v>
      </c>
      <c r="D41" s="42"/>
      <c r="E41" s="43"/>
      <c r="F41" s="44"/>
      <c r="G41" s="44"/>
      <c r="H41" s="44"/>
      <c r="I41" s="44"/>
      <c r="J41" s="44"/>
      <c r="K41" s="44"/>
      <c r="L41" s="44"/>
      <c r="M41" s="44"/>
      <c r="N41" s="45"/>
      <c r="O41" s="161">
        <f>+E41+G41+I41+K41+M41</f>
        <v>0</v>
      </c>
      <c r="P41" s="169"/>
    </row>
    <row r="42" spans="2:16" ht="12.75">
      <c r="B42" s="3"/>
      <c r="C42" s="46"/>
      <c r="D42" s="42"/>
      <c r="E42" s="172">
        <f aca="true" t="shared" si="0" ref="E42:O42">+E40+E41</f>
        <v>3.82</v>
      </c>
      <c r="F42" s="170"/>
      <c r="G42" s="170">
        <f t="shared" si="0"/>
        <v>0.45</v>
      </c>
      <c r="H42" s="170"/>
      <c r="I42" s="170">
        <f t="shared" si="0"/>
        <v>2.63</v>
      </c>
      <c r="J42" s="170"/>
      <c r="K42" s="170">
        <f t="shared" si="0"/>
        <v>0</v>
      </c>
      <c r="L42" s="170"/>
      <c r="M42" s="170">
        <f t="shared" si="0"/>
        <v>0</v>
      </c>
      <c r="N42" s="171"/>
      <c r="O42" s="172">
        <f t="shared" si="0"/>
        <v>6.8999999999999995</v>
      </c>
      <c r="P42" s="171"/>
    </row>
    <row r="43" spans="2:16" ht="12.75">
      <c r="B43" s="3"/>
      <c r="C43" s="47" t="s">
        <v>77</v>
      </c>
      <c r="D43" s="42"/>
      <c r="E43" s="48"/>
      <c r="F43" s="49"/>
      <c r="G43" s="49"/>
      <c r="H43" s="49"/>
      <c r="I43" s="49"/>
      <c r="J43" s="49"/>
      <c r="K43" s="49"/>
      <c r="L43" s="49"/>
      <c r="M43" s="49"/>
      <c r="N43" s="50"/>
      <c r="O43" s="48"/>
      <c r="P43" s="50"/>
    </row>
    <row r="44" spans="2:16" ht="12.75">
      <c r="B44" s="3"/>
      <c r="C44" s="41" t="s">
        <v>78</v>
      </c>
      <c r="D44" s="42"/>
      <c r="E44" s="121">
        <v>0.17</v>
      </c>
      <c r="F44" s="120"/>
      <c r="G44" s="120">
        <v>-0.18</v>
      </c>
      <c r="H44" s="120"/>
      <c r="I44" s="120">
        <v>-0.39</v>
      </c>
      <c r="J44" s="120"/>
      <c r="K44" s="120">
        <v>-0.03</v>
      </c>
      <c r="L44" s="120"/>
      <c r="M44" s="120">
        <v>-0.05</v>
      </c>
      <c r="N44" s="122"/>
      <c r="O44" s="121">
        <f aca="true" t="shared" si="1" ref="O44:O49">+E44+G44+I44+K44+M44</f>
        <v>-0.48000000000000004</v>
      </c>
      <c r="P44" s="122"/>
    </row>
    <row r="45" spans="2:16" ht="12.75">
      <c r="B45" s="3"/>
      <c r="C45" s="41" t="s">
        <v>79</v>
      </c>
      <c r="D45" s="42"/>
      <c r="E45" s="121">
        <v>-0.12</v>
      </c>
      <c r="F45" s="120"/>
      <c r="G45" s="120">
        <v>-0.09</v>
      </c>
      <c r="H45" s="120"/>
      <c r="I45" s="120">
        <v>-0.26</v>
      </c>
      <c r="J45" s="120"/>
      <c r="K45" s="120">
        <v>0</v>
      </c>
      <c r="L45" s="120"/>
      <c r="M45" s="120">
        <v>0</v>
      </c>
      <c r="N45" s="122"/>
      <c r="O45" s="121">
        <f t="shared" si="1"/>
        <v>-0.47</v>
      </c>
      <c r="P45" s="122"/>
    </row>
    <row r="46" spans="2:16" ht="12.75">
      <c r="B46" s="3"/>
      <c r="C46" s="41" t="s">
        <v>80</v>
      </c>
      <c r="D46" s="42"/>
      <c r="E46" s="161">
        <v>0</v>
      </c>
      <c r="F46" s="162"/>
      <c r="G46" s="162">
        <v>0</v>
      </c>
      <c r="H46" s="162"/>
      <c r="I46" s="162">
        <v>0</v>
      </c>
      <c r="J46" s="162"/>
      <c r="K46" s="162">
        <v>0</v>
      </c>
      <c r="L46" s="162"/>
      <c r="M46" s="162">
        <v>0</v>
      </c>
      <c r="N46" s="169"/>
      <c r="O46" s="161">
        <f t="shared" si="1"/>
        <v>0</v>
      </c>
      <c r="P46" s="169"/>
    </row>
    <row r="47" spans="2:16" ht="12.75">
      <c r="B47" s="3"/>
      <c r="C47" s="41" t="s">
        <v>81</v>
      </c>
      <c r="D47" s="42"/>
      <c r="E47" s="172">
        <f>SUM(E44:E46)</f>
        <v>0.05000000000000002</v>
      </c>
      <c r="F47" s="170"/>
      <c r="G47" s="170">
        <f aca="true" t="shared" si="2" ref="G47:O47">SUM(G44:G46)</f>
        <v>-0.27</v>
      </c>
      <c r="H47" s="170"/>
      <c r="I47" s="170">
        <f t="shared" si="2"/>
        <v>-0.65</v>
      </c>
      <c r="J47" s="170"/>
      <c r="K47" s="170">
        <f t="shared" si="2"/>
        <v>-0.03</v>
      </c>
      <c r="L47" s="170"/>
      <c r="M47" s="170">
        <f t="shared" si="2"/>
        <v>-0.05</v>
      </c>
      <c r="N47" s="171"/>
      <c r="O47" s="172">
        <f t="shared" si="2"/>
        <v>-0.95</v>
      </c>
      <c r="P47" s="171"/>
    </row>
    <row r="48" spans="2:16" ht="12.75">
      <c r="B48" s="3"/>
      <c r="C48" s="41" t="s">
        <v>82</v>
      </c>
      <c r="D48" s="42"/>
      <c r="E48" s="121">
        <v>0</v>
      </c>
      <c r="F48" s="120"/>
      <c r="G48" s="120">
        <v>0</v>
      </c>
      <c r="H48" s="120"/>
      <c r="I48" s="120">
        <v>0</v>
      </c>
      <c r="J48" s="120"/>
      <c r="K48" s="120">
        <v>0</v>
      </c>
      <c r="L48" s="120"/>
      <c r="M48" s="120">
        <v>0</v>
      </c>
      <c r="N48" s="122"/>
      <c r="O48" s="121">
        <f t="shared" si="1"/>
        <v>0</v>
      </c>
      <c r="P48" s="122"/>
    </row>
    <row r="49" spans="2:16" ht="12.75">
      <c r="B49" s="3"/>
      <c r="C49" s="41" t="s">
        <v>83</v>
      </c>
      <c r="D49" s="42"/>
      <c r="E49" s="161">
        <v>0</v>
      </c>
      <c r="F49" s="162"/>
      <c r="G49" s="162">
        <v>0</v>
      </c>
      <c r="H49" s="162"/>
      <c r="I49" s="162">
        <v>0</v>
      </c>
      <c r="J49" s="162"/>
      <c r="K49" s="162">
        <v>0</v>
      </c>
      <c r="L49" s="162"/>
      <c r="M49" s="162">
        <v>0.07</v>
      </c>
      <c r="N49" s="169"/>
      <c r="O49" s="161">
        <f t="shared" si="1"/>
        <v>0.07</v>
      </c>
      <c r="P49" s="169"/>
    </row>
    <row r="50" spans="2:16" ht="12.75">
      <c r="B50" s="3"/>
      <c r="C50" s="51" t="s">
        <v>84</v>
      </c>
      <c r="D50" s="52"/>
      <c r="E50" s="167">
        <f>SUM(E47:E49)</f>
        <v>0.05000000000000002</v>
      </c>
      <c r="F50" s="165"/>
      <c r="G50" s="165">
        <f aca="true" t="shared" si="3" ref="G50:O50">SUM(G47:G49)</f>
        <v>-0.27</v>
      </c>
      <c r="H50" s="165"/>
      <c r="I50" s="165">
        <f t="shared" si="3"/>
        <v>-0.65</v>
      </c>
      <c r="J50" s="165"/>
      <c r="K50" s="165">
        <f t="shared" si="3"/>
        <v>-0.03</v>
      </c>
      <c r="L50" s="165"/>
      <c r="M50" s="165">
        <f t="shared" si="3"/>
        <v>0.020000000000000004</v>
      </c>
      <c r="N50" s="166"/>
      <c r="O50" s="167">
        <f t="shared" si="3"/>
        <v>-0.8799999999999999</v>
      </c>
      <c r="P50" s="166"/>
    </row>
    <row r="51" spans="2:16" ht="12.75">
      <c r="B51" s="3"/>
      <c r="C51" s="46"/>
      <c r="D51" s="42"/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38"/>
      <c r="P51" s="40"/>
    </row>
    <row r="52" spans="2:16" ht="12.75">
      <c r="B52" s="3"/>
      <c r="C52" s="47" t="s">
        <v>85</v>
      </c>
      <c r="D52" s="42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8"/>
      <c r="P52" s="50"/>
    </row>
    <row r="53" spans="2:16" ht="12.75">
      <c r="B53" s="3"/>
      <c r="C53" s="47" t="s">
        <v>86</v>
      </c>
      <c r="D53" s="42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8"/>
      <c r="P53" s="50"/>
    </row>
    <row r="54" spans="2:16" ht="12.75">
      <c r="B54" s="3"/>
      <c r="C54" s="41" t="s">
        <v>87</v>
      </c>
      <c r="D54" s="42"/>
      <c r="E54" s="121">
        <f>29.47+41.78-24.22+2.35</f>
        <v>49.38</v>
      </c>
      <c r="F54" s="120"/>
      <c r="G54" s="120">
        <f>10.25+20.87</f>
        <v>31.12</v>
      </c>
      <c r="H54" s="120"/>
      <c r="I54" s="120">
        <f>13.63+3.67+5.37+0.01</f>
        <v>22.680000000000003</v>
      </c>
      <c r="J54" s="120"/>
      <c r="K54" s="120">
        <f>4.93+0.07</f>
        <v>5</v>
      </c>
      <c r="L54" s="120"/>
      <c r="M54" s="168">
        <v>0</v>
      </c>
      <c r="N54" s="168"/>
      <c r="O54" s="121">
        <f>+E54+G54+I54+K54</f>
        <v>108.18</v>
      </c>
      <c r="P54" s="122"/>
    </row>
    <row r="55" spans="2:16" ht="12.75">
      <c r="B55" s="3"/>
      <c r="C55" s="41" t="s">
        <v>88</v>
      </c>
      <c r="D55" s="42"/>
      <c r="E55" s="161">
        <f>-10.97-0.54</f>
        <v>-11.510000000000002</v>
      </c>
      <c r="F55" s="162"/>
      <c r="G55" s="162">
        <f>-33.09</f>
        <v>-33.09</v>
      </c>
      <c r="H55" s="162"/>
      <c r="I55" s="162">
        <f>-8.92-2.1-1.22</f>
        <v>-12.24</v>
      </c>
      <c r="J55" s="162"/>
      <c r="K55" s="162">
        <f>-0.01-4.91</f>
        <v>-4.92</v>
      </c>
      <c r="L55" s="162"/>
      <c r="M55" s="168">
        <v>0</v>
      </c>
      <c r="N55" s="168"/>
      <c r="O55" s="161">
        <f>+E55+G55+I55+K55</f>
        <v>-61.76000000000001</v>
      </c>
      <c r="P55" s="169"/>
    </row>
    <row r="56" spans="2:16" ht="12.75">
      <c r="B56" s="3"/>
      <c r="C56" s="41" t="s">
        <v>89</v>
      </c>
      <c r="D56" s="42"/>
      <c r="E56" s="157">
        <f>+E54+E55</f>
        <v>37.870000000000005</v>
      </c>
      <c r="F56" s="163"/>
      <c r="G56" s="163">
        <f>+G54+G55</f>
        <v>-1.9700000000000024</v>
      </c>
      <c r="H56" s="163"/>
      <c r="I56" s="163">
        <f>+I54+I55</f>
        <v>10.440000000000003</v>
      </c>
      <c r="J56" s="163"/>
      <c r="K56" s="163">
        <f>+K54+K55</f>
        <v>0.08000000000000007</v>
      </c>
      <c r="L56" s="163"/>
      <c r="M56" s="123">
        <f>+M54+M55</f>
        <v>0</v>
      </c>
      <c r="N56" s="123"/>
      <c r="O56" s="157">
        <f>+O54+O55</f>
        <v>46.419999999999995</v>
      </c>
      <c r="P56" s="158"/>
    </row>
    <row r="57" spans="2:16" ht="12.75">
      <c r="B57" s="3"/>
      <c r="C57" s="41" t="s">
        <v>90</v>
      </c>
      <c r="D57" s="42"/>
      <c r="E57" s="159"/>
      <c r="F57" s="164"/>
      <c r="G57" s="164"/>
      <c r="H57" s="164"/>
      <c r="I57" s="164"/>
      <c r="J57" s="164"/>
      <c r="K57" s="164"/>
      <c r="L57" s="164"/>
      <c r="M57" s="156"/>
      <c r="N57" s="156"/>
      <c r="O57" s="159"/>
      <c r="P57" s="160"/>
    </row>
    <row r="58" spans="2:16" ht="12.75">
      <c r="B58" s="3"/>
      <c r="C58" s="46"/>
      <c r="D58" s="42"/>
      <c r="E58" s="53"/>
      <c r="F58" s="49"/>
      <c r="G58" s="49"/>
      <c r="H58" s="49"/>
      <c r="I58" s="49"/>
      <c r="J58" s="49"/>
      <c r="K58" s="49"/>
      <c r="L58" s="49"/>
      <c r="M58" s="49"/>
      <c r="N58" s="49"/>
      <c r="O58" s="48"/>
      <c r="P58" s="50"/>
    </row>
    <row r="59" spans="2:16" ht="12.75">
      <c r="B59" s="3"/>
      <c r="C59" s="41" t="s">
        <v>91</v>
      </c>
      <c r="D59" s="42"/>
      <c r="E59" s="121">
        <v>0</v>
      </c>
      <c r="F59" s="120"/>
      <c r="G59" s="120">
        <v>0</v>
      </c>
      <c r="H59" s="120"/>
      <c r="I59" s="120">
        <v>0</v>
      </c>
      <c r="J59" s="120"/>
      <c r="K59" s="120">
        <v>0</v>
      </c>
      <c r="L59" s="120"/>
      <c r="M59" s="120" t="s">
        <v>12</v>
      </c>
      <c r="N59" s="120"/>
      <c r="O59" s="121">
        <f>+E59+G59+I59+K59</f>
        <v>0</v>
      </c>
      <c r="P59" s="122"/>
    </row>
    <row r="60" spans="2:16" ht="12.75">
      <c r="B60" s="3"/>
      <c r="C60" s="41" t="s">
        <v>92</v>
      </c>
      <c r="D60" s="42"/>
      <c r="E60" s="121">
        <v>0.27</v>
      </c>
      <c r="F60" s="120"/>
      <c r="G60" s="120">
        <v>0.37</v>
      </c>
      <c r="H60" s="120"/>
      <c r="I60" s="120">
        <v>0.68</v>
      </c>
      <c r="J60" s="120"/>
      <c r="K60" s="120">
        <v>0.02</v>
      </c>
      <c r="L60" s="120"/>
      <c r="M60" s="120" t="s">
        <v>12</v>
      </c>
      <c r="N60" s="120"/>
      <c r="O60" s="121">
        <f>+E60+G60+I60+K60</f>
        <v>1.34</v>
      </c>
      <c r="P60" s="122"/>
    </row>
    <row r="61" spans="2:16" ht="12.75">
      <c r="B61" s="3"/>
      <c r="C61" s="41" t="s">
        <v>93</v>
      </c>
      <c r="D61" s="42"/>
      <c r="E61" s="148">
        <v>0</v>
      </c>
      <c r="F61" s="155"/>
      <c r="G61" s="155">
        <v>0</v>
      </c>
      <c r="H61" s="155"/>
      <c r="I61" s="155">
        <v>0</v>
      </c>
      <c r="J61" s="155"/>
      <c r="K61" s="155">
        <v>0</v>
      </c>
      <c r="L61" s="155"/>
      <c r="M61" s="155" t="s">
        <v>12</v>
      </c>
      <c r="N61" s="155"/>
      <c r="O61" s="148">
        <f>+E61+G61+I61+K61</f>
        <v>0</v>
      </c>
      <c r="P61" s="149"/>
    </row>
    <row r="62" spans="2:16" ht="12.75">
      <c r="B62" s="3"/>
      <c r="C62" s="41" t="s">
        <v>94</v>
      </c>
      <c r="D62" s="42"/>
      <c r="E62" s="148"/>
      <c r="F62" s="155"/>
      <c r="G62" s="155"/>
      <c r="H62" s="155"/>
      <c r="I62" s="155"/>
      <c r="J62" s="155"/>
      <c r="K62" s="155"/>
      <c r="L62" s="155"/>
      <c r="M62" s="155"/>
      <c r="N62" s="155"/>
      <c r="O62" s="148"/>
      <c r="P62" s="149"/>
    </row>
    <row r="63" spans="2:16" ht="12.75">
      <c r="B63" s="3"/>
      <c r="C63" s="54"/>
      <c r="D63" s="55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3"/>
      <c r="P63" s="45"/>
    </row>
    <row r="64" spans="2:16" ht="12.75">
      <c r="B64" s="3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57"/>
      <c r="P64" s="57"/>
    </row>
    <row r="65" spans="2:4" ht="12.75">
      <c r="B65" s="3"/>
      <c r="C65" s="34" t="s">
        <v>95</v>
      </c>
      <c r="D65" s="7" t="s">
        <v>96</v>
      </c>
    </row>
    <row r="66" spans="2:16" ht="12.75">
      <c r="B66" s="3"/>
      <c r="C66" s="1"/>
      <c r="D66" s="1"/>
      <c r="E66" s="150" t="s">
        <v>66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2"/>
    </row>
    <row r="67" spans="2:16" ht="12.75">
      <c r="B67" s="3"/>
      <c r="C67" s="35" t="s">
        <v>12</v>
      </c>
      <c r="D67" s="35"/>
      <c r="E67" s="153" t="s">
        <v>67</v>
      </c>
      <c r="F67" s="154"/>
      <c r="G67" s="153" t="s">
        <v>68</v>
      </c>
      <c r="H67" s="154"/>
      <c r="I67" s="153" t="s">
        <v>69</v>
      </c>
      <c r="J67" s="154"/>
      <c r="K67" s="153" t="s">
        <v>70</v>
      </c>
      <c r="L67" s="154"/>
      <c r="M67" s="153" t="s">
        <v>71</v>
      </c>
      <c r="N67" s="154"/>
      <c r="O67" s="153" t="s">
        <v>72</v>
      </c>
      <c r="P67" s="154"/>
    </row>
    <row r="68" spans="2:16" ht="12.75">
      <c r="B68" s="3"/>
      <c r="C68" s="35"/>
      <c r="D68" s="35" t="s">
        <v>12</v>
      </c>
      <c r="E68" s="146" t="s">
        <v>73</v>
      </c>
      <c r="F68" s="147"/>
      <c r="G68" s="146" t="s">
        <v>73</v>
      </c>
      <c r="H68" s="147"/>
      <c r="I68" s="146" t="s">
        <v>73</v>
      </c>
      <c r="J68" s="147"/>
      <c r="K68" s="146" t="s">
        <v>73</v>
      </c>
      <c r="L68" s="147"/>
      <c r="M68" s="146" t="s">
        <v>73</v>
      </c>
      <c r="N68" s="147"/>
      <c r="O68" s="146" t="s">
        <v>73</v>
      </c>
      <c r="P68" s="147"/>
    </row>
    <row r="69" spans="2:16" ht="12.75">
      <c r="B69" s="3"/>
      <c r="C69" s="59" t="s">
        <v>74</v>
      </c>
      <c r="D69" s="8"/>
      <c r="E69" s="38"/>
      <c r="F69" s="39"/>
      <c r="G69" s="39"/>
      <c r="H69" s="39"/>
      <c r="I69" s="39"/>
      <c r="J69" s="39"/>
      <c r="K69" s="39"/>
      <c r="L69" s="39"/>
      <c r="M69" s="39"/>
      <c r="N69" s="40"/>
      <c r="O69" s="38"/>
      <c r="P69" s="40"/>
    </row>
    <row r="70" spans="2:16" ht="12.75">
      <c r="B70" s="3"/>
      <c r="C70" s="46" t="s">
        <v>97</v>
      </c>
      <c r="D70" s="9"/>
      <c r="E70" s="143">
        <v>1.16</v>
      </c>
      <c r="F70" s="141"/>
      <c r="G70" s="141">
        <v>0.45</v>
      </c>
      <c r="H70" s="141"/>
      <c r="I70" s="141">
        <v>0.5</v>
      </c>
      <c r="J70" s="141"/>
      <c r="K70" s="141">
        <v>0</v>
      </c>
      <c r="L70" s="141"/>
      <c r="M70" s="141">
        <v>0</v>
      </c>
      <c r="N70" s="142"/>
      <c r="O70" s="143">
        <f>+E70+G70+I70+K70+M70</f>
        <v>2.11</v>
      </c>
      <c r="P70" s="142"/>
    </row>
    <row r="71" spans="2:16" ht="12.75">
      <c r="B71" s="3"/>
      <c r="C71" s="46" t="s">
        <v>98</v>
      </c>
      <c r="D71" s="9"/>
      <c r="E71" s="144">
        <v>0.49</v>
      </c>
      <c r="F71" s="145"/>
      <c r="G71" s="141">
        <v>0</v>
      </c>
      <c r="H71" s="141"/>
      <c r="I71" s="141">
        <v>0</v>
      </c>
      <c r="J71" s="141"/>
      <c r="K71" s="141">
        <v>0</v>
      </c>
      <c r="L71" s="141"/>
      <c r="M71" s="141">
        <v>0</v>
      </c>
      <c r="N71" s="142"/>
      <c r="O71" s="143">
        <f aca="true" t="shared" si="4" ref="O71:O80">+E71+G71+I71+K71+M71</f>
        <v>0.49</v>
      </c>
      <c r="P71" s="142"/>
    </row>
    <row r="72" spans="2:16" ht="12.75">
      <c r="B72" s="3"/>
      <c r="C72" s="46" t="s">
        <v>99</v>
      </c>
      <c r="D72" s="9"/>
      <c r="E72" s="143">
        <v>0.12</v>
      </c>
      <c r="F72" s="141"/>
      <c r="G72" s="141">
        <v>0</v>
      </c>
      <c r="H72" s="141"/>
      <c r="I72" s="141">
        <v>2.13</v>
      </c>
      <c r="J72" s="141"/>
      <c r="K72" s="141">
        <v>0</v>
      </c>
      <c r="L72" s="141"/>
      <c r="M72" s="141">
        <v>0</v>
      </c>
      <c r="N72" s="142"/>
      <c r="O72" s="143">
        <f t="shared" si="4"/>
        <v>2.25</v>
      </c>
      <c r="P72" s="142"/>
    </row>
    <row r="73" spans="2:16" ht="12.75">
      <c r="B73" s="3"/>
      <c r="C73" s="46" t="s">
        <v>100</v>
      </c>
      <c r="D73" s="9"/>
      <c r="E73" s="143">
        <v>0</v>
      </c>
      <c r="F73" s="141"/>
      <c r="G73" s="141">
        <v>0</v>
      </c>
      <c r="H73" s="141"/>
      <c r="I73" s="141">
        <v>0</v>
      </c>
      <c r="J73" s="141"/>
      <c r="K73" s="141">
        <v>0</v>
      </c>
      <c r="L73" s="141"/>
      <c r="M73" s="141">
        <v>0</v>
      </c>
      <c r="N73" s="142"/>
      <c r="O73" s="143">
        <f t="shared" si="4"/>
        <v>0</v>
      </c>
      <c r="P73" s="142"/>
    </row>
    <row r="74" spans="2:16" ht="12.75">
      <c r="B74" s="3"/>
      <c r="C74" s="46" t="s">
        <v>101</v>
      </c>
      <c r="D74" s="9"/>
      <c r="E74" s="143">
        <v>0.7</v>
      </c>
      <c r="F74" s="141"/>
      <c r="G74" s="141">
        <v>0</v>
      </c>
      <c r="H74" s="141"/>
      <c r="I74" s="141">
        <v>0</v>
      </c>
      <c r="J74" s="141"/>
      <c r="K74" s="141">
        <v>0</v>
      </c>
      <c r="L74" s="141"/>
      <c r="M74" s="141">
        <v>0</v>
      </c>
      <c r="N74" s="142"/>
      <c r="O74" s="143">
        <f t="shared" si="4"/>
        <v>0.7</v>
      </c>
      <c r="P74" s="142"/>
    </row>
    <row r="75" spans="2:16" ht="12.75">
      <c r="B75" s="3"/>
      <c r="C75" s="46" t="s">
        <v>102</v>
      </c>
      <c r="D75" s="9"/>
      <c r="E75" s="143">
        <v>0</v>
      </c>
      <c r="F75" s="141"/>
      <c r="G75" s="141">
        <v>0</v>
      </c>
      <c r="H75" s="141"/>
      <c r="I75" s="141">
        <v>0</v>
      </c>
      <c r="J75" s="141"/>
      <c r="K75" s="141">
        <v>0</v>
      </c>
      <c r="L75" s="141"/>
      <c r="M75" s="141">
        <v>0</v>
      </c>
      <c r="N75" s="142"/>
      <c r="O75" s="143">
        <f t="shared" si="4"/>
        <v>0</v>
      </c>
      <c r="P75" s="142"/>
    </row>
    <row r="76" spans="2:16" ht="12.75">
      <c r="B76" s="3"/>
      <c r="C76" s="46" t="s">
        <v>103</v>
      </c>
      <c r="D76" s="9"/>
      <c r="E76" s="143">
        <v>0</v>
      </c>
      <c r="F76" s="141"/>
      <c r="G76" s="141">
        <v>0</v>
      </c>
      <c r="H76" s="141"/>
      <c r="I76" s="141">
        <v>0</v>
      </c>
      <c r="J76" s="141"/>
      <c r="K76" s="141">
        <v>0</v>
      </c>
      <c r="L76" s="141"/>
      <c r="M76" s="141">
        <v>0</v>
      </c>
      <c r="N76" s="142"/>
      <c r="O76" s="143">
        <f>+E76+G76+I76+K76+M76</f>
        <v>0</v>
      </c>
      <c r="P76" s="142"/>
    </row>
    <row r="77" spans="2:16" ht="12.75">
      <c r="B77" s="3"/>
      <c r="C77" s="46" t="s">
        <v>104</v>
      </c>
      <c r="D77" s="9"/>
      <c r="E77" s="143">
        <v>0.3</v>
      </c>
      <c r="F77" s="141"/>
      <c r="G77" s="141">
        <v>0</v>
      </c>
      <c r="H77" s="141"/>
      <c r="I77" s="141">
        <v>0</v>
      </c>
      <c r="J77" s="141"/>
      <c r="K77" s="141">
        <v>0</v>
      </c>
      <c r="L77" s="141"/>
      <c r="M77" s="141">
        <v>0</v>
      </c>
      <c r="N77" s="142"/>
      <c r="O77" s="143">
        <f t="shared" si="4"/>
        <v>0.3</v>
      </c>
      <c r="P77" s="142"/>
    </row>
    <row r="78" spans="2:16" ht="12.75">
      <c r="B78" s="3"/>
      <c r="C78" s="46" t="s">
        <v>105</v>
      </c>
      <c r="D78" s="9"/>
      <c r="E78" s="143">
        <v>0.81</v>
      </c>
      <c r="F78" s="141"/>
      <c r="G78" s="141">
        <v>0</v>
      </c>
      <c r="H78" s="141"/>
      <c r="I78" s="141">
        <v>0</v>
      </c>
      <c r="J78" s="141"/>
      <c r="K78" s="141">
        <v>0</v>
      </c>
      <c r="L78" s="141"/>
      <c r="M78" s="141">
        <v>0</v>
      </c>
      <c r="N78" s="142"/>
      <c r="O78" s="143">
        <f t="shared" si="4"/>
        <v>0.81</v>
      </c>
      <c r="P78" s="142"/>
    </row>
    <row r="79" spans="2:16" ht="12.75">
      <c r="B79" s="3"/>
      <c r="C79" s="46" t="s">
        <v>106</v>
      </c>
      <c r="D79" s="9"/>
      <c r="E79" s="143">
        <v>0.16</v>
      </c>
      <c r="F79" s="141"/>
      <c r="G79" s="141">
        <v>0</v>
      </c>
      <c r="H79" s="141"/>
      <c r="I79" s="141">
        <v>0</v>
      </c>
      <c r="J79" s="141"/>
      <c r="K79" s="141">
        <v>0</v>
      </c>
      <c r="L79" s="141"/>
      <c r="M79" s="141">
        <v>0</v>
      </c>
      <c r="N79" s="142"/>
      <c r="O79" s="143">
        <f t="shared" si="4"/>
        <v>0.16</v>
      </c>
      <c r="P79" s="142"/>
    </row>
    <row r="80" spans="2:16" ht="12.75">
      <c r="B80" s="3"/>
      <c r="C80" s="46" t="s">
        <v>107</v>
      </c>
      <c r="D80" s="9"/>
      <c r="E80" s="143">
        <v>0.08</v>
      </c>
      <c r="F80" s="141"/>
      <c r="G80" s="141">
        <v>0</v>
      </c>
      <c r="H80" s="141"/>
      <c r="I80" s="141">
        <v>0</v>
      </c>
      <c r="J80" s="141"/>
      <c r="K80" s="141">
        <v>0</v>
      </c>
      <c r="L80" s="141"/>
      <c r="M80" s="141">
        <v>0</v>
      </c>
      <c r="N80" s="142"/>
      <c r="O80" s="143">
        <f t="shared" si="4"/>
        <v>0.08</v>
      </c>
      <c r="P80" s="142"/>
    </row>
    <row r="81" spans="2:16" ht="12.75">
      <c r="B81" s="3"/>
      <c r="C81" s="60" t="s">
        <v>12</v>
      </c>
      <c r="D81" s="10"/>
      <c r="E81" s="61"/>
      <c r="F81" s="62"/>
      <c r="G81" s="62"/>
      <c r="H81" s="62"/>
      <c r="I81" s="62"/>
      <c r="J81" s="62"/>
      <c r="K81" s="62"/>
      <c r="L81" s="62"/>
      <c r="M81" s="62"/>
      <c r="N81" s="63"/>
      <c r="O81" s="61"/>
      <c r="P81" s="63"/>
    </row>
    <row r="82" spans="2:16" ht="12.75">
      <c r="B82" s="3"/>
      <c r="C82" s="64"/>
      <c r="D82" s="9"/>
      <c r="E82" s="139">
        <f>SUM(E70:E81)</f>
        <v>3.82</v>
      </c>
      <c r="F82" s="137"/>
      <c r="G82" s="137">
        <f aca="true" t="shared" si="5" ref="G82:O82">SUM(G70:G81)</f>
        <v>0.45</v>
      </c>
      <c r="H82" s="137"/>
      <c r="I82" s="137">
        <f t="shared" si="5"/>
        <v>2.63</v>
      </c>
      <c r="J82" s="137"/>
      <c r="K82" s="137">
        <f t="shared" si="5"/>
        <v>0</v>
      </c>
      <c r="L82" s="137"/>
      <c r="M82" s="137">
        <f t="shared" si="5"/>
        <v>0</v>
      </c>
      <c r="N82" s="138"/>
      <c r="O82" s="139">
        <f t="shared" si="5"/>
        <v>6.9</v>
      </c>
      <c r="P82" s="138"/>
    </row>
    <row r="83" spans="2:16" ht="12.75">
      <c r="B83" s="3"/>
      <c r="C83" s="1"/>
      <c r="D83" s="1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2:16" ht="12.75">
      <c r="B84" s="3">
        <v>1.9</v>
      </c>
      <c r="C84" s="7" t="s">
        <v>108</v>
      </c>
      <c r="D84" s="1"/>
      <c r="E84" s="1"/>
      <c r="F84" s="1"/>
      <c r="G84" s="1"/>
      <c r="H84" s="1"/>
      <c r="I84" s="1"/>
      <c r="J84" s="1"/>
      <c r="O84" s="35"/>
      <c r="P84" s="35"/>
    </row>
    <row r="85" spans="2:10" ht="12.75">
      <c r="B85" s="3"/>
      <c r="C85" s="1" t="s">
        <v>109</v>
      </c>
      <c r="D85" s="1"/>
      <c r="E85" s="1"/>
      <c r="F85" s="1"/>
      <c r="G85" s="1"/>
      <c r="H85" s="1"/>
      <c r="I85" s="1"/>
      <c r="J85" s="1"/>
    </row>
    <row r="86" spans="2:10" ht="12.75">
      <c r="B86" s="3"/>
      <c r="C86" s="1" t="s">
        <v>110</v>
      </c>
      <c r="D86" s="1"/>
      <c r="E86" s="1"/>
      <c r="F86" s="1"/>
      <c r="G86" s="1"/>
      <c r="H86" s="1"/>
      <c r="I86" s="1"/>
      <c r="J86" s="1"/>
    </row>
    <row r="87" spans="2:10" ht="12.75">
      <c r="B87" s="3"/>
      <c r="C87" s="1"/>
      <c r="D87" s="1"/>
      <c r="E87" s="1"/>
      <c r="F87" s="1"/>
      <c r="G87" s="1"/>
      <c r="H87" s="1"/>
      <c r="I87" s="1"/>
      <c r="J87" s="1"/>
    </row>
    <row r="88" spans="2:10" ht="12.75">
      <c r="B88" s="4" t="s">
        <v>111</v>
      </c>
      <c r="C88" s="7" t="s">
        <v>112</v>
      </c>
      <c r="D88" s="1"/>
      <c r="E88" s="1"/>
      <c r="F88" s="1"/>
      <c r="G88" s="1"/>
      <c r="H88" s="1"/>
      <c r="I88" s="1"/>
      <c r="J88" s="1"/>
    </row>
    <row r="89" spans="2:10" ht="12.75">
      <c r="B89" s="3"/>
      <c r="C89" s="1" t="s">
        <v>113</v>
      </c>
      <c r="D89" s="1"/>
      <c r="E89" s="1"/>
      <c r="F89" s="1"/>
      <c r="G89" s="1"/>
      <c r="H89" s="1"/>
      <c r="I89" s="1"/>
      <c r="J89" s="1"/>
    </row>
    <row r="90" spans="2:10" ht="12.75">
      <c r="B90" s="3"/>
      <c r="C90" s="1" t="s">
        <v>114</v>
      </c>
      <c r="D90" s="1"/>
      <c r="E90" s="1"/>
      <c r="F90" s="1"/>
      <c r="G90" s="1"/>
      <c r="H90" s="1"/>
      <c r="I90" s="1"/>
      <c r="J90" s="1"/>
    </row>
    <row r="91" spans="2:10" ht="12.75">
      <c r="B91" s="3"/>
      <c r="C91" s="1"/>
      <c r="D91" s="1"/>
      <c r="E91" s="1"/>
      <c r="F91" s="1"/>
      <c r="G91" s="1"/>
      <c r="H91" s="1"/>
      <c r="I91" s="1"/>
      <c r="J91" s="1"/>
    </row>
    <row r="92" spans="2:10" ht="12.75">
      <c r="B92" s="4" t="s">
        <v>115</v>
      </c>
      <c r="C92" s="7" t="s">
        <v>116</v>
      </c>
      <c r="D92" s="1"/>
      <c r="E92" s="1"/>
      <c r="F92" s="1"/>
      <c r="G92" s="1"/>
      <c r="H92" s="1"/>
      <c r="I92" s="1"/>
      <c r="J92" s="1"/>
    </row>
    <row r="93" spans="2:10" ht="12.75">
      <c r="B93" s="3"/>
      <c r="C93" s="1" t="s">
        <v>117</v>
      </c>
      <c r="D93" s="1"/>
      <c r="E93" s="1"/>
      <c r="F93" s="1"/>
      <c r="G93" s="1"/>
      <c r="H93" s="1"/>
      <c r="I93" s="1"/>
      <c r="J93" s="1"/>
    </row>
    <row r="94" spans="2:10" ht="12.75">
      <c r="B94" s="3"/>
      <c r="C94" s="1" t="s">
        <v>12</v>
      </c>
      <c r="D94" s="1"/>
      <c r="E94" s="1"/>
      <c r="F94" s="1"/>
      <c r="G94" s="1"/>
      <c r="H94" s="1"/>
      <c r="I94" s="1"/>
      <c r="J94" s="1"/>
    </row>
    <row r="95" spans="2:10" ht="12.75">
      <c r="B95" s="4" t="s">
        <v>118</v>
      </c>
      <c r="C95" s="7" t="s">
        <v>119</v>
      </c>
      <c r="D95" s="1"/>
      <c r="E95" s="1"/>
      <c r="F95" s="1"/>
      <c r="G95" s="1"/>
      <c r="H95" s="1"/>
      <c r="I95" s="1"/>
      <c r="J95" s="1"/>
    </row>
    <row r="96" spans="2:10" ht="12.75">
      <c r="B96" s="3"/>
      <c r="C96" s="3" t="s">
        <v>120</v>
      </c>
      <c r="D96" s="1" t="s">
        <v>121</v>
      </c>
      <c r="E96" s="1"/>
      <c r="F96" s="1"/>
      <c r="G96" s="1"/>
      <c r="H96" s="1"/>
      <c r="I96" s="1"/>
      <c r="J96" s="1"/>
    </row>
    <row r="97" spans="2:10" ht="12.75">
      <c r="B97" s="3"/>
      <c r="C97" s="3"/>
      <c r="D97" s="1" t="s">
        <v>122</v>
      </c>
      <c r="E97" s="1"/>
      <c r="F97" s="1"/>
      <c r="G97" s="1"/>
      <c r="H97" s="1"/>
      <c r="I97" s="1"/>
      <c r="J97" s="1"/>
    </row>
    <row r="98" spans="2:10" ht="12.75">
      <c r="B98" s="3"/>
      <c r="C98" s="3"/>
      <c r="D98" s="1" t="s">
        <v>123</v>
      </c>
      <c r="E98" s="1"/>
      <c r="F98" s="1"/>
      <c r="G98" s="1"/>
      <c r="H98" s="1"/>
      <c r="I98" s="1"/>
      <c r="J98" s="1"/>
    </row>
    <row r="99" spans="2:10" ht="12.75">
      <c r="B99" s="3"/>
      <c r="C99" s="3"/>
      <c r="D99" s="1" t="s">
        <v>124</v>
      </c>
      <c r="E99" s="1"/>
      <c r="F99" s="1"/>
      <c r="G99" s="1"/>
      <c r="H99" s="1"/>
      <c r="I99" s="1"/>
      <c r="J99" s="1"/>
    </row>
    <row r="100" spans="2:10" ht="12.75">
      <c r="B100" s="3"/>
      <c r="C100" s="3"/>
      <c r="D100" s="1" t="s">
        <v>125</v>
      </c>
      <c r="E100" s="1"/>
      <c r="F100" s="1"/>
      <c r="G100" s="1"/>
      <c r="H100" s="1"/>
      <c r="I100" s="1"/>
      <c r="J100" s="1"/>
    </row>
    <row r="101" spans="2:10" ht="12.75">
      <c r="B101" s="3"/>
      <c r="C101" s="3"/>
      <c r="D101" s="1" t="s">
        <v>126</v>
      </c>
      <c r="E101" s="1"/>
      <c r="F101" s="1"/>
      <c r="G101" s="1"/>
      <c r="H101" s="1"/>
      <c r="I101" s="1"/>
      <c r="J101" s="1"/>
    </row>
    <row r="102" spans="2:10" ht="12.75">
      <c r="B102" s="3"/>
      <c r="C102" s="3"/>
      <c r="D102" s="1" t="s">
        <v>127</v>
      </c>
      <c r="E102" s="1"/>
      <c r="F102" s="1"/>
      <c r="G102" s="1"/>
      <c r="H102" s="1"/>
      <c r="I102" s="1"/>
      <c r="J102" s="1"/>
    </row>
    <row r="103" spans="2:10" ht="12.75">
      <c r="B103" s="3"/>
      <c r="C103" s="3"/>
      <c r="D103" s="1" t="s">
        <v>128</v>
      </c>
      <c r="E103" s="1"/>
      <c r="F103" s="1"/>
      <c r="G103" s="1"/>
      <c r="H103" s="1"/>
      <c r="I103" s="1"/>
      <c r="J103" s="1"/>
    </row>
    <row r="104" spans="2:10" ht="12.75">
      <c r="B104" s="3"/>
      <c r="C104" s="3"/>
      <c r="D104" s="1" t="s">
        <v>129</v>
      </c>
      <c r="E104" s="1"/>
      <c r="F104" s="1"/>
      <c r="G104" s="1"/>
      <c r="H104" s="1"/>
      <c r="I104" s="1"/>
      <c r="J104" s="1"/>
    </row>
    <row r="105" spans="2:10" ht="12.75">
      <c r="B105" s="3"/>
      <c r="C105" s="3"/>
      <c r="D105" s="1" t="s">
        <v>130</v>
      </c>
      <c r="E105" s="1"/>
      <c r="F105" s="1"/>
      <c r="G105" s="1"/>
      <c r="H105" s="1"/>
      <c r="I105" s="1"/>
      <c r="J105" s="1"/>
    </row>
    <row r="106" spans="2:10" ht="12.75">
      <c r="B106" s="3"/>
      <c r="C106" s="3"/>
      <c r="D106" s="1" t="s">
        <v>131</v>
      </c>
      <c r="E106" s="1"/>
      <c r="F106" s="1"/>
      <c r="G106" s="1"/>
      <c r="H106" s="1"/>
      <c r="I106" s="1"/>
      <c r="J106" s="1"/>
    </row>
    <row r="107" spans="2:10" ht="12.75">
      <c r="B107" s="3"/>
      <c r="C107" s="3"/>
      <c r="D107" s="1" t="s">
        <v>132</v>
      </c>
      <c r="E107" s="1"/>
      <c r="F107" s="1"/>
      <c r="G107" s="1"/>
      <c r="H107" s="1"/>
      <c r="I107" s="1"/>
      <c r="J107" s="1"/>
    </row>
    <row r="108" spans="2:10" ht="12.75">
      <c r="B108" s="3"/>
      <c r="C108" s="3"/>
      <c r="D108" s="1" t="s">
        <v>133</v>
      </c>
      <c r="E108" s="1"/>
      <c r="F108" s="1"/>
      <c r="G108" s="1"/>
      <c r="H108" s="1"/>
      <c r="I108" s="1"/>
      <c r="J108" s="1"/>
    </row>
    <row r="109" spans="2:10" ht="12.75">
      <c r="B109" s="3"/>
      <c r="C109" s="3"/>
      <c r="D109" s="1" t="s">
        <v>134</v>
      </c>
      <c r="E109" s="1"/>
      <c r="F109" s="1"/>
      <c r="G109" s="1"/>
      <c r="H109" s="1"/>
      <c r="I109" s="1"/>
      <c r="J109" s="1"/>
    </row>
    <row r="110" spans="2:10" ht="12.75">
      <c r="B110" s="3"/>
      <c r="C110" s="3"/>
      <c r="D110" s="1" t="s">
        <v>135</v>
      </c>
      <c r="E110" s="1"/>
      <c r="F110" s="1"/>
      <c r="G110" s="1"/>
      <c r="H110" s="1"/>
      <c r="I110" s="1"/>
      <c r="J110" s="1"/>
    </row>
    <row r="111" spans="2:10" ht="12.75">
      <c r="B111" s="3"/>
      <c r="C111" s="3"/>
      <c r="D111" s="1" t="s">
        <v>136</v>
      </c>
      <c r="E111" s="1"/>
      <c r="F111" s="1"/>
      <c r="G111" s="1"/>
      <c r="H111" s="1"/>
      <c r="I111" s="1"/>
      <c r="J111" s="1"/>
    </row>
    <row r="112" spans="2:10" ht="12.75">
      <c r="B112" s="3"/>
      <c r="C112" s="3"/>
      <c r="D112" s="1" t="s">
        <v>137</v>
      </c>
      <c r="E112" s="1"/>
      <c r="F112" s="1"/>
      <c r="G112" s="1"/>
      <c r="H112" s="1"/>
      <c r="I112" s="1"/>
      <c r="J112" s="1"/>
    </row>
    <row r="113" spans="2:10" ht="12.75">
      <c r="B113" s="3"/>
      <c r="C113" s="3" t="s">
        <v>138</v>
      </c>
      <c r="D113" s="1" t="s">
        <v>139</v>
      </c>
      <c r="E113" s="1"/>
      <c r="F113" s="1"/>
      <c r="G113" s="1"/>
      <c r="H113" s="1"/>
      <c r="I113" s="1"/>
      <c r="J113" s="1"/>
    </row>
    <row r="114" spans="2:10" ht="12.75">
      <c r="B114" s="3"/>
      <c r="C114" s="3"/>
      <c r="D114" s="1" t="s">
        <v>140</v>
      </c>
      <c r="E114" s="1"/>
      <c r="F114" s="1"/>
      <c r="G114" s="1"/>
      <c r="H114" s="1"/>
      <c r="I114" s="1"/>
      <c r="J114" s="1"/>
    </row>
    <row r="115" spans="2:10" ht="12.75">
      <c r="B115" s="3"/>
      <c r="C115" s="3"/>
      <c r="D115" s="1" t="s">
        <v>141</v>
      </c>
      <c r="E115" s="1"/>
      <c r="F115" s="1"/>
      <c r="G115" s="1"/>
      <c r="H115" s="1"/>
      <c r="I115" s="1"/>
      <c r="J115" s="1"/>
    </row>
    <row r="116" spans="2:11" ht="12.75">
      <c r="B116" s="3"/>
      <c r="C116" s="3" t="s">
        <v>142</v>
      </c>
      <c r="D116" s="1" t="s">
        <v>143</v>
      </c>
      <c r="E116" s="1"/>
      <c r="F116" s="1"/>
      <c r="G116" s="1"/>
      <c r="H116" s="1"/>
      <c r="I116" s="1"/>
      <c r="J116" s="1"/>
      <c r="K116" s="66"/>
    </row>
    <row r="117" spans="2:11" ht="12.75">
      <c r="B117" s="3"/>
      <c r="C117" s="3"/>
      <c r="D117" s="1" t="s">
        <v>144</v>
      </c>
      <c r="E117" s="1"/>
      <c r="F117" s="1"/>
      <c r="G117" s="1"/>
      <c r="H117" s="1"/>
      <c r="I117" s="1"/>
      <c r="J117" s="1"/>
      <c r="K117" s="66"/>
    </row>
    <row r="118" spans="2:11" ht="12.75">
      <c r="B118" s="3"/>
      <c r="C118" s="3"/>
      <c r="D118" s="1" t="s">
        <v>145</v>
      </c>
      <c r="E118" s="1"/>
      <c r="F118" s="1"/>
      <c r="G118" s="1"/>
      <c r="H118" s="1"/>
      <c r="I118" s="1"/>
      <c r="J118" s="1"/>
      <c r="K118" s="66"/>
    </row>
    <row r="119" spans="2:11" ht="12.75">
      <c r="B119" s="3"/>
      <c r="C119" s="3"/>
      <c r="D119" s="1" t="s">
        <v>146</v>
      </c>
      <c r="E119" s="1"/>
      <c r="F119" s="1"/>
      <c r="G119" s="1"/>
      <c r="H119" s="1"/>
      <c r="I119" s="1"/>
      <c r="J119" s="1"/>
      <c r="K119" s="67"/>
    </row>
    <row r="120" spans="2:10" ht="12.75">
      <c r="B120" s="3"/>
      <c r="C120" s="3" t="s">
        <v>147</v>
      </c>
      <c r="D120" s="1" t="s">
        <v>148</v>
      </c>
      <c r="E120" s="1"/>
      <c r="F120" s="1"/>
      <c r="G120" s="1"/>
      <c r="H120" s="1"/>
      <c r="I120" s="1"/>
      <c r="J120" s="1"/>
    </row>
    <row r="121" spans="2:10" ht="12.75">
      <c r="B121" s="3"/>
      <c r="C121" s="3"/>
      <c r="D121" s="1" t="s">
        <v>149</v>
      </c>
      <c r="E121" s="1"/>
      <c r="F121" s="1"/>
      <c r="G121" s="1"/>
      <c r="H121" s="1"/>
      <c r="I121" s="1"/>
      <c r="J121" s="1"/>
    </row>
    <row r="122" spans="2:10" ht="12.75">
      <c r="B122" s="3"/>
      <c r="C122" s="3"/>
      <c r="D122" s="1" t="s">
        <v>150</v>
      </c>
      <c r="E122" s="1"/>
      <c r="F122" s="1"/>
      <c r="G122" s="1"/>
      <c r="H122" s="1"/>
      <c r="I122" s="1"/>
      <c r="J122" s="1"/>
    </row>
    <row r="123" spans="2:10" ht="12.75">
      <c r="B123" s="3"/>
      <c r="C123" s="3"/>
      <c r="D123" s="1" t="s">
        <v>151</v>
      </c>
      <c r="E123" s="1"/>
      <c r="F123" s="1"/>
      <c r="G123" s="1"/>
      <c r="H123" s="1"/>
      <c r="I123" s="1"/>
      <c r="J123" s="1"/>
    </row>
    <row r="124" spans="2:11" ht="12.75">
      <c r="B124" s="3"/>
      <c r="C124" s="3"/>
      <c r="D124" s="1" t="s">
        <v>152</v>
      </c>
      <c r="E124" s="1"/>
      <c r="F124" s="1"/>
      <c r="G124" s="1"/>
      <c r="H124" s="1"/>
      <c r="I124" s="1"/>
      <c r="J124" s="1"/>
      <c r="K124" s="67"/>
    </row>
    <row r="125" spans="2:11" ht="12.75">
      <c r="B125" s="3"/>
      <c r="C125" s="3"/>
      <c r="D125" s="1" t="s">
        <v>153</v>
      </c>
      <c r="E125" s="1"/>
      <c r="F125" s="1"/>
      <c r="G125" s="1"/>
      <c r="H125" s="1"/>
      <c r="I125" s="1"/>
      <c r="J125" s="1"/>
      <c r="K125" s="67"/>
    </row>
    <row r="126" spans="2:10" ht="12.75">
      <c r="B126" s="3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4" t="s">
        <v>154</v>
      </c>
      <c r="C127" s="7" t="s">
        <v>155</v>
      </c>
      <c r="D127" s="1"/>
      <c r="E127" s="1"/>
      <c r="F127" s="1"/>
      <c r="G127" s="1"/>
      <c r="H127" s="1"/>
      <c r="I127" s="1"/>
      <c r="J127" s="1"/>
    </row>
    <row r="128" spans="2:10" ht="12.75">
      <c r="B128" s="4" t="s">
        <v>156</v>
      </c>
      <c r="C128" s="7" t="s">
        <v>157</v>
      </c>
      <c r="D128" s="1"/>
      <c r="E128" s="1"/>
      <c r="F128" s="1"/>
      <c r="G128" s="1"/>
      <c r="H128" s="1"/>
      <c r="I128" s="1"/>
      <c r="J128" s="1"/>
    </row>
    <row r="129" spans="2:10" ht="12.75">
      <c r="B129" s="3"/>
      <c r="C129" s="1" t="s">
        <v>158</v>
      </c>
      <c r="D129" s="1"/>
      <c r="E129" s="1"/>
      <c r="F129" s="1"/>
      <c r="G129" s="1"/>
      <c r="H129" s="1"/>
      <c r="I129" s="1"/>
      <c r="J129" s="1"/>
    </row>
    <row r="130" spans="2:10" ht="12.75">
      <c r="B130" s="3"/>
      <c r="C130" s="1" t="s">
        <v>159</v>
      </c>
      <c r="D130" s="1"/>
      <c r="E130" s="1"/>
      <c r="F130" s="1"/>
      <c r="G130" s="1"/>
      <c r="H130" s="1"/>
      <c r="I130" s="1"/>
      <c r="J130" s="1"/>
    </row>
    <row r="131" spans="2:10" ht="12.75">
      <c r="B131" s="3"/>
      <c r="C131" s="1" t="s">
        <v>160</v>
      </c>
      <c r="D131" s="1"/>
      <c r="E131" s="1"/>
      <c r="F131" s="1"/>
      <c r="G131" s="1"/>
      <c r="H131" s="1"/>
      <c r="I131" s="1"/>
      <c r="J131" s="1"/>
    </row>
    <row r="132" spans="2:10" ht="12.75">
      <c r="B132" s="3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4" t="s">
        <v>161</v>
      </c>
      <c r="C133" s="7" t="s">
        <v>162</v>
      </c>
      <c r="D133" s="1"/>
      <c r="E133" s="1"/>
      <c r="F133" s="1"/>
      <c r="G133" s="1"/>
      <c r="H133" s="1"/>
      <c r="I133" s="1"/>
      <c r="J133" s="1"/>
    </row>
    <row r="134" spans="2:10" ht="12.75">
      <c r="B134" s="3"/>
      <c r="C134" s="1" t="s">
        <v>163</v>
      </c>
      <c r="D134" s="1"/>
      <c r="E134" s="1"/>
      <c r="F134" s="1"/>
      <c r="G134" s="1"/>
      <c r="H134" s="1"/>
      <c r="I134" s="1"/>
      <c r="J134" s="1"/>
    </row>
    <row r="135" spans="2:10" ht="12.75">
      <c r="B135" s="3"/>
      <c r="C135" s="1" t="s">
        <v>164</v>
      </c>
      <c r="D135" s="1"/>
      <c r="E135" s="1"/>
      <c r="F135" s="1"/>
      <c r="G135" s="1"/>
      <c r="H135" s="1"/>
      <c r="I135" s="1"/>
      <c r="J135" s="1"/>
    </row>
    <row r="136" spans="2:10" ht="12.75">
      <c r="B136" s="3"/>
      <c r="C136" s="1" t="s">
        <v>165</v>
      </c>
      <c r="D136" s="1"/>
      <c r="E136" s="1"/>
      <c r="F136" s="1"/>
      <c r="G136" s="1"/>
      <c r="H136" s="1"/>
      <c r="I136" s="1"/>
      <c r="J136" s="1"/>
    </row>
    <row r="137" spans="2:10" ht="12.75">
      <c r="B137" s="3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4" t="s">
        <v>166</v>
      </c>
      <c r="C138" s="7" t="s">
        <v>167</v>
      </c>
      <c r="D138" s="1"/>
      <c r="E138" s="1"/>
      <c r="F138" s="1"/>
      <c r="G138" s="1"/>
      <c r="H138" s="1"/>
      <c r="I138" s="1"/>
      <c r="J138" s="1"/>
    </row>
    <row r="139" spans="2:10" ht="12.75">
      <c r="B139" s="4"/>
      <c r="C139" s="1" t="s">
        <v>168</v>
      </c>
      <c r="D139" s="1"/>
      <c r="E139" s="1"/>
      <c r="F139" s="1"/>
      <c r="G139" s="1"/>
      <c r="H139" s="1"/>
      <c r="I139" s="1"/>
      <c r="J139" s="1"/>
    </row>
    <row r="140" spans="2:10" ht="12.75">
      <c r="B140" s="4"/>
      <c r="C140" s="1" t="s">
        <v>169</v>
      </c>
      <c r="D140" s="1"/>
      <c r="E140" s="1"/>
      <c r="F140" s="1"/>
      <c r="G140" s="1"/>
      <c r="H140" s="1"/>
      <c r="I140" s="1"/>
      <c r="J140" s="1"/>
    </row>
    <row r="141" spans="2:10" ht="12.75">
      <c r="B141" s="4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4" t="s">
        <v>170</v>
      </c>
      <c r="C142" s="7" t="s">
        <v>171</v>
      </c>
      <c r="D142" s="1"/>
      <c r="E142" s="1"/>
      <c r="F142" s="1"/>
      <c r="G142" s="1"/>
      <c r="H142" s="1"/>
      <c r="I142" s="1"/>
      <c r="J142" s="1"/>
    </row>
    <row r="143" spans="2:10" ht="12.75">
      <c r="B143" s="4"/>
      <c r="C143" s="1" t="s">
        <v>172</v>
      </c>
      <c r="D143" s="1"/>
      <c r="E143" s="1"/>
      <c r="F143" s="1"/>
      <c r="G143" s="1"/>
      <c r="H143" s="1"/>
      <c r="I143" s="1"/>
      <c r="J143" s="1"/>
    </row>
    <row r="144" spans="2:10" ht="12.75">
      <c r="B144" s="4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4" t="s">
        <v>173</v>
      </c>
      <c r="C145" s="7" t="s">
        <v>174</v>
      </c>
      <c r="D145" s="1"/>
      <c r="E145" s="1"/>
      <c r="F145" s="1"/>
      <c r="G145" s="1"/>
      <c r="H145" s="1"/>
      <c r="I145" s="1"/>
      <c r="J145" s="1"/>
    </row>
    <row r="146" spans="2:10" ht="12.75">
      <c r="B146" s="4"/>
      <c r="C146" s="1" t="s">
        <v>175</v>
      </c>
      <c r="D146" s="1"/>
      <c r="E146" s="1"/>
      <c r="F146" s="1"/>
      <c r="G146" s="1"/>
      <c r="H146" s="1"/>
      <c r="I146" s="1"/>
      <c r="J146" s="1"/>
    </row>
    <row r="147" spans="2:10" ht="12.75">
      <c r="B147" s="4"/>
      <c r="C147" s="1" t="s">
        <v>176</v>
      </c>
      <c r="D147" s="1"/>
      <c r="E147" s="1"/>
      <c r="F147" s="1"/>
      <c r="G147" s="1"/>
      <c r="H147" s="1"/>
      <c r="I147" s="1"/>
      <c r="J147" s="1"/>
    </row>
    <row r="148" spans="2:10" ht="12.75">
      <c r="B148" s="4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4" t="s">
        <v>177</v>
      </c>
      <c r="C149" s="7" t="s">
        <v>178</v>
      </c>
      <c r="D149" s="1"/>
      <c r="E149" s="1"/>
      <c r="F149" s="1"/>
      <c r="G149" s="1"/>
      <c r="H149" s="1"/>
      <c r="I149" s="1"/>
      <c r="J149" s="1"/>
    </row>
    <row r="150" spans="2:10" ht="12.75">
      <c r="B150" s="4"/>
      <c r="C150" s="1" t="s">
        <v>179</v>
      </c>
      <c r="D150" s="1"/>
      <c r="E150" s="1"/>
      <c r="F150" s="1"/>
      <c r="G150" s="1"/>
      <c r="H150" s="1"/>
      <c r="I150" s="1"/>
      <c r="J150" s="1"/>
    </row>
    <row r="151" spans="2:10" ht="12.75">
      <c r="B151" s="4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4" t="s">
        <v>180</v>
      </c>
      <c r="C152" s="7" t="s">
        <v>181</v>
      </c>
      <c r="D152" s="1"/>
      <c r="E152" s="1"/>
      <c r="F152" s="1"/>
      <c r="G152" s="1"/>
      <c r="H152" s="1"/>
      <c r="I152" s="1"/>
      <c r="J152" s="1"/>
    </row>
    <row r="153" spans="2:10" ht="12.75">
      <c r="B153" s="4"/>
      <c r="C153" s="1" t="s">
        <v>182</v>
      </c>
      <c r="D153" s="1"/>
      <c r="E153" s="1"/>
      <c r="F153" s="1"/>
      <c r="G153" s="1"/>
      <c r="H153" s="1"/>
      <c r="I153" s="1"/>
      <c r="J153" s="1"/>
    </row>
    <row r="154" spans="2:10" ht="12.75">
      <c r="B154" s="4"/>
      <c r="C154" s="1" t="s">
        <v>12</v>
      </c>
      <c r="D154" s="1"/>
      <c r="E154" s="1"/>
      <c r="F154" s="1"/>
      <c r="G154" s="1"/>
      <c r="H154" s="1"/>
      <c r="I154" s="1"/>
      <c r="J154" s="1"/>
    </row>
    <row r="155" spans="2:10" ht="12.75">
      <c r="B155" s="4" t="s">
        <v>183</v>
      </c>
      <c r="C155" s="7" t="s">
        <v>184</v>
      </c>
      <c r="D155" s="1"/>
      <c r="E155" s="1"/>
      <c r="F155" s="1"/>
      <c r="G155" s="1"/>
      <c r="H155" s="1"/>
      <c r="I155" s="1"/>
      <c r="J155" s="1"/>
    </row>
    <row r="156" spans="2:10" ht="12.75">
      <c r="B156" s="3"/>
      <c r="C156" s="1" t="s">
        <v>185</v>
      </c>
      <c r="D156" s="1"/>
      <c r="E156" s="1"/>
      <c r="F156" s="1"/>
      <c r="G156" s="1"/>
      <c r="H156" s="1"/>
      <c r="I156" s="1"/>
      <c r="J156" s="1"/>
    </row>
    <row r="157" spans="2:10" ht="12.75">
      <c r="B157" s="3"/>
      <c r="C157" s="1"/>
      <c r="D157" s="1"/>
      <c r="E157" s="1"/>
      <c r="F157" s="1"/>
      <c r="G157" s="1"/>
      <c r="H157" s="1"/>
      <c r="I157" s="1"/>
      <c r="J157" s="1"/>
    </row>
    <row r="158" spans="2:14" ht="12.75">
      <c r="B158" s="4" t="s">
        <v>186</v>
      </c>
      <c r="C158" s="7" t="s">
        <v>187</v>
      </c>
      <c r="D158" s="1"/>
      <c r="E158" s="1"/>
      <c r="F158" s="1"/>
      <c r="H158" s="68" t="s">
        <v>12</v>
      </c>
      <c r="I158" s="140" t="s">
        <v>188</v>
      </c>
      <c r="J158" s="140"/>
      <c r="K158" s="140" t="s">
        <v>189</v>
      </c>
      <c r="L158" s="140"/>
      <c r="M158" s="131" t="s">
        <v>190</v>
      </c>
      <c r="N158" s="131"/>
    </row>
    <row r="159" spans="2:14" ht="12.75">
      <c r="B159" s="3"/>
      <c r="C159" s="1"/>
      <c r="D159" s="1"/>
      <c r="E159" s="1"/>
      <c r="F159" s="1"/>
      <c r="H159" s="3" t="s">
        <v>12</v>
      </c>
      <c r="I159" s="136" t="s">
        <v>10</v>
      </c>
      <c r="J159" s="136"/>
      <c r="K159" s="136" t="s">
        <v>10</v>
      </c>
      <c r="L159" s="136"/>
      <c r="M159" s="136" t="s">
        <v>10</v>
      </c>
      <c r="N159" s="136"/>
    </row>
    <row r="160" spans="2:13" ht="12.75">
      <c r="B160" s="3"/>
      <c r="C160" s="1"/>
      <c r="D160" s="1"/>
      <c r="E160" s="1"/>
      <c r="F160" s="1"/>
      <c r="H160" s="1"/>
      <c r="I160" s="1"/>
      <c r="J160" s="1"/>
      <c r="K160" s="1"/>
      <c r="M160" s="1"/>
    </row>
    <row r="161" spans="2:14" ht="12.75">
      <c r="B161" s="3"/>
      <c r="C161" s="3" t="s">
        <v>191</v>
      </c>
      <c r="D161" s="1" t="s">
        <v>192</v>
      </c>
      <c r="E161" s="1"/>
      <c r="F161" s="1"/>
      <c r="H161" s="70" t="s">
        <v>12</v>
      </c>
      <c r="I161" s="134">
        <v>407.84</v>
      </c>
      <c r="J161" s="134"/>
      <c r="K161" s="134">
        <v>17382.25</v>
      </c>
      <c r="L161" s="134"/>
      <c r="M161" s="134">
        <f>+I161+K161</f>
        <v>17790.09</v>
      </c>
      <c r="N161" s="134"/>
    </row>
    <row r="162" spans="2:14" ht="12.75">
      <c r="B162" s="3"/>
      <c r="C162" s="3" t="s">
        <v>193</v>
      </c>
      <c r="D162" s="1" t="s">
        <v>194</v>
      </c>
      <c r="E162" s="1"/>
      <c r="F162" s="1"/>
      <c r="H162" s="70" t="s">
        <v>12</v>
      </c>
      <c r="I162" s="133">
        <v>1222.09</v>
      </c>
      <c r="J162" s="133"/>
      <c r="K162" s="134">
        <v>494.3</v>
      </c>
      <c r="L162" s="134"/>
      <c r="M162" s="134">
        <f>+I162+K162</f>
        <v>1716.3899999999999</v>
      </c>
      <c r="N162" s="134"/>
    </row>
    <row r="163" spans="2:14" ht="12.75">
      <c r="B163" s="3"/>
      <c r="C163" s="3"/>
      <c r="D163" s="71"/>
      <c r="E163" s="71"/>
      <c r="F163" s="71"/>
      <c r="G163" s="72"/>
      <c r="H163" s="73" t="s">
        <v>12</v>
      </c>
      <c r="I163" s="135">
        <f>+I161+I162</f>
        <v>1629.9299999999998</v>
      </c>
      <c r="J163" s="135"/>
      <c r="K163" s="135">
        <f>+K161+K162</f>
        <v>17876.55</v>
      </c>
      <c r="L163" s="135"/>
      <c r="M163" s="135">
        <f>+M161+M162</f>
        <v>19506.48</v>
      </c>
      <c r="N163" s="135"/>
    </row>
    <row r="164" spans="2:10" ht="12.75">
      <c r="B164" s="3"/>
      <c r="C164" s="1"/>
      <c r="D164" s="1"/>
      <c r="E164" s="1"/>
      <c r="F164" s="1"/>
      <c r="G164" s="1"/>
      <c r="H164" s="9" t="s">
        <v>12</v>
      </c>
      <c r="I164" s="1"/>
      <c r="J164" s="1"/>
    </row>
    <row r="165" spans="2:16" ht="12.75">
      <c r="B165" s="4" t="s">
        <v>195</v>
      </c>
      <c r="C165" s="7" t="s">
        <v>196</v>
      </c>
      <c r="D165" s="1"/>
      <c r="E165" s="1"/>
      <c r="F165" s="1"/>
      <c r="G165" s="1"/>
      <c r="H165" s="1"/>
      <c r="I165" s="1"/>
      <c r="J165" s="1"/>
      <c r="K165" s="67"/>
      <c r="L165" s="67"/>
      <c r="M165" s="67"/>
      <c r="N165" s="67"/>
      <c r="O165" s="67"/>
      <c r="P165" s="74"/>
    </row>
    <row r="166" spans="2:16" ht="12.75">
      <c r="B166" s="3"/>
      <c r="C166" s="1" t="s">
        <v>197</v>
      </c>
      <c r="D166" s="1"/>
      <c r="E166" s="1"/>
      <c r="F166" s="1"/>
      <c r="G166" s="1"/>
      <c r="H166" s="1"/>
      <c r="I166" s="1"/>
      <c r="J166" s="1"/>
      <c r="K166" s="67"/>
      <c r="L166" s="67"/>
      <c r="M166" s="67"/>
      <c r="N166" s="67"/>
      <c r="O166" s="67"/>
      <c r="P166" s="74"/>
    </row>
    <row r="167" spans="2:16" ht="12.75">
      <c r="B167" s="3"/>
      <c r="C167" s="1"/>
      <c r="D167" s="1"/>
      <c r="E167" s="1"/>
      <c r="F167" s="1"/>
      <c r="G167" s="1"/>
      <c r="H167" s="1"/>
      <c r="I167" s="1"/>
      <c r="J167" s="1"/>
      <c r="K167" s="67"/>
      <c r="L167" s="67"/>
      <c r="M167" s="67"/>
      <c r="N167" s="67"/>
      <c r="O167" s="67"/>
      <c r="P167" s="74"/>
    </row>
    <row r="168" spans="2:16" ht="12.75">
      <c r="B168" s="4" t="s">
        <v>198</v>
      </c>
      <c r="C168" s="7" t="s">
        <v>199</v>
      </c>
      <c r="D168" s="1"/>
      <c r="E168" s="1"/>
      <c r="F168" s="1"/>
      <c r="G168" s="1"/>
      <c r="H168" s="1"/>
      <c r="I168" s="1"/>
      <c r="J168" s="1"/>
      <c r="K168" s="67"/>
      <c r="L168" s="67"/>
      <c r="M168" s="67"/>
      <c r="N168" s="67"/>
      <c r="O168" s="67"/>
      <c r="P168" s="74"/>
    </row>
    <row r="169" spans="2:16" ht="12.75">
      <c r="B169" s="3"/>
      <c r="C169" s="3" t="s">
        <v>200</v>
      </c>
      <c r="D169" s="1" t="s">
        <v>201</v>
      </c>
      <c r="E169" s="1"/>
      <c r="F169" s="1"/>
      <c r="G169" s="1"/>
      <c r="H169" s="1"/>
      <c r="I169" s="1"/>
      <c r="J169" s="1"/>
      <c r="K169" s="67"/>
      <c r="L169" s="67"/>
      <c r="M169" s="67"/>
      <c r="N169" s="67"/>
      <c r="O169" s="67"/>
      <c r="P169" s="74"/>
    </row>
    <row r="170" spans="2:16" ht="12.75">
      <c r="B170" s="3"/>
      <c r="C170" s="3"/>
      <c r="D170" s="1" t="s">
        <v>202</v>
      </c>
      <c r="E170" s="1"/>
      <c r="F170" s="1"/>
      <c r="G170" s="1"/>
      <c r="H170" s="1"/>
      <c r="I170" s="1"/>
      <c r="J170" s="1"/>
      <c r="K170" s="67"/>
      <c r="L170" s="67"/>
      <c r="M170" s="67"/>
      <c r="N170" s="67"/>
      <c r="O170" s="67"/>
      <c r="P170" s="74"/>
    </row>
    <row r="171" spans="2:16" ht="12.75">
      <c r="B171" s="3"/>
      <c r="C171" s="3"/>
      <c r="D171" s="1" t="s">
        <v>203</v>
      </c>
      <c r="E171" s="1"/>
      <c r="F171" s="1"/>
      <c r="G171" s="1"/>
      <c r="H171" s="1"/>
      <c r="I171" s="1"/>
      <c r="J171" s="1"/>
      <c r="K171" s="67"/>
      <c r="L171" s="67"/>
      <c r="M171" s="67"/>
      <c r="N171" s="67"/>
      <c r="O171" s="67"/>
      <c r="P171" s="74"/>
    </row>
    <row r="172" spans="2:16" ht="12.75">
      <c r="B172" s="3"/>
      <c r="C172" s="3"/>
      <c r="D172" s="1" t="s">
        <v>204</v>
      </c>
      <c r="E172" s="1"/>
      <c r="F172" s="1"/>
      <c r="G172" s="1"/>
      <c r="H172" s="1"/>
      <c r="I172" s="1"/>
      <c r="J172" s="1"/>
      <c r="K172" s="67"/>
      <c r="L172" s="67"/>
      <c r="M172" s="67"/>
      <c r="N172" s="67"/>
      <c r="O172" s="67"/>
      <c r="P172" s="74"/>
    </row>
    <row r="173" spans="2:16" ht="12.75">
      <c r="B173" s="3"/>
      <c r="C173" s="3"/>
      <c r="D173" s="1" t="s">
        <v>205</v>
      </c>
      <c r="E173" s="1"/>
      <c r="F173" s="1"/>
      <c r="G173" s="1"/>
      <c r="H173" s="1"/>
      <c r="I173" s="1"/>
      <c r="J173" s="1"/>
      <c r="K173" s="67"/>
      <c r="L173" s="67"/>
      <c r="M173" s="67"/>
      <c r="N173" s="67"/>
      <c r="O173" s="67"/>
      <c r="P173" s="74"/>
    </row>
    <row r="174" spans="2:16" ht="12.75">
      <c r="B174" s="3"/>
      <c r="C174" s="3"/>
      <c r="D174" s="1" t="s">
        <v>206</v>
      </c>
      <c r="E174" s="1"/>
      <c r="F174" s="1"/>
      <c r="G174" s="1"/>
      <c r="H174" s="1"/>
      <c r="I174" s="1"/>
      <c r="J174" s="1"/>
      <c r="K174" s="74"/>
      <c r="L174" s="74"/>
      <c r="M174" s="74"/>
      <c r="N174" s="74"/>
      <c r="O174" s="74"/>
      <c r="P174" s="74"/>
    </row>
    <row r="175" spans="2:16" ht="12.75">
      <c r="B175" s="3"/>
      <c r="C175" s="3"/>
      <c r="D175" s="1" t="s">
        <v>207</v>
      </c>
      <c r="E175" s="1"/>
      <c r="F175" s="1"/>
      <c r="G175" s="1"/>
      <c r="H175" s="1"/>
      <c r="I175" s="1"/>
      <c r="J175" s="1"/>
      <c r="K175" s="74"/>
      <c r="L175" s="74"/>
      <c r="M175" s="74"/>
      <c r="N175" s="74"/>
      <c r="O175" s="74"/>
      <c r="P175" s="74"/>
    </row>
    <row r="176" spans="2:16" ht="12.75">
      <c r="B176" s="3"/>
      <c r="C176" s="3"/>
      <c r="D176" s="1" t="s">
        <v>208</v>
      </c>
      <c r="E176" s="1"/>
      <c r="F176" s="1"/>
      <c r="G176" s="1"/>
      <c r="H176" s="1"/>
      <c r="I176" s="1"/>
      <c r="J176" s="1"/>
      <c r="K176" s="74"/>
      <c r="L176" s="74"/>
      <c r="M176" s="74"/>
      <c r="N176" s="74"/>
      <c r="O176" s="74"/>
      <c r="P176" s="74"/>
    </row>
    <row r="177" spans="2:16" ht="12.75">
      <c r="B177" s="3"/>
      <c r="C177" s="3"/>
      <c r="D177" s="1" t="s">
        <v>209</v>
      </c>
      <c r="E177" s="1"/>
      <c r="F177" s="1"/>
      <c r="G177" s="1"/>
      <c r="H177" s="1"/>
      <c r="I177" s="1"/>
      <c r="J177" s="1"/>
      <c r="K177" s="74"/>
      <c r="L177" s="74"/>
      <c r="M177" s="74"/>
      <c r="N177" s="74"/>
      <c r="O177" s="74"/>
      <c r="P177" s="74"/>
    </row>
    <row r="178" spans="2:16" ht="12.75">
      <c r="B178" s="3"/>
      <c r="C178" s="3"/>
      <c r="D178" s="1"/>
      <c r="E178" s="1"/>
      <c r="F178" s="1"/>
      <c r="G178" s="1"/>
      <c r="H178" s="1"/>
      <c r="I178" s="1"/>
      <c r="J178" s="1"/>
      <c r="K178" s="74"/>
      <c r="L178" s="74"/>
      <c r="M178" s="74"/>
      <c r="N178" s="74"/>
      <c r="O178" s="74"/>
      <c r="P178" s="74"/>
    </row>
    <row r="179" spans="2:16" ht="12.75">
      <c r="B179" s="3"/>
      <c r="C179" s="3" t="s">
        <v>210</v>
      </c>
      <c r="D179" s="1" t="s">
        <v>211</v>
      </c>
      <c r="E179" s="1"/>
      <c r="F179" s="1"/>
      <c r="G179" s="1"/>
      <c r="H179" s="1"/>
      <c r="I179" s="1"/>
      <c r="J179" s="1"/>
      <c r="K179" s="74"/>
      <c r="L179" s="74"/>
      <c r="M179" s="74"/>
      <c r="N179" s="74"/>
      <c r="O179" s="74"/>
      <c r="P179" s="74"/>
    </row>
    <row r="180" spans="2:16" ht="12.75">
      <c r="B180" s="3"/>
      <c r="C180" s="3"/>
      <c r="D180" s="1" t="s">
        <v>212</v>
      </c>
      <c r="E180" s="1"/>
      <c r="F180" s="1"/>
      <c r="G180" s="1"/>
      <c r="H180" s="1"/>
      <c r="I180" s="1"/>
      <c r="J180" s="1"/>
      <c r="K180" s="74"/>
      <c r="L180" s="74"/>
      <c r="M180" s="74"/>
      <c r="N180" s="74"/>
      <c r="O180" s="74"/>
      <c r="P180" s="74"/>
    </row>
    <row r="181" spans="2:16" ht="12.75">
      <c r="B181" s="3"/>
      <c r="C181" s="3"/>
      <c r="D181" s="1" t="s">
        <v>213</v>
      </c>
      <c r="E181" s="1"/>
      <c r="F181" s="1"/>
      <c r="G181" s="1"/>
      <c r="H181" s="1"/>
      <c r="I181" s="1"/>
      <c r="J181" s="1"/>
      <c r="K181" s="74"/>
      <c r="L181" s="74"/>
      <c r="M181" s="74"/>
      <c r="N181" s="74"/>
      <c r="O181" s="74"/>
      <c r="P181" s="74"/>
    </row>
    <row r="182" spans="2:16" ht="12.75">
      <c r="B182" s="3"/>
      <c r="C182" s="3"/>
      <c r="D182" s="1" t="s">
        <v>214</v>
      </c>
      <c r="E182" s="1"/>
      <c r="F182" s="1"/>
      <c r="G182" s="1"/>
      <c r="H182" s="1"/>
      <c r="I182" s="1"/>
      <c r="J182" s="1"/>
      <c r="K182" s="74"/>
      <c r="L182" s="74"/>
      <c r="M182" s="74"/>
      <c r="N182" s="74"/>
      <c r="O182" s="74"/>
      <c r="P182" s="74"/>
    </row>
    <row r="183" spans="2:16" ht="12.75">
      <c r="B183" s="3"/>
      <c r="C183" s="3"/>
      <c r="D183" s="1" t="s">
        <v>215</v>
      </c>
      <c r="E183" s="1"/>
      <c r="F183" s="1"/>
      <c r="G183" s="1"/>
      <c r="H183" s="1"/>
      <c r="I183" s="1"/>
      <c r="J183" s="1"/>
      <c r="K183" s="74"/>
      <c r="L183" s="74"/>
      <c r="M183" s="74"/>
      <c r="N183" s="74"/>
      <c r="O183" s="74"/>
      <c r="P183" s="74"/>
    </row>
    <row r="184" spans="2:10" ht="12.75">
      <c r="B184" s="3"/>
      <c r="C184" s="3"/>
      <c r="D184" s="1" t="s">
        <v>216</v>
      </c>
      <c r="E184" s="1"/>
      <c r="F184" s="1"/>
      <c r="G184" s="1"/>
      <c r="H184" s="1"/>
      <c r="I184" s="1"/>
      <c r="J184" s="1"/>
    </row>
    <row r="185" spans="2:10" ht="12.75">
      <c r="B185" s="3"/>
      <c r="C185" s="3"/>
      <c r="D185" s="1" t="s">
        <v>217</v>
      </c>
      <c r="E185" s="1"/>
      <c r="F185" s="1"/>
      <c r="G185" s="1"/>
      <c r="H185" s="1"/>
      <c r="I185" s="1"/>
      <c r="J185" s="1"/>
    </row>
    <row r="186" spans="2:10" ht="12.75">
      <c r="B186" s="3"/>
      <c r="C186" s="3"/>
      <c r="D186" s="1" t="s">
        <v>218</v>
      </c>
      <c r="E186" s="1"/>
      <c r="F186" s="1"/>
      <c r="G186" s="1"/>
      <c r="H186" s="1"/>
      <c r="I186" s="1"/>
      <c r="J186" s="1"/>
    </row>
    <row r="187" spans="2:10" ht="12.75">
      <c r="B187" s="3"/>
      <c r="C187" s="3"/>
      <c r="D187" s="1" t="s">
        <v>219</v>
      </c>
      <c r="E187" s="1"/>
      <c r="F187" s="1"/>
      <c r="G187" s="1"/>
      <c r="H187" s="1"/>
      <c r="I187" s="1"/>
      <c r="J187" s="1"/>
    </row>
    <row r="188" spans="2:10" ht="12.75">
      <c r="B188" s="3"/>
      <c r="C188" s="3"/>
      <c r="D188" s="1" t="s">
        <v>220</v>
      </c>
      <c r="E188" s="1"/>
      <c r="F188" s="1"/>
      <c r="G188" s="1"/>
      <c r="H188" s="1"/>
      <c r="I188" s="1"/>
      <c r="J188" s="1"/>
    </row>
    <row r="189" spans="2:10" ht="12.75">
      <c r="B189" s="3"/>
      <c r="C189" s="3"/>
      <c r="D189" s="1" t="s">
        <v>221</v>
      </c>
      <c r="E189" s="1"/>
      <c r="F189" s="1"/>
      <c r="G189" s="1"/>
      <c r="H189" s="1"/>
      <c r="I189" s="1"/>
      <c r="J189" s="1"/>
    </row>
    <row r="190" spans="2:10" ht="12.75">
      <c r="B190" s="3"/>
      <c r="C190" s="3"/>
      <c r="D190" s="1" t="s">
        <v>222</v>
      </c>
      <c r="E190" s="1"/>
      <c r="F190" s="1"/>
      <c r="G190" s="1"/>
      <c r="H190" s="1"/>
      <c r="I190" s="1"/>
      <c r="J190" s="1"/>
    </row>
    <row r="191" spans="2:10" ht="12.75">
      <c r="B191" s="3"/>
      <c r="C191" s="3"/>
      <c r="D191" s="1" t="s">
        <v>223</v>
      </c>
      <c r="E191" s="1"/>
      <c r="F191" s="1"/>
      <c r="G191" s="1"/>
      <c r="H191" s="1"/>
      <c r="I191" s="1"/>
      <c r="J191" s="1"/>
    </row>
    <row r="192" spans="2:10" ht="12.75">
      <c r="B192" s="3"/>
      <c r="C192" s="3"/>
      <c r="D192" s="1" t="s">
        <v>224</v>
      </c>
      <c r="E192" s="1"/>
      <c r="F192" s="1"/>
      <c r="G192" s="1"/>
      <c r="H192" s="1"/>
      <c r="I192" s="1"/>
      <c r="J192" s="1"/>
    </row>
    <row r="193" spans="2:10" ht="12.75">
      <c r="B193" s="3"/>
      <c r="C193" s="3"/>
      <c r="D193" s="1" t="s">
        <v>225</v>
      </c>
      <c r="E193" s="1"/>
      <c r="F193" s="1"/>
      <c r="G193" s="1"/>
      <c r="H193" s="1"/>
      <c r="I193" s="1"/>
      <c r="J193" s="1"/>
    </row>
    <row r="194" spans="2:10" ht="12.75">
      <c r="B194" s="3"/>
      <c r="C194" s="3"/>
      <c r="D194" s="1" t="s">
        <v>226</v>
      </c>
      <c r="E194" s="1"/>
      <c r="F194" s="1"/>
      <c r="G194" s="1"/>
      <c r="H194" s="1"/>
      <c r="I194" s="1"/>
      <c r="J194" s="1"/>
    </row>
    <row r="195" spans="2:10" ht="12.75">
      <c r="B195" s="3"/>
      <c r="C195" s="3"/>
      <c r="D195" s="1" t="s">
        <v>227</v>
      </c>
      <c r="E195" s="1"/>
      <c r="F195" s="1"/>
      <c r="G195" s="1"/>
      <c r="H195" s="1"/>
      <c r="I195" s="1"/>
      <c r="J195" s="1"/>
    </row>
    <row r="196" spans="2:10" ht="12.75">
      <c r="B196" s="3"/>
      <c r="C196" s="3"/>
      <c r="D196" s="1" t="s">
        <v>228</v>
      </c>
      <c r="E196" s="1"/>
      <c r="F196" s="1"/>
      <c r="G196" s="1"/>
      <c r="H196" s="1"/>
      <c r="I196" s="1"/>
      <c r="J196" s="1"/>
    </row>
    <row r="197" spans="2:10" ht="12.75">
      <c r="B197" s="3"/>
      <c r="C197" s="3"/>
      <c r="D197" s="1" t="s">
        <v>229</v>
      </c>
      <c r="E197" s="1"/>
      <c r="F197" s="1"/>
      <c r="G197" s="1"/>
      <c r="H197" s="1"/>
      <c r="I197" s="1"/>
      <c r="J197" s="1"/>
    </row>
    <row r="198" spans="2:10" ht="12.75">
      <c r="B198" s="3"/>
      <c r="C198" s="3"/>
      <c r="D198" s="1" t="s">
        <v>230</v>
      </c>
      <c r="E198" s="1"/>
      <c r="F198" s="1"/>
      <c r="G198" s="1"/>
      <c r="H198" s="1"/>
      <c r="I198" s="1"/>
      <c r="J198" s="1"/>
    </row>
    <row r="199" spans="2:10" ht="12.75">
      <c r="B199" s="3"/>
      <c r="C199" s="3"/>
      <c r="D199" s="1" t="s">
        <v>231</v>
      </c>
      <c r="E199" s="1"/>
      <c r="F199" s="1"/>
      <c r="G199" s="1"/>
      <c r="H199" s="1"/>
      <c r="I199" s="1"/>
      <c r="J199" s="1"/>
    </row>
    <row r="200" spans="2:10" ht="12.75">
      <c r="B200" s="3"/>
      <c r="C200" s="3"/>
      <c r="D200" s="2" t="s">
        <v>232</v>
      </c>
      <c r="E200" s="1"/>
      <c r="F200" s="1"/>
      <c r="G200" s="1"/>
      <c r="H200" s="1"/>
      <c r="I200" s="1"/>
      <c r="J200" s="1"/>
    </row>
    <row r="201" spans="2:10" ht="12.75">
      <c r="B201" s="3"/>
      <c r="C201" s="3"/>
      <c r="D201" s="2"/>
      <c r="E201" s="1"/>
      <c r="F201" s="1"/>
      <c r="G201" s="1"/>
      <c r="H201" s="1"/>
      <c r="I201" s="1"/>
      <c r="J201" s="1"/>
    </row>
    <row r="202" spans="2:10" ht="12.75">
      <c r="B202" s="3"/>
      <c r="C202" s="3" t="s">
        <v>233</v>
      </c>
      <c r="D202" s="1" t="s">
        <v>234</v>
      </c>
      <c r="E202" s="1"/>
      <c r="F202" s="1"/>
      <c r="G202" s="1"/>
      <c r="H202" s="1"/>
      <c r="I202" s="1"/>
      <c r="J202" s="1"/>
    </row>
    <row r="203" spans="2:10" ht="12.75">
      <c r="B203" s="3"/>
      <c r="C203" s="3"/>
      <c r="D203" s="1" t="s">
        <v>235</v>
      </c>
      <c r="E203" s="1"/>
      <c r="F203" s="1"/>
      <c r="G203" s="1"/>
      <c r="H203" s="1"/>
      <c r="I203" s="1"/>
      <c r="J203" s="1"/>
    </row>
    <row r="204" spans="2:10" ht="12.75">
      <c r="B204" s="3"/>
      <c r="C204" s="3"/>
      <c r="D204" s="1" t="s">
        <v>236</v>
      </c>
      <c r="E204" s="1"/>
      <c r="F204" s="1"/>
      <c r="G204" s="1"/>
      <c r="H204" s="1"/>
      <c r="I204" s="1"/>
      <c r="J204" s="1"/>
    </row>
    <row r="205" spans="2:10" ht="12.75">
      <c r="B205" s="3"/>
      <c r="C205" s="3"/>
      <c r="D205" s="1" t="s">
        <v>237</v>
      </c>
      <c r="E205" s="1"/>
      <c r="F205" s="1"/>
      <c r="G205" s="1"/>
      <c r="H205" s="1"/>
      <c r="I205" s="1"/>
      <c r="J205" s="1"/>
    </row>
    <row r="206" spans="2:10" ht="12.75">
      <c r="B206" s="3"/>
      <c r="C206" s="3"/>
      <c r="D206" s="1" t="s">
        <v>238</v>
      </c>
      <c r="E206" s="1"/>
      <c r="F206" s="1"/>
      <c r="G206" s="1"/>
      <c r="H206" s="1"/>
      <c r="I206" s="1"/>
      <c r="J206" s="1"/>
    </row>
    <row r="207" spans="2:10" ht="12.75">
      <c r="B207" s="3"/>
      <c r="C207" s="3"/>
      <c r="D207" s="1" t="s">
        <v>239</v>
      </c>
      <c r="E207" s="1"/>
      <c r="F207" s="1"/>
      <c r="G207" s="1"/>
      <c r="H207" s="1"/>
      <c r="I207" s="1"/>
      <c r="J207" s="1"/>
    </row>
    <row r="208" spans="2:10" ht="12.75">
      <c r="B208" s="3"/>
      <c r="C208" s="3"/>
      <c r="D208" s="1" t="s">
        <v>240</v>
      </c>
      <c r="E208" s="1"/>
      <c r="F208" s="1"/>
      <c r="G208" s="1"/>
      <c r="H208" s="1"/>
      <c r="I208" s="1"/>
      <c r="J208" s="1"/>
    </row>
    <row r="209" spans="2:10" ht="12.75">
      <c r="B209" s="3"/>
      <c r="C209" s="3"/>
      <c r="D209" s="1" t="s">
        <v>241</v>
      </c>
      <c r="E209" s="1"/>
      <c r="F209" s="1"/>
      <c r="G209" s="1"/>
      <c r="H209" s="1"/>
      <c r="I209" s="1"/>
      <c r="J209" s="1"/>
    </row>
    <row r="210" spans="2:10" ht="12.75">
      <c r="B210" s="3"/>
      <c r="C210" s="3"/>
      <c r="D210" s="1" t="s">
        <v>242</v>
      </c>
      <c r="E210" s="1"/>
      <c r="F210" s="1"/>
      <c r="G210" s="1"/>
      <c r="H210" s="1"/>
      <c r="I210" s="1"/>
      <c r="J210" s="1"/>
    </row>
    <row r="211" spans="2:10" ht="12.75">
      <c r="B211" s="3"/>
      <c r="C211" s="3"/>
      <c r="D211" s="1" t="s">
        <v>243</v>
      </c>
      <c r="E211" s="1"/>
      <c r="F211" s="1"/>
      <c r="G211" s="1"/>
      <c r="H211" s="1"/>
      <c r="I211" s="1"/>
      <c r="J211" s="1"/>
    </row>
    <row r="212" spans="2:10" ht="12.75">
      <c r="B212" s="3"/>
      <c r="C212" s="3" t="s">
        <v>12</v>
      </c>
      <c r="D212" s="1" t="s">
        <v>244</v>
      </c>
      <c r="E212" s="1"/>
      <c r="F212" s="1"/>
      <c r="G212" s="1"/>
      <c r="H212" s="1"/>
      <c r="I212" s="1"/>
      <c r="J212" s="1"/>
    </row>
    <row r="213" spans="2:10" ht="12.75">
      <c r="B213" s="3"/>
      <c r="C213" s="3"/>
      <c r="D213" s="1" t="s">
        <v>245</v>
      </c>
      <c r="E213" s="1"/>
      <c r="F213" s="1"/>
      <c r="G213" s="1"/>
      <c r="H213" s="1"/>
      <c r="I213" s="1"/>
      <c r="J213" s="1"/>
    </row>
    <row r="214" spans="2:10" ht="12.75">
      <c r="B214" s="3"/>
      <c r="C214" s="3"/>
      <c r="D214" s="1" t="s">
        <v>246</v>
      </c>
      <c r="E214" s="1"/>
      <c r="F214" s="1"/>
      <c r="G214" s="1"/>
      <c r="H214" s="1"/>
      <c r="I214" s="1"/>
      <c r="J214" s="1"/>
    </row>
    <row r="215" spans="2:10" ht="12.75">
      <c r="B215" s="3"/>
      <c r="C215" s="3"/>
      <c r="D215" s="1" t="s">
        <v>247</v>
      </c>
      <c r="E215" s="1"/>
      <c r="F215" s="1"/>
      <c r="G215" s="1"/>
      <c r="H215" s="1"/>
      <c r="I215" s="1"/>
      <c r="J215" s="1"/>
    </row>
    <row r="216" spans="2:10" ht="12.75">
      <c r="B216" s="3"/>
      <c r="C216" s="3"/>
      <c r="D216" s="1" t="s">
        <v>248</v>
      </c>
      <c r="E216" s="1"/>
      <c r="F216" s="1"/>
      <c r="G216" s="1"/>
      <c r="H216" s="1"/>
      <c r="I216" s="1"/>
      <c r="J216" s="1"/>
    </row>
    <row r="217" spans="2:10" ht="12.75">
      <c r="B217" s="3"/>
      <c r="C217" s="3"/>
      <c r="D217" s="1" t="s">
        <v>249</v>
      </c>
      <c r="E217" s="1"/>
      <c r="F217" s="1"/>
      <c r="G217" s="1"/>
      <c r="H217" s="1"/>
      <c r="I217" s="1"/>
      <c r="J217" s="1"/>
    </row>
    <row r="218" spans="2:10" ht="12.75">
      <c r="B218" s="3"/>
      <c r="C218" s="3"/>
      <c r="D218" s="1"/>
      <c r="E218" s="1"/>
      <c r="F218" s="1"/>
      <c r="G218" s="1"/>
      <c r="H218" s="1"/>
      <c r="I218" s="1"/>
      <c r="J218" s="1"/>
    </row>
    <row r="219" spans="2:10" ht="12.75">
      <c r="B219" s="3"/>
      <c r="C219" s="3" t="s">
        <v>250</v>
      </c>
      <c r="D219" s="1" t="s">
        <v>251</v>
      </c>
      <c r="E219" s="1"/>
      <c r="F219" s="1"/>
      <c r="G219" s="1"/>
      <c r="H219" s="1"/>
      <c r="I219" s="1"/>
      <c r="J219" s="1"/>
    </row>
    <row r="220" spans="2:10" ht="12.75">
      <c r="B220" s="3"/>
      <c r="C220" s="3"/>
      <c r="D220" s="1" t="s">
        <v>252</v>
      </c>
      <c r="E220" s="1"/>
      <c r="F220" s="1"/>
      <c r="G220" s="1"/>
      <c r="H220" s="1"/>
      <c r="I220" s="1"/>
      <c r="J220" s="1"/>
    </row>
    <row r="221" spans="2:10" ht="12.75">
      <c r="B221" s="3"/>
      <c r="C221" s="3"/>
      <c r="D221" s="1" t="s">
        <v>253</v>
      </c>
      <c r="E221" s="1"/>
      <c r="F221" s="1"/>
      <c r="G221" s="1"/>
      <c r="H221" s="1"/>
      <c r="I221" s="1"/>
      <c r="J221" s="1"/>
    </row>
    <row r="222" spans="2:10" ht="12.75">
      <c r="B222" s="3"/>
      <c r="C222" s="3"/>
      <c r="D222" s="1" t="s">
        <v>254</v>
      </c>
      <c r="E222" s="1"/>
      <c r="F222" s="1"/>
      <c r="G222" s="1"/>
      <c r="H222" s="1"/>
      <c r="I222" s="1"/>
      <c r="J222" s="1"/>
    </row>
    <row r="223" spans="2:10" ht="12.75">
      <c r="B223" s="3"/>
      <c r="C223" s="3"/>
      <c r="D223" s="1" t="s">
        <v>255</v>
      </c>
      <c r="E223" s="1"/>
      <c r="F223" s="1"/>
      <c r="G223" s="1"/>
      <c r="H223" s="1"/>
      <c r="I223" s="1"/>
      <c r="J223" s="1"/>
    </row>
    <row r="224" spans="2:10" ht="12.75">
      <c r="B224" s="3"/>
      <c r="C224" s="3"/>
      <c r="D224" s="1" t="s">
        <v>256</v>
      </c>
      <c r="E224" s="1"/>
      <c r="F224" s="1"/>
      <c r="G224" s="1"/>
      <c r="H224" s="1"/>
      <c r="I224" s="1"/>
      <c r="J224" s="1"/>
    </row>
    <row r="225" spans="2:10" ht="12.75">
      <c r="B225" s="3"/>
      <c r="C225" s="3"/>
      <c r="D225" s="1" t="s">
        <v>257</v>
      </c>
      <c r="E225" s="1"/>
      <c r="F225" s="1"/>
      <c r="G225" s="1"/>
      <c r="H225" s="1"/>
      <c r="I225" s="1"/>
      <c r="J225" s="1"/>
    </row>
    <row r="226" spans="2:10" ht="12.75">
      <c r="B226" s="3"/>
      <c r="C226" s="3"/>
      <c r="D226" s="1" t="s">
        <v>258</v>
      </c>
      <c r="E226" s="1"/>
      <c r="F226" s="1"/>
      <c r="G226" s="1"/>
      <c r="H226" s="1"/>
      <c r="I226" s="1"/>
      <c r="J226" s="1"/>
    </row>
    <row r="227" spans="2:10" ht="12.75">
      <c r="B227" s="3"/>
      <c r="C227" s="3"/>
      <c r="D227" s="1" t="s">
        <v>259</v>
      </c>
      <c r="E227" s="1"/>
      <c r="F227" s="1"/>
      <c r="G227" s="1"/>
      <c r="H227" s="1"/>
      <c r="I227" s="1"/>
      <c r="J227" s="1"/>
    </row>
    <row r="228" spans="2:10" ht="12.75">
      <c r="B228" s="3"/>
      <c r="C228" s="3"/>
      <c r="D228" s="1" t="s">
        <v>260</v>
      </c>
      <c r="E228" s="1"/>
      <c r="F228" s="1"/>
      <c r="G228" s="1"/>
      <c r="H228" s="1"/>
      <c r="I228" s="1"/>
      <c r="J228" s="1"/>
    </row>
    <row r="229" spans="2:10" ht="12.75">
      <c r="B229" s="3"/>
      <c r="C229" s="3"/>
      <c r="D229" s="1" t="s">
        <v>261</v>
      </c>
      <c r="E229" s="1"/>
      <c r="F229" s="1"/>
      <c r="G229" s="1"/>
      <c r="H229" s="1"/>
      <c r="I229" s="1"/>
      <c r="J229" s="1"/>
    </row>
    <row r="230" spans="2:10" ht="12.75">
      <c r="B230" s="3"/>
      <c r="C230" s="3"/>
      <c r="D230" s="1" t="s">
        <v>262</v>
      </c>
      <c r="E230" s="1"/>
      <c r="F230" s="1"/>
      <c r="G230" s="1"/>
      <c r="H230" s="1"/>
      <c r="I230" s="1"/>
      <c r="J230" s="1"/>
    </row>
    <row r="231" spans="2:10" ht="12.75">
      <c r="B231" s="3"/>
      <c r="C231" s="3"/>
      <c r="D231" s="1" t="s">
        <v>263</v>
      </c>
      <c r="E231" s="1"/>
      <c r="F231" s="1"/>
      <c r="G231" s="1"/>
      <c r="H231" s="1"/>
      <c r="I231" s="1"/>
      <c r="J231" s="1"/>
    </row>
    <row r="232" spans="2:10" ht="12.75">
      <c r="B232" s="3"/>
      <c r="C232" s="3"/>
      <c r="D232" s="1"/>
      <c r="E232" s="1"/>
      <c r="F232" s="1"/>
      <c r="G232" s="1"/>
      <c r="H232" s="1"/>
      <c r="I232" s="1"/>
      <c r="J232" s="1"/>
    </row>
    <row r="233" spans="2:10" ht="12.75">
      <c r="B233" s="3"/>
      <c r="C233" s="3" t="s">
        <v>264</v>
      </c>
      <c r="D233" s="1" t="s">
        <v>265</v>
      </c>
      <c r="E233" s="1"/>
      <c r="F233" s="1"/>
      <c r="G233" s="1"/>
      <c r="H233" s="1"/>
      <c r="I233" s="1"/>
      <c r="J233" s="1"/>
    </row>
    <row r="234" spans="2:10" ht="12.75">
      <c r="B234" s="3"/>
      <c r="C234" s="3"/>
      <c r="D234" s="1" t="s">
        <v>266</v>
      </c>
      <c r="E234" s="1"/>
      <c r="F234" s="1"/>
      <c r="G234" s="1"/>
      <c r="H234" s="1"/>
      <c r="I234" s="1"/>
      <c r="J234" s="1"/>
    </row>
    <row r="235" spans="2:10" ht="12.75">
      <c r="B235" s="3"/>
      <c r="C235" s="3"/>
      <c r="D235" s="1" t="s">
        <v>267</v>
      </c>
      <c r="E235" s="1"/>
      <c r="F235" s="1"/>
      <c r="G235" s="1"/>
      <c r="H235" s="1"/>
      <c r="I235" s="1"/>
      <c r="J235" s="1"/>
    </row>
    <row r="236" spans="2:10" ht="12.75">
      <c r="B236" s="3"/>
      <c r="C236" s="3"/>
      <c r="D236" s="1" t="s">
        <v>268</v>
      </c>
      <c r="E236" s="1"/>
      <c r="F236" s="1"/>
      <c r="G236" s="1"/>
      <c r="H236" s="1"/>
      <c r="I236" s="1"/>
      <c r="J236" s="1"/>
    </row>
    <row r="237" spans="2:10" ht="12.75">
      <c r="B237" s="3"/>
      <c r="C237" s="3"/>
      <c r="D237" s="1" t="s">
        <v>269</v>
      </c>
      <c r="E237" s="1"/>
      <c r="F237" s="1"/>
      <c r="G237" s="1"/>
      <c r="H237" s="1"/>
      <c r="I237" s="1"/>
      <c r="J237" s="1"/>
    </row>
    <row r="238" spans="2:10" ht="12.75">
      <c r="B238" s="3"/>
      <c r="C238" s="3"/>
      <c r="D238" s="1" t="s">
        <v>270</v>
      </c>
      <c r="E238" s="1"/>
      <c r="F238" s="1"/>
      <c r="G238" s="1"/>
      <c r="H238" s="1"/>
      <c r="I238" s="1"/>
      <c r="J238" s="1"/>
    </row>
    <row r="239" spans="2:10" ht="12.75">
      <c r="B239" s="3"/>
      <c r="C239" s="3"/>
      <c r="D239" s="1" t="s">
        <v>271</v>
      </c>
      <c r="E239" s="1"/>
      <c r="F239" s="1"/>
      <c r="G239" s="1"/>
      <c r="H239" s="1"/>
      <c r="I239" s="1"/>
      <c r="J239" s="1"/>
    </row>
    <row r="240" spans="2:10" ht="12.75">
      <c r="B240" s="3"/>
      <c r="C240" s="3"/>
      <c r="D240" s="1" t="s">
        <v>272</v>
      </c>
      <c r="E240" s="1"/>
      <c r="F240" s="1"/>
      <c r="G240" s="1"/>
      <c r="H240" s="1"/>
      <c r="I240" s="1"/>
      <c r="J240" s="1"/>
    </row>
    <row r="241" spans="2:10" ht="12.75">
      <c r="B241" s="3"/>
      <c r="C241" s="3"/>
      <c r="D241" s="1" t="s">
        <v>273</v>
      </c>
      <c r="E241" s="1"/>
      <c r="F241" s="1"/>
      <c r="G241" s="1"/>
      <c r="H241" s="1"/>
      <c r="I241" s="1"/>
      <c r="J241" s="1"/>
    </row>
    <row r="242" spans="2:10" ht="12.75">
      <c r="B242" s="3"/>
      <c r="C242" s="3"/>
      <c r="D242" s="1" t="s">
        <v>274</v>
      </c>
      <c r="E242" s="1"/>
      <c r="F242" s="1"/>
      <c r="G242" s="1"/>
      <c r="H242" s="1"/>
      <c r="I242" s="1"/>
      <c r="J242" s="1"/>
    </row>
    <row r="243" spans="2:10" ht="12.75">
      <c r="B243" s="3"/>
      <c r="C243" s="3"/>
      <c r="D243" s="1" t="s">
        <v>275</v>
      </c>
      <c r="E243" s="1"/>
      <c r="F243" s="1"/>
      <c r="G243" s="1"/>
      <c r="H243" s="1"/>
      <c r="I243" s="1"/>
      <c r="J243" s="1"/>
    </row>
    <row r="244" spans="2:10" ht="12.75">
      <c r="B244" s="3"/>
      <c r="C244" s="3" t="s">
        <v>12</v>
      </c>
      <c r="D244" s="1" t="s">
        <v>276</v>
      </c>
      <c r="E244" s="1"/>
      <c r="F244" s="1"/>
      <c r="G244" s="1"/>
      <c r="H244" s="1"/>
      <c r="I244" s="1"/>
      <c r="J244" s="1"/>
    </row>
    <row r="245" spans="2:10" ht="12.75">
      <c r="B245" s="3"/>
      <c r="C245" s="3"/>
      <c r="D245" s="1" t="s">
        <v>277</v>
      </c>
      <c r="E245" s="1"/>
      <c r="F245" s="1"/>
      <c r="G245" s="1"/>
      <c r="H245" s="1"/>
      <c r="I245" s="1"/>
      <c r="J245" s="1"/>
    </row>
    <row r="246" spans="2:10" ht="12.75">
      <c r="B246" s="3"/>
      <c r="C246" s="3"/>
      <c r="D246" s="1" t="s">
        <v>278</v>
      </c>
      <c r="E246" s="1"/>
      <c r="F246" s="1"/>
      <c r="G246" s="1"/>
      <c r="H246" s="1"/>
      <c r="I246" s="1"/>
      <c r="J246" s="1"/>
    </row>
    <row r="247" spans="2:10" ht="12.75">
      <c r="B247" s="3"/>
      <c r="C247" s="3"/>
      <c r="D247" s="1" t="s">
        <v>279</v>
      </c>
      <c r="E247" s="1"/>
      <c r="F247" s="1"/>
      <c r="G247" s="1"/>
      <c r="H247" s="1"/>
      <c r="I247" s="1"/>
      <c r="J247" s="1"/>
    </row>
    <row r="248" spans="2:10" ht="12.75">
      <c r="B248" s="3"/>
      <c r="C248" s="3"/>
      <c r="D248" s="1" t="s">
        <v>280</v>
      </c>
      <c r="E248" s="1"/>
      <c r="F248" s="1"/>
      <c r="G248" s="1"/>
      <c r="H248" s="1"/>
      <c r="I248" s="1"/>
      <c r="J248" s="1"/>
    </row>
    <row r="249" spans="2:10" ht="12.75">
      <c r="B249" s="3"/>
      <c r="C249" s="3"/>
      <c r="D249" s="1" t="s">
        <v>281</v>
      </c>
      <c r="E249" s="1"/>
      <c r="F249" s="1"/>
      <c r="G249" s="1"/>
      <c r="H249" s="1"/>
      <c r="I249" s="1"/>
      <c r="J249" s="1"/>
    </row>
    <row r="250" spans="2:10" ht="12.75">
      <c r="B250" s="3"/>
      <c r="C250" s="3"/>
      <c r="D250" s="1" t="s">
        <v>12</v>
      </c>
      <c r="E250" s="75" t="s">
        <v>282</v>
      </c>
      <c r="F250" s="2" t="s">
        <v>283</v>
      </c>
      <c r="G250" s="1"/>
      <c r="H250" s="1"/>
      <c r="I250" s="1"/>
      <c r="J250" s="1"/>
    </row>
    <row r="251" spans="2:10" ht="12.75">
      <c r="B251" s="3"/>
      <c r="C251" s="3"/>
      <c r="D251" s="1"/>
      <c r="E251" s="75" t="s">
        <v>284</v>
      </c>
      <c r="F251" s="1" t="s">
        <v>285</v>
      </c>
      <c r="G251" s="1"/>
      <c r="H251" s="1"/>
      <c r="I251" s="1"/>
      <c r="J251" s="1"/>
    </row>
    <row r="252" spans="2:10" ht="12.75">
      <c r="B252" s="3"/>
      <c r="C252" s="3"/>
      <c r="D252" s="1"/>
      <c r="E252" s="75" t="s">
        <v>286</v>
      </c>
      <c r="F252" s="1" t="s">
        <v>287</v>
      </c>
      <c r="G252" s="1"/>
      <c r="H252" s="1"/>
      <c r="I252" s="1"/>
      <c r="J252" s="1"/>
    </row>
    <row r="253" spans="2:10" ht="12.75">
      <c r="B253" s="3"/>
      <c r="C253" s="3"/>
      <c r="D253" s="1"/>
      <c r="E253" s="75" t="s">
        <v>288</v>
      </c>
      <c r="F253" s="1" t="s">
        <v>289</v>
      </c>
      <c r="G253" s="1"/>
      <c r="H253" s="1"/>
      <c r="I253" s="1"/>
      <c r="J253" s="1"/>
    </row>
    <row r="254" spans="2:10" ht="12.75">
      <c r="B254" s="3"/>
      <c r="C254" s="3"/>
      <c r="D254" s="1"/>
      <c r="E254" s="75" t="s">
        <v>290</v>
      </c>
      <c r="F254" s="1" t="s">
        <v>291</v>
      </c>
      <c r="G254" s="1"/>
      <c r="H254" s="1"/>
      <c r="I254" s="1"/>
      <c r="J254" s="1"/>
    </row>
    <row r="255" spans="2:10" ht="12.75">
      <c r="B255" s="3"/>
      <c r="C255" s="3"/>
      <c r="D255" s="1" t="s">
        <v>292</v>
      </c>
      <c r="E255" s="75"/>
      <c r="F255" s="1"/>
      <c r="G255" s="1"/>
      <c r="H255" s="1"/>
      <c r="I255" s="1"/>
      <c r="J255" s="1"/>
    </row>
    <row r="256" spans="2:10" ht="12.75">
      <c r="B256" s="3"/>
      <c r="C256" s="3"/>
      <c r="D256" s="1"/>
      <c r="E256" s="75"/>
      <c r="F256" s="1"/>
      <c r="G256" s="1"/>
      <c r="H256" s="1"/>
      <c r="I256" s="1"/>
      <c r="J256" s="1"/>
    </row>
    <row r="257" spans="2:10" ht="12.75">
      <c r="B257" s="3"/>
      <c r="C257" s="3" t="s">
        <v>293</v>
      </c>
      <c r="D257" s="1" t="s">
        <v>294</v>
      </c>
      <c r="E257" s="1"/>
      <c r="F257" s="1"/>
      <c r="G257" s="1"/>
      <c r="H257" s="1"/>
      <c r="I257" s="1"/>
      <c r="J257" s="1"/>
    </row>
    <row r="258" spans="2:10" ht="12.75">
      <c r="B258" s="3"/>
      <c r="C258" s="3"/>
      <c r="D258" s="1" t="s">
        <v>295</v>
      </c>
      <c r="E258" s="1"/>
      <c r="F258" s="1"/>
      <c r="G258" s="1"/>
      <c r="H258" s="1"/>
      <c r="I258" s="1"/>
      <c r="J258" s="1"/>
    </row>
    <row r="259" spans="2:10" ht="12.75">
      <c r="B259" s="3"/>
      <c r="C259" s="3"/>
      <c r="D259" s="1" t="s">
        <v>296</v>
      </c>
      <c r="E259" s="1"/>
      <c r="F259" s="1"/>
      <c r="G259" s="1"/>
      <c r="H259" s="1"/>
      <c r="I259" s="1"/>
      <c r="J259" s="1"/>
    </row>
    <row r="260" spans="2:10" ht="12.75">
      <c r="B260" s="3"/>
      <c r="C260" s="3"/>
      <c r="D260" s="1" t="s">
        <v>297</v>
      </c>
      <c r="E260" s="1"/>
      <c r="F260" s="1"/>
      <c r="G260" s="1"/>
      <c r="H260" s="1"/>
      <c r="I260" s="1"/>
      <c r="J260" s="1"/>
    </row>
    <row r="261" spans="2:10" ht="12.75">
      <c r="B261" s="3"/>
      <c r="C261" s="3"/>
      <c r="D261" s="1" t="s">
        <v>298</v>
      </c>
      <c r="E261" s="1"/>
      <c r="F261" s="1"/>
      <c r="G261" s="1"/>
      <c r="H261" s="1"/>
      <c r="I261" s="1"/>
      <c r="J261" s="1"/>
    </row>
    <row r="262" spans="2:10" ht="12.75">
      <c r="B262" s="3"/>
      <c r="C262" s="3"/>
      <c r="D262" s="1" t="s">
        <v>299</v>
      </c>
      <c r="E262" s="1"/>
      <c r="F262" s="1"/>
      <c r="G262" s="1"/>
      <c r="H262" s="1"/>
      <c r="I262" s="1"/>
      <c r="J262" s="1"/>
    </row>
    <row r="263" spans="2:10" ht="12.75">
      <c r="B263" s="3"/>
      <c r="C263" s="3"/>
      <c r="D263" s="1" t="s">
        <v>300</v>
      </c>
      <c r="E263" s="1"/>
      <c r="F263" s="1"/>
      <c r="G263" s="1"/>
      <c r="H263" s="1"/>
      <c r="I263" s="1"/>
      <c r="J263" s="1"/>
    </row>
    <row r="264" spans="2:10" ht="12.75">
      <c r="B264" s="3"/>
      <c r="C264" s="3"/>
      <c r="D264" s="1" t="s">
        <v>301</v>
      </c>
      <c r="E264" s="1"/>
      <c r="F264" s="1"/>
      <c r="G264" s="1"/>
      <c r="H264" s="1"/>
      <c r="I264" s="1"/>
      <c r="J264" s="1"/>
    </row>
    <row r="265" spans="2:10" ht="12.75">
      <c r="B265" s="3"/>
      <c r="C265" s="3"/>
      <c r="D265" s="1"/>
      <c r="E265" s="1"/>
      <c r="F265" s="1"/>
      <c r="G265" s="1"/>
      <c r="H265" s="1"/>
      <c r="I265" s="1"/>
      <c r="J265" s="1"/>
    </row>
    <row r="266" spans="2:10" ht="12.75">
      <c r="B266" s="3">
        <v>2.12</v>
      </c>
      <c r="C266" s="7" t="s">
        <v>302</v>
      </c>
      <c r="D266" s="1"/>
      <c r="E266" s="1"/>
      <c r="F266" s="1"/>
      <c r="G266" s="1"/>
      <c r="H266" s="1"/>
      <c r="I266" s="1"/>
      <c r="J266" s="1"/>
    </row>
    <row r="267" spans="2:10" ht="12.75">
      <c r="B267" s="3"/>
      <c r="C267" s="1" t="s">
        <v>303</v>
      </c>
      <c r="D267" s="1"/>
      <c r="E267" s="1"/>
      <c r="F267" s="1"/>
      <c r="G267" s="1"/>
      <c r="H267" s="1"/>
      <c r="I267" s="1"/>
      <c r="J267" s="1"/>
    </row>
    <row r="268" spans="2:10" ht="12.75">
      <c r="B268" s="3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3">
        <v>2.13</v>
      </c>
      <c r="C269" s="7" t="s">
        <v>304</v>
      </c>
      <c r="D269" s="1"/>
      <c r="E269" s="1"/>
      <c r="F269" s="1"/>
      <c r="G269" s="1"/>
      <c r="H269" s="1"/>
      <c r="I269" s="1"/>
      <c r="J269" s="1"/>
    </row>
    <row r="270" spans="2:15" ht="12.75">
      <c r="B270" s="1"/>
      <c r="C270" s="1"/>
      <c r="D270" s="1"/>
      <c r="E270" s="1"/>
      <c r="F270" s="1"/>
      <c r="G270" s="1"/>
      <c r="H270" s="131" t="s">
        <v>305</v>
      </c>
      <c r="I270" s="131"/>
      <c r="J270" s="131"/>
      <c r="K270" s="131"/>
      <c r="L270" s="132" t="s">
        <v>306</v>
      </c>
      <c r="M270" s="132"/>
      <c r="N270" s="132"/>
      <c r="O270" s="132"/>
    </row>
    <row r="271" spans="2:15" ht="12.75">
      <c r="B271" s="1"/>
      <c r="C271" s="1"/>
      <c r="D271" s="1"/>
      <c r="E271" s="1"/>
      <c r="F271" s="1"/>
      <c r="G271" s="1"/>
      <c r="H271" s="131" t="s">
        <v>307</v>
      </c>
      <c r="I271" s="131"/>
      <c r="J271" s="131" t="s">
        <v>308</v>
      </c>
      <c r="K271" s="131"/>
      <c r="L271" s="131" t="s">
        <v>307</v>
      </c>
      <c r="M271" s="131"/>
      <c r="N271" s="131" t="s">
        <v>308</v>
      </c>
      <c r="O271" s="131"/>
    </row>
    <row r="272" spans="2:15" ht="12.75">
      <c r="B272" s="1"/>
      <c r="C272" s="1"/>
      <c r="D272" s="1"/>
      <c r="E272" s="1"/>
      <c r="F272" s="1"/>
      <c r="G272" s="1"/>
      <c r="H272" s="131" t="s">
        <v>309</v>
      </c>
      <c r="I272" s="131"/>
      <c r="J272" s="131" t="s">
        <v>309</v>
      </c>
      <c r="K272" s="131"/>
      <c r="L272" s="131" t="s">
        <v>309</v>
      </c>
      <c r="M272" s="131"/>
      <c r="N272" s="131" t="s">
        <v>309</v>
      </c>
      <c r="O272" s="131"/>
    </row>
    <row r="273" spans="2:15" ht="13.5" thickBot="1">
      <c r="B273" s="1"/>
      <c r="C273" s="1"/>
      <c r="D273" s="1"/>
      <c r="E273" s="1"/>
      <c r="F273" s="1"/>
      <c r="G273" s="1"/>
      <c r="H273" s="130" t="s">
        <v>8</v>
      </c>
      <c r="I273" s="130"/>
      <c r="J273" s="130" t="s">
        <v>310</v>
      </c>
      <c r="K273" s="130"/>
      <c r="L273" s="130" t="s">
        <v>8</v>
      </c>
      <c r="M273" s="130"/>
      <c r="N273" s="130" t="s">
        <v>310</v>
      </c>
      <c r="O273" s="130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 t="s">
        <v>311</v>
      </c>
      <c r="D275" s="1" t="s">
        <v>312</v>
      </c>
      <c r="E275" s="1"/>
      <c r="F275" s="1"/>
      <c r="G275" s="1"/>
      <c r="H275" s="1"/>
      <c r="I275" s="1"/>
      <c r="J275" s="1"/>
    </row>
    <row r="276" spans="2:15" ht="12.75">
      <c r="B276" s="1"/>
      <c r="C276" s="1"/>
      <c r="D276" s="1" t="s">
        <v>313</v>
      </c>
      <c r="E276" s="1"/>
      <c r="F276" s="1"/>
      <c r="G276" s="1"/>
      <c r="H276" s="128">
        <v>-882000</v>
      </c>
      <c r="I276" s="128"/>
      <c r="J276" s="128">
        <v>437000</v>
      </c>
      <c r="K276" s="128"/>
      <c r="L276" s="128">
        <v>-882000</v>
      </c>
      <c r="M276" s="128"/>
      <c r="N276" s="128">
        <v>437000</v>
      </c>
      <c r="O276" s="128"/>
    </row>
    <row r="277" spans="2:15" ht="12.75">
      <c r="B277" s="1"/>
      <c r="C277" s="1"/>
      <c r="D277" s="1" t="s">
        <v>314</v>
      </c>
      <c r="E277" s="1"/>
      <c r="F277" s="1"/>
      <c r="G277" s="1"/>
      <c r="H277" s="129">
        <v>42005443</v>
      </c>
      <c r="I277" s="129"/>
      <c r="J277" s="129">
        <v>39900000</v>
      </c>
      <c r="K277" s="129"/>
      <c r="L277" s="129">
        <v>42005443</v>
      </c>
      <c r="M277" s="129"/>
      <c r="N277" s="129">
        <v>39900000</v>
      </c>
      <c r="O277" s="129"/>
    </row>
    <row r="278" spans="2:15" ht="12.75">
      <c r="B278" s="1"/>
      <c r="C278" s="1"/>
      <c r="D278" s="1" t="s">
        <v>315</v>
      </c>
      <c r="E278" s="1"/>
      <c r="F278" s="1"/>
      <c r="G278" s="1"/>
      <c r="H278" s="129"/>
      <c r="I278" s="129"/>
      <c r="J278" s="129"/>
      <c r="K278" s="129"/>
      <c r="L278" s="129"/>
      <c r="M278" s="129"/>
      <c r="N278" s="129"/>
      <c r="O278" s="129"/>
    </row>
    <row r="279" spans="2:15" ht="12.75">
      <c r="B279" s="1"/>
      <c r="C279" s="1"/>
      <c r="D279" s="1" t="s">
        <v>316</v>
      </c>
      <c r="E279" s="1"/>
      <c r="F279" s="1"/>
      <c r="G279" s="1"/>
      <c r="H279" s="128" t="s">
        <v>317</v>
      </c>
      <c r="I279" s="128"/>
      <c r="J279" s="128">
        <f>+J276/J277*100</f>
        <v>1.0952380952380953</v>
      </c>
      <c r="K279" s="128"/>
      <c r="L279" s="128" t="s">
        <v>317</v>
      </c>
      <c r="M279" s="128"/>
      <c r="N279" s="128">
        <f>+N276/N277*100</f>
        <v>1.0952380952380953</v>
      </c>
      <c r="O279" s="128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 t="s">
        <v>210</v>
      </c>
      <c r="D281" s="1" t="s">
        <v>318</v>
      </c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 t="s">
        <v>319</v>
      </c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 t="s">
        <v>320</v>
      </c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 t="s">
        <v>321</v>
      </c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</sheetData>
  <mergeCells count="230">
    <mergeCell ref="K38:L38"/>
    <mergeCell ref="E36:P36"/>
    <mergeCell ref="E37:F37"/>
    <mergeCell ref="G37:H37"/>
    <mergeCell ref="I37:J37"/>
    <mergeCell ref="K37:L37"/>
    <mergeCell ref="M37:N37"/>
    <mergeCell ref="O37:P37"/>
    <mergeCell ref="M38:N38"/>
    <mergeCell ref="O38:P38"/>
    <mergeCell ref="E40:F40"/>
    <mergeCell ref="G40:H40"/>
    <mergeCell ref="I40:J40"/>
    <mergeCell ref="K40:L40"/>
    <mergeCell ref="M40:N40"/>
    <mergeCell ref="O40:P40"/>
    <mergeCell ref="E38:F38"/>
    <mergeCell ref="G38:H38"/>
    <mergeCell ref="I38:J38"/>
    <mergeCell ref="K44:L44"/>
    <mergeCell ref="O41:P41"/>
    <mergeCell ref="E42:F42"/>
    <mergeCell ref="G42:H42"/>
    <mergeCell ref="I42:J42"/>
    <mergeCell ref="K42:L42"/>
    <mergeCell ref="M42:N42"/>
    <mergeCell ref="O42:P42"/>
    <mergeCell ref="M44:N44"/>
    <mergeCell ref="O44:P44"/>
    <mergeCell ref="E45:F45"/>
    <mergeCell ref="G45:H45"/>
    <mergeCell ref="I45:J45"/>
    <mergeCell ref="K45:L45"/>
    <mergeCell ref="M45:N45"/>
    <mergeCell ref="O45:P45"/>
    <mergeCell ref="E44:F44"/>
    <mergeCell ref="G44:H44"/>
    <mergeCell ref="I44:J44"/>
    <mergeCell ref="E46:F46"/>
    <mergeCell ref="G46:H46"/>
    <mergeCell ref="I46:J46"/>
    <mergeCell ref="K46:L46"/>
    <mergeCell ref="M48:N48"/>
    <mergeCell ref="O48:P48"/>
    <mergeCell ref="E47:F47"/>
    <mergeCell ref="G47:H47"/>
    <mergeCell ref="I47:J47"/>
    <mergeCell ref="K47:L47"/>
    <mergeCell ref="M46:N46"/>
    <mergeCell ref="O46:P46"/>
    <mergeCell ref="M47:N47"/>
    <mergeCell ref="O47:P47"/>
    <mergeCell ref="M49:N49"/>
    <mergeCell ref="O49:P49"/>
    <mergeCell ref="E48:F48"/>
    <mergeCell ref="G48:H48"/>
    <mergeCell ref="E49:F49"/>
    <mergeCell ref="G49:H49"/>
    <mergeCell ref="I49:J49"/>
    <mergeCell ref="K49:L49"/>
    <mergeCell ref="I48:J48"/>
    <mergeCell ref="K48:L48"/>
    <mergeCell ref="E50:F50"/>
    <mergeCell ref="G50:H50"/>
    <mergeCell ref="I50:J50"/>
    <mergeCell ref="K50:L50"/>
    <mergeCell ref="M55:N55"/>
    <mergeCell ref="O55:P55"/>
    <mergeCell ref="E54:F54"/>
    <mergeCell ref="G54:H54"/>
    <mergeCell ref="I54:J54"/>
    <mergeCell ref="K54:L54"/>
    <mergeCell ref="M50:N50"/>
    <mergeCell ref="O50:P50"/>
    <mergeCell ref="M54:N54"/>
    <mergeCell ref="O54:P54"/>
    <mergeCell ref="M56:N57"/>
    <mergeCell ref="O56:P57"/>
    <mergeCell ref="E55:F55"/>
    <mergeCell ref="G55:H55"/>
    <mergeCell ref="E56:F57"/>
    <mergeCell ref="G56:H57"/>
    <mergeCell ref="I56:J57"/>
    <mergeCell ref="K56:L57"/>
    <mergeCell ref="I55:J55"/>
    <mergeCell ref="K55:L55"/>
    <mergeCell ref="O59:P59"/>
    <mergeCell ref="E60:F60"/>
    <mergeCell ref="G60:H60"/>
    <mergeCell ref="I60:J60"/>
    <mergeCell ref="K60:L60"/>
    <mergeCell ref="M60:N60"/>
    <mergeCell ref="O60:P60"/>
    <mergeCell ref="E59:F59"/>
    <mergeCell ref="G59:H59"/>
    <mergeCell ref="I59:J59"/>
    <mergeCell ref="I61:J62"/>
    <mergeCell ref="K61:L62"/>
    <mergeCell ref="M59:N59"/>
    <mergeCell ref="K59:L59"/>
    <mergeCell ref="M61:N62"/>
    <mergeCell ref="O61:P62"/>
    <mergeCell ref="E66:P66"/>
    <mergeCell ref="E67:F67"/>
    <mergeCell ref="G67:H67"/>
    <mergeCell ref="I67:J67"/>
    <mergeCell ref="K67:L67"/>
    <mergeCell ref="M67:N67"/>
    <mergeCell ref="O67:P67"/>
    <mergeCell ref="E61:F62"/>
    <mergeCell ref="G61:H62"/>
    <mergeCell ref="E68:F68"/>
    <mergeCell ref="G68:H68"/>
    <mergeCell ref="I68:J68"/>
    <mergeCell ref="K68:L68"/>
    <mergeCell ref="M71:N71"/>
    <mergeCell ref="O71:P71"/>
    <mergeCell ref="E70:F70"/>
    <mergeCell ref="G70:H70"/>
    <mergeCell ref="I70:J70"/>
    <mergeCell ref="K70:L70"/>
    <mergeCell ref="M68:N68"/>
    <mergeCell ref="O68:P68"/>
    <mergeCell ref="M70:N70"/>
    <mergeCell ref="O70:P70"/>
    <mergeCell ref="M72:N72"/>
    <mergeCell ref="O72:P72"/>
    <mergeCell ref="E71:F71"/>
    <mergeCell ref="G71:H71"/>
    <mergeCell ref="E72:F72"/>
    <mergeCell ref="G72:H72"/>
    <mergeCell ref="I72:J72"/>
    <mergeCell ref="K72:L72"/>
    <mergeCell ref="I71:J71"/>
    <mergeCell ref="K71:L71"/>
    <mergeCell ref="E73:F73"/>
    <mergeCell ref="G73:H73"/>
    <mergeCell ref="I73:J73"/>
    <mergeCell ref="K73:L73"/>
    <mergeCell ref="M75:N75"/>
    <mergeCell ref="O75:P75"/>
    <mergeCell ref="E74:F74"/>
    <mergeCell ref="G74:H74"/>
    <mergeCell ref="I74:J74"/>
    <mergeCell ref="K74:L74"/>
    <mergeCell ref="M73:N73"/>
    <mergeCell ref="O73:P73"/>
    <mergeCell ref="M74:N74"/>
    <mergeCell ref="O74:P74"/>
    <mergeCell ref="M76:N76"/>
    <mergeCell ref="O76:P76"/>
    <mergeCell ref="E75:F75"/>
    <mergeCell ref="G75:H75"/>
    <mergeCell ref="E76:F76"/>
    <mergeCell ref="G76:H76"/>
    <mergeCell ref="I76:J76"/>
    <mergeCell ref="K76:L76"/>
    <mergeCell ref="I75:J75"/>
    <mergeCell ref="K75:L75"/>
    <mergeCell ref="E77:F77"/>
    <mergeCell ref="G77:H77"/>
    <mergeCell ref="I77:J77"/>
    <mergeCell ref="K77:L77"/>
    <mergeCell ref="M79:N79"/>
    <mergeCell ref="O79:P79"/>
    <mergeCell ref="E78:F78"/>
    <mergeCell ref="G78:H78"/>
    <mergeCell ref="I78:J78"/>
    <mergeCell ref="K78:L78"/>
    <mergeCell ref="M77:N77"/>
    <mergeCell ref="O77:P77"/>
    <mergeCell ref="M78:N78"/>
    <mergeCell ref="O78:P78"/>
    <mergeCell ref="M80:N80"/>
    <mergeCell ref="O80:P80"/>
    <mergeCell ref="E79:F79"/>
    <mergeCell ref="G79:H79"/>
    <mergeCell ref="E80:F80"/>
    <mergeCell ref="G80:H80"/>
    <mergeCell ref="I80:J80"/>
    <mergeCell ref="K80:L80"/>
    <mergeCell ref="I79:J79"/>
    <mergeCell ref="K79:L79"/>
    <mergeCell ref="E82:F82"/>
    <mergeCell ref="G82:H82"/>
    <mergeCell ref="I82:J82"/>
    <mergeCell ref="K82:L82"/>
    <mergeCell ref="M82:N82"/>
    <mergeCell ref="O82:P82"/>
    <mergeCell ref="I158:J158"/>
    <mergeCell ref="K158:L158"/>
    <mergeCell ref="M158:N158"/>
    <mergeCell ref="I159:J159"/>
    <mergeCell ref="K159:L159"/>
    <mergeCell ref="M159:N159"/>
    <mergeCell ref="I161:J161"/>
    <mergeCell ref="K161:L161"/>
    <mergeCell ref="M161:N161"/>
    <mergeCell ref="I162:J162"/>
    <mergeCell ref="K162:L162"/>
    <mergeCell ref="M162:N162"/>
    <mergeCell ref="I163:J163"/>
    <mergeCell ref="K163:L163"/>
    <mergeCell ref="M163:N163"/>
    <mergeCell ref="H270:K270"/>
    <mergeCell ref="L270:O270"/>
    <mergeCell ref="H271:I271"/>
    <mergeCell ref="J271:K271"/>
    <mergeCell ref="L271:M271"/>
    <mergeCell ref="N271:O271"/>
    <mergeCell ref="H272:I272"/>
    <mergeCell ref="J272:K272"/>
    <mergeCell ref="L272:M272"/>
    <mergeCell ref="N272:O272"/>
    <mergeCell ref="H273:I273"/>
    <mergeCell ref="J273:K273"/>
    <mergeCell ref="L273:M273"/>
    <mergeCell ref="N273:O273"/>
    <mergeCell ref="H276:I276"/>
    <mergeCell ref="J276:K276"/>
    <mergeCell ref="L276:M276"/>
    <mergeCell ref="N276:O276"/>
    <mergeCell ref="H277:I278"/>
    <mergeCell ref="J277:K278"/>
    <mergeCell ref="L277:M278"/>
    <mergeCell ref="N277:O278"/>
    <mergeCell ref="H279:I279"/>
    <mergeCell ref="J279:K279"/>
    <mergeCell ref="L279:M279"/>
    <mergeCell ref="N279:O279"/>
  </mergeCells>
  <printOptions horizontalCentered="1"/>
  <pageMargins left="0.25" right="0.25" top="0.75" bottom="0.75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C6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.7109375" style="106" customWidth="1"/>
    <col min="2" max="2" width="62.7109375" style="106" customWidth="1"/>
    <col min="3" max="3" width="18.7109375" style="106" customWidth="1"/>
    <col min="4" max="16384" width="9.140625" style="106" customWidth="1"/>
  </cols>
  <sheetData>
    <row r="1" ht="18.75">
      <c r="B1" s="107" t="s">
        <v>365</v>
      </c>
    </row>
    <row r="2" ht="15">
      <c r="B2" s="108"/>
    </row>
    <row r="3" ht="15.75">
      <c r="B3" s="109" t="s">
        <v>366</v>
      </c>
    </row>
    <row r="4" ht="15.75">
      <c r="B4" s="109" t="s">
        <v>367</v>
      </c>
    </row>
    <row r="6" ht="15">
      <c r="C6" s="110" t="s">
        <v>368</v>
      </c>
    </row>
    <row r="7" ht="15">
      <c r="C7" s="110" t="s">
        <v>369</v>
      </c>
    </row>
    <row r="8" ht="15">
      <c r="C8" s="110" t="s">
        <v>370</v>
      </c>
    </row>
    <row r="9" ht="15">
      <c r="C9" s="111" t="s">
        <v>371</v>
      </c>
    </row>
    <row r="10" ht="15">
      <c r="B10" s="108" t="s">
        <v>372</v>
      </c>
    </row>
    <row r="12" spans="2:3" ht="15">
      <c r="B12" s="106" t="s">
        <v>373</v>
      </c>
      <c r="C12" s="112">
        <v>-947882</v>
      </c>
    </row>
    <row r="13" ht="15">
      <c r="C13" s="112"/>
    </row>
    <row r="14" spans="2:3" ht="15">
      <c r="B14" s="106" t="s">
        <v>374</v>
      </c>
      <c r="C14" s="112"/>
    </row>
    <row r="15" spans="2:3" ht="15">
      <c r="B15" s="106" t="s">
        <v>375</v>
      </c>
      <c r="C15" s="112">
        <v>35050</v>
      </c>
    </row>
    <row r="16" spans="2:3" ht="15">
      <c r="B16" s="106" t="s">
        <v>376</v>
      </c>
      <c r="C16" s="112">
        <v>1343331</v>
      </c>
    </row>
    <row r="17" spans="2:3" ht="15">
      <c r="B17" s="106" t="s">
        <v>377</v>
      </c>
      <c r="C17" s="113">
        <v>0</v>
      </c>
    </row>
    <row r="18" spans="2:3" ht="15">
      <c r="B18" s="106" t="s">
        <v>378</v>
      </c>
      <c r="C18" s="113">
        <v>0</v>
      </c>
    </row>
    <row r="19" spans="2:3" ht="15">
      <c r="B19" s="106" t="s">
        <v>379</v>
      </c>
      <c r="C19" s="113">
        <v>0</v>
      </c>
    </row>
    <row r="20" spans="2:3" ht="15">
      <c r="B20" s="106" t="s">
        <v>380</v>
      </c>
      <c r="C20" s="113">
        <v>0</v>
      </c>
    </row>
    <row r="21" spans="2:3" ht="15">
      <c r="B21" s="106" t="s">
        <v>381</v>
      </c>
      <c r="C21" s="113">
        <v>0</v>
      </c>
    </row>
    <row r="22" spans="2:3" ht="15">
      <c r="B22" s="106" t="s">
        <v>382</v>
      </c>
      <c r="C22" s="113">
        <v>0</v>
      </c>
    </row>
    <row r="23" spans="2:3" ht="15">
      <c r="B23" s="106" t="s">
        <v>383</v>
      </c>
      <c r="C23" s="113">
        <v>0</v>
      </c>
    </row>
    <row r="24" spans="2:3" ht="15">
      <c r="B24" s="106" t="s">
        <v>384</v>
      </c>
      <c r="C24" s="114">
        <v>469360</v>
      </c>
    </row>
    <row r="25" ht="15">
      <c r="C25" s="112"/>
    </row>
    <row r="26" spans="2:3" ht="15">
      <c r="B26" s="108" t="s">
        <v>385</v>
      </c>
      <c r="C26" s="112">
        <f>C12+C15+C16+C24</f>
        <v>899859</v>
      </c>
    </row>
    <row r="27" ht="15">
      <c r="C27" s="112"/>
    </row>
    <row r="28" spans="2:3" ht="15">
      <c r="B28" s="106" t="s">
        <v>386</v>
      </c>
      <c r="C28" s="112">
        <v>-2401021</v>
      </c>
    </row>
    <row r="29" spans="2:3" ht="15">
      <c r="B29" s="106" t="s">
        <v>387</v>
      </c>
      <c r="C29" s="112">
        <v>191206</v>
      </c>
    </row>
    <row r="30" spans="2:3" ht="15">
      <c r="B30" s="106" t="s">
        <v>388</v>
      </c>
      <c r="C30" s="114">
        <v>1541851</v>
      </c>
    </row>
    <row r="31" spans="2:3" ht="15">
      <c r="B31" s="108" t="s">
        <v>389</v>
      </c>
      <c r="C31" s="115">
        <f>C26+C28+C29+C30</f>
        <v>231895</v>
      </c>
    </row>
    <row r="32" ht="15">
      <c r="C32" s="116"/>
    </row>
    <row r="33" spans="2:3" ht="15">
      <c r="B33" s="106" t="s">
        <v>390</v>
      </c>
      <c r="C33" s="117">
        <v>0</v>
      </c>
    </row>
    <row r="34" spans="2:3" ht="15">
      <c r="B34" s="108" t="s">
        <v>391</v>
      </c>
      <c r="C34" s="112">
        <f>C31+C33</f>
        <v>231895</v>
      </c>
    </row>
    <row r="35" ht="15">
      <c r="C35" s="112"/>
    </row>
    <row r="36" spans="2:3" ht="15">
      <c r="B36" s="108" t="s">
        <v>392</v>
      </c>
      <c r="C36" s="112"/>
    </row>
    <row r="37" ht="15">
      <c r="C37" s="112"/>
    </row>
    <row r="38" spans="2:3" ht="15">
      <c r="B38" s="106" t="s">
        <v>393</v>
      </c>
      <c r="C38" s="112">
        <v>11535</v>
      </c>
    </row>
    <row r="39" spans="2:3" ht="15">
      <c r="B39" s="106" t="s">
        <v>394</v>
      </c>
      <c r="C39" s="118">
        <v>0</v>
      </c>
    </row>
    <row r="40" spans="2:3" ht="15">
      <c r="B40" s="106" t="s">
        <v>395</v>
      </c>
      <c r="C40" s="118">
        <v>0</v>
      </c>
    </row>
    <row r="41" spans="2:3" ht="15">
      <c r="B41" s="106" t="s">
        <v>396</v>
      </c>
      <c r="C41" s="118">
        <v>0</v>
      </c>
    </row>
    <row r="42" ht="15">
      <c r="C42" s="119"/>
    </row>
    <row r="43" spans="2:3" ht="15">
      <c r="B43" s="106" t="s">
        <v>397</v>
      </c>
      <c r="C43" s="114">
        <f>C38+C39</f>
        <v>11535</v>
      </c>
    </row>
    <row r="44" ht="15">
      <c r="C44" s="112"/>
    </row>
    <row r="45" spans="2:3" ht="15">
      <c r="B45" s="108" t="s">
        <v>398</v>
      </c>
      <c r="C45" s="112"/>
    </row>
    <row r="46" ht="15">
      <c r="C46" s="112"/>
    </row>
    <row r="47" spans="2:3" ht="15">
      <c r="B47" s="106" t="s">
        <v>399</v>
      </c>
      <c r="C47" s="112">
        <v>-77255</v>
      </c>
    </row>
    <row r="48" spans="2:3" ht="15">
      <c r="B48" s="106" t="s">
        <v>400</v>
      </c>
      <c r="C48" s="112">
        <v>-479818</v>
      </c>
    </row>
    <row r="49" spans="2:3" ht="15">
      <c r="B49" s="106" t="s">
        <v>401</v>
      </c>
      <c r="C49" s="112">
        <v>596742</v>
      </c>
    </row>
    <row r="50" spans="2:3" ht="15">
      <c r="B50" s="106" t="s">
        <v>402</v>
      </c>
      <c r="C50" s="114">
        <v>-469360</v>
      </c>
    </row>
    <row r="51" spans="2:3" ht="15">
      <c r="B51" s="106" t="s">
        <v>403</v>
      </c>
      <c r="C51" s="114">
        <f>C47+C48+C49+C50</f>
        <v>-429691</v>
      </c>
    </row>
    <row r="52" ht="15">
      <c r="C52" s="112"/>
    </row>
    <row r="53" spans="2:3" ht="15">
      <c r="B53" s="108" t="s">
        <v>404</v>
      </c>
      <c r="C53" s="112">
        <f>C34+C43+C51</f>
        <v>-186261</v>
      </c>
    </row>
    <row r="54" ht="15">
      <c r="C54" s="112"/>
    </row>
    <row r="55" spans="2:3" ht="15">
      <c r="B55" s="108" t="s">
        <v>405</v>
      </c>
      <c r="C55" s="112">
        <v>-9463080</v>
      </c>
    </row>
    <row r="56" spans="2:3" ht="15">
      <c r="B56" s="108"/>
      <c r="C56" s="112"/>
    </row>
    <row r="57" spans="2:3" ht="15.75" thickBot="1">
      <c r="B57" s="108" t="s">
        <v>406</v>
      </c>
      <c r="C57" s="124">
        <f>C53+C55</f>
        <v>-9649341</v>
      </c>
    </row>
    <row r="58" ht="15.75" thickTop="1"/>
    <row r="60" ht="15">
      <c r="B60" s="108" t="s">
        <v>407</v>
      </c>
    </row>
    <row r="62" spans="2:3" ht="15">
      <c r="B62" s="106" t="s">
        <v>408</v>
      </c>
      <c r="C62" s="112">
        <v>279258</v>
      </c>
    </row>
    <row r="63" spans="2:3" ht="15">
      <c r="B63" s="106" t="s">
        <v>409</v>
      </c>
      <c r="C63" s="112">
        <v>-9928599</v>
      </c>
    </row>
    <row r="64" ht="15.75" thickBot="1">
      <c r="C64" s="124">
        <f>C62+C63</f>
        <v>-9649341</v>
      </c>
    </row>
    <row r="65" ht="15.75" thickTop="1">
      <c r="C65" s="1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Mr.Leong</dc:creator>
  <cp:keywords/>
  <dc:description/>
  <cp:lastModifiedBy>CCC01</cp:lastModifiedBy>
  <cp:lastPrinted>2003-01-18T01:25:49Z</cp:lastPrinted>
  <dcterms:created xsi:type="dcterms:W3CDTF">2003-01-16T09:04:35Z</dcterms:created>
  <dcterms:modified xsi:type="dcterms:W3CDTF">2003-02-19T02:40:33Z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