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3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'con.bal.sheet'!$A$1:$J$65</definedName>
    <definedName name="CONS.CASH.FLOW">'Cashflow State'!$A$1:$F$48</definedName>
    <definedName name="CONS.EQUITY.CHG">'Equity chgs'!$A$1:$M$58</definedName>
    <definedName name="CONS.INC.STAT">'con.inc. state.'!$A$2:$J$46</definedName>
    <definedName name="_xlnm.Print_Area" localSheetId="3">'Cashflow State'!$A$1:$F$48</definedName>
    <definedName name="_xlnm.Print_Area" localSheetId="1">'con.bal.sheet'!$A$1:$H$64</definedName>
    <definedName name="_xlnm.Print_Area" localSheetId="0">'con.inc. state.'!$A$1:$H$46</definedName>
    <definedName name="_xlnm.Print_Area" localSheetId="2">'Equity chgs'!$A$1:$M$58</definedName>
    <definedName name="_xlnm.Print_Area">'Equity chgs'!$A$1:$M$58</definedName>
  </definedNames>
  <calcPr fullCalcOnLoad="1"/>
</workbook>
</file>

<file path=xl/sharedStrings.xml><?xml version="1.0" encoding="utf-8"?>
<sst xmlns="http://schemas.openxmlformats.org/spreadsheetml/2006/main" count="190" uniqueCount="117">
  <si>
    <t>PRESTAR RESOURCES BHD ( 123066-A)</t>
  </si>
  <si>
    <t>Condensed Consolidated Income Statement</t>
  </si>
  <si>
    <t>For the 4th financial quarter ended 31 December 2002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</si>
  <si>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</si>
  <si>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</si>
  <si>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</si>
  <si>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</si>
  <si>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</si>
  <si>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</si>
  <si>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</si>
  <si>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</si>
  <si>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</si>
  <si>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</si>
  <si>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</si>
  <si>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</si>
  <si>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</si>
  <si>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</si>
  <si>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2001 )</t>
  </si>
  <si>
    <t>Individual Quarter</t>
  </si>
  <si>
    <t>Current</t>
  </si>
  <si>
    <t>Year</t>
  </si>
  <si>
    <t>Quarter</t>
  </si>
  <si>
    <t>31/12/2002</t>
  </si>
  <si>
    <t>RM'000</t>
  </si>
  <si>
    <t>Preceding Year</t>
  </si>
  <si>
    <t>Corresponding</t>
  </si>
  <si>
    <t>31/12/2001</t>
  </si>
  <si>
    <t>Cumulative Quarter</t>
  </si>
  <si>
    <t>To Date</t>
  </si>
  <si>
    <t>Condensed Consolidated Balance Sheet as at 31 December 2002</t>
  </si>
  <si>
    <t>Property, plant and equipment</t>
  </si>
  <si>
    <t>Intangible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</si>
  <si>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</si>
  <si>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</si>
  <si>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</si>
  <si>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</si>
  <si>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</si>
  <si>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</si>
  <si>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</si>
  <si>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</si>
  <si>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</si>
  <si>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</si>
  <si>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</si>
  <si>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2001 )</t>
  </si>
  <si>
    <t>Inventories</t>
  </si>
  <si>
    <t>Trade receivables</t>
  </si>
  <si>
    <t>Other debtors, deposits and prepayments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</si>
  <si>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</si>
  <si>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</si>
  <si>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</si>
  <si>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</si>
  <si>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</si>
  <si>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</si>
  <si>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Proposed dividends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</si>
  <si>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</si>
  <si>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</si>
  <si>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</si>
  <si>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</si>
  <si>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</si>
  <si>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</si>
  <si>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</si>
  <si>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</si>
  <si>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</si>
  <si>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</si>
  <si>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Condensed Consolidated Statement of Changes in Equity</t>
  </si>
  <si>
    <t>For the twelve months ended 31 December 2002</t>
  </si>
  <si>
    <t>Note: There are no comparative figures as this is the first interim financial report prepared in accordance with</t>
  </si>
  <si>
    <t xml:space="preserve">            MASB 26 Interim Financial Reporting.</t>
  </si>
  <si>
    <t xml:space="preserve">( The Condensed Consolidated Statements of Changes in Equity should be read in conjunction with the </t>
  </si>
  <si>
    <t>Annual Financial Statement for the year ended 31 December 2001 )</t>
  </si>
  <si>
    <t>At 1 January 2002</t>
  </si>
  <si>
    <t>Net gains / losses not recognised</t>
  </si>
  <si>
    <t>Net profit for the year</t>
  </si>
  <si>
    <t>Dividends paid for year 2001</t>
  </si>
  <si>
    <t>Exercise of ESOS</t>
  </si>
  <si>
    <t>Shares Buy-back</t>
  </si>
  <si>
    <t>At 31 December 2002</t>
  </si>
  <si>
    <t>At 1 January 2001</t>
  </si>
  <si>
    <t>Dividends paid for year 2000</t>
  </si>
  <si>
    <t>Rights Issue</t>
  </si>
  <si>
    <t>Rights issue expenses</t>
  </si>
  <si>
    <t>Disposal of a subsidiary</t>
  </si>
  <si>
    <t>At 31 December 2001</t>
  </si>
  <si>
    <t xml:space="preserve">As a result of adoption the MASB 19, Events After Balance Sheet Date, whereby dividends charged out to retained profits is </t>
  </si>
  <si>
    <t xml:space="preserve">based on dividends declared rather than dividends proposed, comparative retained profits figures are restated. Please </t>
  </si>
  <si>
    <t>refer to note 27.</t>
  </si>
  <si>
    <t>in the income statement :</t>
  </si>
  <si>
    <t>Currency translation differences</t>
  </si>
  <si>
    <t>Share Capital</t>
  </si>
  <si>
    <t>Share Premium</t>
  </si>
  <si>
    <t>Revaluation Reserves</t>
  </si>
  <si>
    <t>Foreign Exchange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</si>
  <si>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</si>
  <si>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</si>
  <si>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</si>
  <si>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</si>
  <si>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</si>
  <si>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</si>
  <si>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</si>
  <si>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</si>
  <si>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</si>
  <si>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</si>
  <si>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</si>
  <si>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2002</t>
  </si>
  <si>
    <t>Foreign exchange differences on opening balances</t>
  </si>
  <si>
    <t>Cash and cash equivalents at 31 December 2002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</si>
  <si>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</si>
  <si>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</si>
  <si>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</si>
  <si>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</si>
  <si>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</si>
  <si>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</si>
  <si>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</si>
  <si>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</si>
  <si>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</si>
  <si>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31.12.2002</t>
  </si>
  <si>
    <t>31.12.2001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</si>
</sst>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Font="1" applyAlignment="1">
      <alignment/>
    </xf>
    <xf numFmtId="0" fontId="0" fillId="0" borderId="7" xfId="0" applyNumberFormat="1" applyFon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7" xfId="0" applyNumberFormat="1" applyFont="1" applyAlignment="1">
      <alignment/>
    </xf>
    <xf numFmtId="0" fontId="0" fillId="0" borderId="8" xfId="0" applyNumberFormat="1" applyFont="1" applyAlignment="1">
      <alignment/>
    </xf>
    <xf numFmtId="0" fontId="0" fillId="0" borderId="9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5" xfId="0" applyNumberFormat="1" applyFont="1" applyAlignment="1">
      <alignment/>
    </xf>
    <xf numFmtId="0" fontId="0" fillId="0" borderId="5" xfId="0" applyNumberFormat="1" applyFon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2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0" fillId="0" borderId="1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11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95"/>
  <sheetViews>
    <sheetView showGridLines="0" zoomScale="75" zoomScaleNormal="75" workbookViewId="0" topLeftCell="A1">
      <selection activeCell="E1" sqref="E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6.214843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1.66796875" style="1" customWidth="1"/>
    <col min="9" max="9" width="6.6640625" style="1" customWidth="1"/>
    <col min="10" max="10" width="1.66796875" style="1" customWidth="1"/>
    <col min="11" max="11" width="0" style="1" hidden="1" customWidth="1"/>
    <col min="12" max="16384" width="9.6640625" style="1" customWidth="1"/>
  </cols>
  <sheetData>
    <row r="1" ht="30" customHeight="1"/>
    <row r="2" spans="2:239" ht="18">
      <c r="B2" s="81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3:239" ht="21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8">
      <c r="B5" s="4" t="s">
        <v>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15.75">
      <c r="B6" s="5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2:239" ht="24" customHeight="1">
      <c r="B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21.75" customHeight="1">
      <c r="D8" s="6" t="s">
        <v>18</v>
      </c>
      <c r="E8" s="7"/>
      <c r="F8" s="6" t="s">
        <v>27</v>
      </c>
      <c r="G8" s="7"/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6" t="s">
        <v>19</v>
      </c>
      <c r="E9" s="9" t="s">
        <v>24</v>
      </c>
      <c r="F9" s="6" t="s">
        <v>19</v>
      </c>
      <c r="G9" s="9" t="s">
        <v>24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20</v>
      </c>
      <c r="E10" s="11" t="s">
        <v>25</v>
      </c>
      <c r="F10" s="10" t="s">
        <v>20</v>
      </c>
      <c r="G10" s="11" t="s">
        <v>25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0" t="s">
        <v>21</v>
      </c>
      <c r="E11" s="11" t="s">
        <v>21</v>
      </c>
      <c r="F11" s="10" t="s">
        <v>28</v>
      </c>
      <c r="G11" s="11" t="s">
        <v>28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18">
      <c r="D12" s="12" t="s">
        <v>22</v>
      </c>
      <c r="E12" s="13" t="s">
        <v>26</v>
      </c>
      <c r="F12" s="12" t="s">
        <v>22</v>
      </c>
      <c r="G12" s="13" t="s">
        <v>26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4:239" ht="30" customHeight="1">
      <c r="D13" s="14" t="s">
        <v>23</v>
      </c>
      <c r="E13" s="15" t="s">
        <v>23</v>
      </c>
      <c r="F13" s="14" t="s">
        <v>23</v>
      </c>
      <c r="G13" s="15" t="s">
        <v>23</v>
      </c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15.75">
      <c r="B14" s="1" t="s">
        <v>4</v>
      </c>
      <c r="D14" s="16"/>
      <c r="E14" s="17"/>
      <c r="F14" s="16"/>
      <c r="G14" s="17"/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2:239" ht="22.5" customHeight="1">
      <c r="B15" s="4" t="s">
        <v>5</v>
      </c>
      <c r="D15" s="18">
        <v>73187</v>
      </c>
      <c r="E15" s="19">
        <v>70243</v>
      </c>
      <c r="F15" s="18">
        <v>315758</v>
      </c>
      <c r="G15" s="19">
        <v>287372</v>
      </c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4:239" ht="24" customHeight="1">
      <c r="D16" s="20"/>
      <c r="E16" s="21"/>
      <c r="F16" s="20"/>
      <c r="G16" s="21"/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39" ht="16.5" customHeight="1">
      <c r="B17" s="4" t="s">
        <v>6</v>
      </c>
      <c r="D17" s="18">
        <v>5303</v>
      </c>
      <c r="E17" s="19">
        <v>2396</v>
      </c>
      <c r="F17" s="18">
        <v>26129</v>
      </c>
      <c r="G17" s="19">
        <v>12613</v>
      </c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4:239" ht="24" customHeight="1">
      <c r="D18" s="22"/>
      <c r="E18" s="23"/>
      <c r="F18" s="22"/>
      <c r="G18" s="23"/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6.5" customHeight="1">
      <c r="B19" s="24" t="s">
        <v>7</v>
      </c>
      <c r="D19" s="25">
        <v>-1652</v>
      </c>
      <c r="E19" s="26">
        <v>-1603</v>
      </c>
      <c r="F19" s="25">
        <v>-6587</v>
      </c>
      <c r="G19" s="26">
        <v>-6936</v>
      </c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24" customHeight="1">
      <c r="B20" s="1" t="s">
        <v>4</v>
      </c>
      <c r="D20" s="22"/>
      <c r="E20" s="23"/>
      <c r="F20" s="22"/>
      <c r="G20" s="23"/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 t="s">
        <v>8</v>
      </c>
      <c r="D21" s="25">
        <v>4</v>
      </c>
      <c r="E21" s="26">
        <v>-1</v>
      </c>
      <c r="F21" s="25">
        <v>17</v>
      </c>
      <c r="G21" s="26">
        <v>156</v>
      </c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4:239" ht="16.5" customHeight="1">
      <c r="D22" s="22"/>
      <c r="E22" s="23"/>
      <c r="F22" s="22"/>
      <c r="G22" s="23"/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7"/>
      <c r="E23" s="28"/>
      <c r="F23" s="27"/>
      <c r="G23" s="28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2:239" ht="22.5" customHeight="1">
      <c r="B24" s="4" t="s">
        <v>9</v>
      </c>
      <c r="D24" s="18">
        <f>D17+D19+D21</f>
        <v>3655</v>
      </c>
      <c r="E24" s="19">
        <f>E17+E19+E21</f>
        <v>792</v>
      </c>
      <c r="F24" s="18">
        <f>F17+F19+F21</f>
        <v>19559</v>
      </c>
      <c r="G24" s="19">
        <f>G17+G19+G21</f>
        <v>5833</v>
      </c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4:239" ht="22.5" customHeight="1">
      <c r="D25" s="22"/>
      <c r="E25" s="23"/>
      <c r="F25" s="22"/>
      <c r="G25" s="23"/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2:239" ht="16.5" customHeight="1">
      <c r="B26" s="24" t="s">
        <v>10</v>
      </c>
      <c r="D26" s="25">
        <v>-335</v>
      </c>
      <c r="E26" s="26">
        <v>-119</v>
      </c>
      <c r="F26" s="25">
        <v>-3839</v>
      </c>
      <c r="G26" s="26">
        <v>-2069</v>
      </c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4:239" ht="24" customHeight="1">
      <c r="D27" s="22"/>
      <c r="E27" s="23"/>
      <c r="F27" s="22"/>
      <c r="G27" s="23"/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16.5" customHeight="1">
      <c r="D28" s="27"/>
      <c r="E28" s="28"/>
      <c r="F28" s="27"/>
      <c r="G28" s="28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2:239" ht="16.5" customHeight="1">
      <c r="B29" s="4" t="s">
        <v>11</v>
      </c>
      <c r="D29" s="18">
        <f>D24+D26</f>
        <v>3320</v>
      </c>
      <c r="E29" s="19">
        <f>E24+E26</f>
        <v>673</v>
      </c>
      <c r="F29" s="18">
        <f>F24+F26</f>
        <v>15720</v>
      </c>
      <c r="G29" s="19">
        <f>G24+G26</f>
        <v>3764</v>
      </c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4:239" ht="22.5" customHeight="1">
      <c r="D30" s="22"/>
      <c r="E30" s="23"/>
      <c r="F30" s="22"/>
      <c r="G30" s="23"/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2:239" ht="16.5" customHeight="1">
      <c r="B31" s="24" t="s">
        <v>12</v>
      </c>
      <c r="D31" s="25">
        <v>-644</v>
      </c>
      <c r="E31" s="26">
        <v>-318</v>
      </c>
      <c r="F31" s="25">
        <v>-3884</v>
      </c>
      <c r="G31" s="26">
        <v>-1724</v>
      </c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4:239" ht="24" customHeight="1">
      <c r="D32" s="22"/>
      <c r="E32" s="23"/>
      <c r="F32" s="22"/>
      <c r="G32" s="23"/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2.5" customHeight="1">
      <c r="D33" s="27"/>
      <c r="E33" s="28"/>
      <c r="F33" s="27"/>
      <c r="G33" s="28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2:239" ht="16.5" customHeight="1">
      <c r="B34" s="4" t="s">
        <v>13</v>
      </c>
      <c r="D34" s="18">
        <f>D29+D31</f>
        <v>2676</v>
      </c>
      <c r="E34" s="19">
        <f>E29+E31</f>
        <v>355</v>
      </c>
      <c r="F34" s="18">
        <f>F29+F31</f>
        <v>11836</v>
      </c>
      <c r="G34" s="19">
        <f>G29+G31</f>
        <v>2040</v>
      </c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4:239" ht="22.5" customHeight="1">
      <c r="D35" s="22"/>
      <c r="E35" s="23"/>
      <c r="F35" s="22"/>
      <c r="G35" s="23"/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4" customHeight="1">
      <c r="D36" s="29"/>
      <c r="E36" s="30"/>
      <c r="F36" s="29"/>
      <c r="G36" s="30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2:239" ht="16.5" customHeight="1">
      <c r="B37" s="24" t="s">
        <v>14</v>
      </c>
      <c r="D37" s="31">
        <v>6.53</v>
      </c>
      <c r="E37" s="32">
        <v>0.89</v>
      </c>
      <c r="F37" s="31">
        <v>28.88</v>
      </c>
      <c r="G37" s="32">
        <v>5.12</v>
      </c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4:239" ht="24" customHeight="1">
      <c r="D38" s="8"/>
      <c r="E38" s="33"/>
      <c r="F38" s="8"/>
      <c r="G38" s="33"/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2.5" customHeight="1">
      <c r="D39" s="29"/>
      <c r="E39" s="30"/>
      <c r="F39" s="29"/>
      <c r="G39" s="30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2:239" ht="16.5" customHeight="1">
      <c r="B40" s="24" t="s">
        <v>15</v>
      </c>
      <c r="D40" s="31">
        <v>6.46</v>
      </c>
      <c r="E40" s="32">
        <v>0.89</v>
      </c>
      <c r="F40" s="34">
        <v>28.58</v>
      </c>
      <c r="G40" s="35">
        <v>5.1</v>
      </c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4:239" ht="24" customHeight="1">
      <c r="D41" s="8"/>
      <c r="E41" s="33"/>
      <c r="F41" s="8"/>
      <c r="G41" s="33"/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15.75">
      <c r="D42" s="36"/>
      <c r="E42" s="36"/>
      <c r="F42" s="36"/>
      <c r="G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13:239" ht="15.7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2:239" ht="18">
      <c r="B44" s="4" t="s">
        <v>16</v>
      </c>
      <c r="C44" s="4"/>
      <c r="D44" s="4"/>
      <c r="E44" s="4"/>
      <c r="F44" s="4"/>
      <c r="G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3.5" customHeight="1">
      <c r="B45" s="4" t="s">
        <v>17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3:239" ht="15.7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3.5" customHeight="1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5.7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.7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3.5" customHeight="1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5.7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3.5" customHeight="1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5.7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.7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3.5" customHeight="1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5.7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3.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5.7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.7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3.5" customHeight="1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5.7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.7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3.5" customHeight="1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5.7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.7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3.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5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9.7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15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9.7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15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0.5" customHeight="1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5.7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5.75">
      <c r="A82" s="3"/>
      <c r="B82" s="37"/>
      <c r="C82" s="3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7"/>
      <c r="C83" s="3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7"/>
      <c r="C84" s="3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7"/>
      <c r="C85" s="3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7"/>
      <c r="C86" s="3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7"/>
      <c r="C87" s="3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7"/>
      <c r="C88" s="3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7"/>
      <c r="C89" s="3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7"/>
      <c r="C90" s="3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7"/>
      <c r="C91" s="3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7"/>
      <c r="C92" s="3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7"/>
      <c r="C93" s="3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7"/>
      <c r="C94" s="3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.75">
      <c r="A95" s="3"/>
      <c r="B95" s="37"/>
      <c r="C95" s="3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9.10546875" style="1" customWidth="1"/>
    <col min="6" max="7" width="13.6640625" style="1" customWidth="1"/>
    <col min="8" max="8" width="1.66796875" style="1" customWidth="1"/>
    <col min="9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8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8"/>
      <c r="C2" s="39"/>
      <c r="D2" s="39"/>
      <c r="E2" s="39"/>
      <c r="F2" s="39"/>
      <c r="G2" s="3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40" t="s">
        <v>29</v>
      </c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41"/>
      <c r="D4" s="41"/>
      <c r="E4" s="41"/>
      <c r="F4" s="41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2" t="s">
        <v>4</v>
      </c>
      <c r="C5" s="3"/>
      <c r="D5" s="3"/>
      <c r="E5" s="3"/>
      <c r="F5" s="43" t="s">
        <v>58</v>
      </c>
      <c r="G5" s="44" t="s">
        <v>60</v>
      </c>
      <c r="H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2"/>
      <c r="C6" s="3"/>
      <c r="D6" s="3"/>
      <c r="E6" s="3"/>
      <c r="F6" s="45" t="s">
        <v>59</v>
      </c>
      <c r="G6" s="46" t="s">
        <v>61</v>
      </c>
      <c r="H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2"/>
      <c r="C7" s="3"/>
      <c r="D7" s="3"/>
      <c r="E7" s="3"/>
      <c r="F7" s="45" t="s">
        <v>19</v>
      </c>
      <c r="G7" s="46" t="s">
        <v>62</v>
      </c>
      <c r="H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2"/>
      <c r="C8" s="3"/>
      <c r="D8" s="3"/>
      <c r="E8" s="3"/>
      <c r="F8" s="45" t="s">
        <v>21</v>
      </c>
      <c r="G8" s="46" t="s">
        <v>63</v>
      </c>
      <c r="H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5" t="s">
        <v>22</v>
      </c>
      <c r="G9" s="46" t="s">
        <v>26</v>
      </c>
      <c r="H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40" t="s">
        <v>4</v>
      </c>
      <c r="C10" s="3"/>
      <c r="D10" s="3"/>
      <c r="E10" s="3"/>
      <c r="F10" s="45" t="s">
        <v>23</v>
      </c>
      <c r="G10" s="46" t="s">
        <v>23</v>
      </c>
      <c r="H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7"/>
      <c r="G11" s="48"/>
      <c r="H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7" t="s">
        <v>4</v>
      </c>
      <c r="C12" s="40" t="s">
        <v>30</v>
      </c>
      <c r="D12" s="49"/>
      <c r="E12" s="3"/>
      <c r="F12" s="50">
        <v>107798</v>
      </c>
      <c r="G12" s="51">
        <v>104754</v>
      </c>
      <c r="H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7"/>
      <c r="C13" s="49"/>
      <c r="D13" s="49"/>
      <c r="E13" s="3"/>
      <c r="F13" s="50"/>
      <c r="G13" s="51" t="s">
        <v>4</v>
      </c>
      <c r="H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7" t="s">
        <v>4</v>
      </c>
      <c r="C14" s="40" t="s">
        <v>31</v>
      </c>
      <c r="D14" s="49"/>
      <c r="E14" s="3"/>
      <c r="F14" s="50">
        <v>2320</v>
      </c>
      <c r="G14" s="51">
        <v>2472</v>
      </c>
      <c r="H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7"/>
      <c r="C15" s="49"/>
      <c r="D15" s="49"/>
      <c r="E15" s="3"/>
      <c r="F15" s="50"/>
      <c r="G15" s="51"/>
      <c r="H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>
      <c r="A16" s="3"/>
      <c r="B16" s="37" t="s">
        <v>4</v>
      </c>
      <c r="C16" s="40" t="s">
        <v>32</v>
      </c>
      <c r="D16" s="49"/>
      <c r="E16" s="3"/>
      <c r="F16" s="50">
        <v>380</v>
      </c>
      <c r="G16" s="51">
        <v>375</v>
      </c>
      <c r="H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7"/>
      <c r="C17" s="49"/>
      <c r="D17" s="49"/>
      <c r="E17" s="3"/>
      <c r="F17" s="50"/>
      <c r="G17" s="51"/>
      <c r="H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.75">
      <c r="A18" s="3"/>
      <c r="B18" s="37" t="s">
        <v>4</v>
      </c>
      <c r="C18" s="40" t="s">
        <v>33</v>
      </c>
      <c r="D18" s="49"/>
      <c r="E18" s="3"/>
      <c r="F18" s="50"/>
      <c r="G18" s="51"/>
      <c r="H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8.75">
      <c r="A19" s="3"/>
      <c r="B19" s="37"/>
      <c r="C19" s="52"/>
      <c r="D19" s="53" t="s">
        <v>44</v>
      </c>
      <c r="E19" s="54"/>
      <c r="F19" s="55">
        <v>123557</v>
      </c>
      <c r="G19" s="56">
        <v>64912</v>
      </c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7"/>
      <c r="C20" s="57"/>
      <c r="D20" s="58" t="s">
        <v>45</v>
      </c>
      <c r="E20" s="3"/>
      <c r="F20" s="50">
        <v>85365</v>
      </c>
      <c r="G20" s="51">
        <v>86890</v>
      </c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8.75">
      <c r="A21" s="3"/>
      <c r="B21" s="37"/>
      <c r="C21" s="57"/>
      <c r="D21" s="58" t="s">
        <v>46</v>
      </c>
      <c r="E21" s="3"/>
      <c r="F21" s="50">
        <v>7144</v>
      </c>
      <c r="G21" s="51">
        <v>8804</v>
      </c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7"/>
      <c r="C22" s="57"/>
      <c r="D22" s="58" t="s">
        <v>47</v>
      </c>
      <c r="E22" s="3"/>
      <c r="F22" s="50">
        <v>3476</v>
      </c>
      <c r="G22" s="51">
        <v>5486</v>
      </c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7"/>
      <c r="C23" s="57"/>
      <c r="D23" s="59" t="s">
        <v>4</v>
      </c>
      <c r="E23" s="3"/>
      <c r="F23" s="50"/>
      <c r="G23" s="51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7"/>
      <c r="C24" s="60"/>
      <c r="D24" s="60"/>
      <c r="E24" s="54"/>
      <c r="F24" s="55">
        <f>SUM(F19:F23)</f>
        <v>219542</v>
      </c>
      <c r="G24" s="56">
        <f>SUM(G19:G23)</f>
        <v>166092</v>
      </c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7" t="s">
        <v>4</v>
      </c>
      <c r="C25" s="40" t="s">
        <v>34</v>
      </c>
      <c r="D25" s="49"/>
      <c r="E25" s="3"/>
      <c r="F25" s="50"/>
      <c r="G25" s="51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7"/>
      <c r="C26" s="52"/>
      <c r="D26" s="53" t="s">
        <v>48</v>
      </c>
      <c r="E26" s="54"/>
      <c r="F26" s="55">
        <v>27732</v>
      </c>
      <c r="G26" s="56">
        <v>21614</v>
      </c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7"/>
      <c r="C27" s="57"/>
      <c r="D27" s="58" t="s">
        <v>49</v>
      </c>
      <c r="E27" s="3"/>
      <c r="F27" s="50">
        <v>14020</v>
      </c>
      <c r="G27" s="51">
        <v>7782</v>
      </c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7"/>
      <c r="C28" s="57"/>
      <c r="D28" s="58" t="s">
        <v>50</v>
      </c>
      <c r="E28" s="3"/>
      <c r="F28" s="50">
        <v>783</v>
      </c>
      <c r="G28" s="51">
        <v>479</v>
      </c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7"/>
      <c r="C29" s="57"/>
      <c r="D29" s="58" t="s">
        <v>51</v>
      </c>
      <c r="E29" s="3"/>
      <c r="F29" s="50">
        <v>130479</v>
      </c>
      <c r="G29" s="51">
        <v>102943</v>
      </c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7"/>
      <c r="C30" s="57"/>
      <c r="D30" s="58" t="s">
        <v>52</v>
      </c>
      <c r="E30" s="3"/>
      <c r="F30" s="61">
        <v>950</v>
      </c>
      <c r="G30" s="51">
        <v>2601</v>
      </c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7"/>
      <c r="C31" s="57"/>
      <c r="D31" s="58" t="s">
        <v>53</v>
      </c>
      <c r="E31" s="3"/>
      <c r="F31" s="50">
        <v>0</v>
      </c>
      <c r="G31" s="51">
        <f>1026-1026</f>
        <v>0</v>
      </c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7"/>
      <c r="C32" s="60"/>
      <c r="D32" s="60"/>
      <c r="E32" s="54"/>
      <c r="F32" s="55">
        <f>SUM(F26:F31)</f>
        <v>173964</v>
      </c>
      <c r="G32" s="56">
        <f>SUM(G26:G31)</f>
        <v>135419</v>
      </c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6.75" customHeight="1">
      <c r="A33" s="3"/>
      <c r="B33" s="37"/>
      <c r="C33" s="49"/>
      <c r="D33" s="49"/>
      <c r="E33" s="3"/>
      <c r="F33" s="50"/>
      <c r="G33" s="51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7" t="s">
        <v>4</v>
      </c>
      <c r="C34" s="40" t="s">
        <v>35</v>
      </c>
      <c r="D34" s="49"/>
      <c r="E34" s="3"/>
      <c r="F34" s="50">
        <f>F24-F32</f>
        <v>45578</v>
      </c>
      <c r="G34" s="51">
        <f>G24-G32</f>
        <v>30673</v>
      </c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6.75" customHeight="1">
      <c r="A35" s="3"/>
      <c r="B35" s="37"/>
      <c r="C35" s="49"/>
      <c r="D35" s="49"/>
      <c r="E35" s="3"/>
      <c r="F35" s="50"/>
      <c r="G35" s="51"/>
      <c r="H35" s="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7"/>
      <c r="C36" s="49"/>
      <c r="D36" s="49"/>
      <c r="E36" s="3"/>
      <c r="F36" s="62">
        <f>F12+F14+F16+F34</f>
        <v>156076</v>
      </c>
      <c r="G36" s="63">
        <f>G12+G14+G16+G34</f>
        <v>138274</v>
      </c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6.75" customHeight="1">
      <c r="A37" s="3"/>
      <c r="B37" s="37" t="s">
        <v>4</v>
      </c>
      <c r="C37" s="49" t="s">
        <v>4</v>
      </c>
      <c r="D37" s="49"/>
      <c r="E37" s="3"/>
      <c r="F37" s="64"/>
      <c r="G37" s="65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8.75" customHeight="1">
      <c r="A38" s="3"/>
      <c r="B38" s="37" t="s">
        <v>4</v>
      </c>
      <c r="C38" s="40" t="s">
        <v>36</v>
      </c>
      <c r="D38" s="49"/>
      <c r="E38" s="3"/>
      <c r="F38" s="50"/>
      <c r="G38" s="51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 customHeight="1">
      <c r="A39" s="3"/>
      <c r="B39" s="37"/>
      <c r="C39" s="40" t="s">
        <v>37</v>
      </c>
      <c r="D39" s="49"/>
      <c r="E39" s="3"/>
      <c r="F39" s="50"/>
      <c r="G39" s="51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" customHeight="1">
      <c r="A40" s="3"/>
      <c r="B40" s="37"/>
      <c r="C40" s="49"/>
      <c r="D40" s="49"/>
      <c r="E40" s="3"/>
      <c r="F40" s="50"/>
      <c r="G40" s="51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7" t="s">
        <v>4</v>
      </c>
      <c r="D41" s="66" t="s">
        <v>54</v>
      </c>
      <c r="E41" s="3"/>
      <c r="F41" s="50">
        <v>41560</v>
      </c>
      <c r="G41" s="51">
        <v>40710</v>
      </c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8.75">
      <c r="A42" s="3"/>
      <c r="B42" s="37"/>
      <c r="D42" s="66" t="s">
        <v>55</v>
      </c>
      <c r="E42" s="3"/>
      <c r="F42" s="50">
        <v>70531</v>
      </c>
      <c r="G42" s="51">
        <f>57881+1026</f>
        <v>58907</v>
      </c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>
      <c r="A43" s="3"/>
      <c r="B43" s="37"/>
      <c r="D43" s="66" t="s">
        <v>56</v>
      </c>
      <c r="E43" s="3"/>
      <c r="F43" s="50">
        <v>-529</v>
      </c>
      <c r="G43" s="51">
        <v>0</v>
      </c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6.75" customHeight="1">
      <c r="A44" s="3"/>
      <c r="B44" s="37"/>
      <c r="C44" s="49"/>
      <c r="D44" s="49"/>
      <c r="E44" s="3"/>
      <c r="F44" s="50"/>
      <c r="G44" s="51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8.75">
      <c r="A45" s="3"/>
      <c r="B45" s="37"/>
      <c r="C45" s="49"/>
      <c r="D45" s="49" t="s">
        <v>4</v>
      </c>
      <c r="E45" s="3"/>
      <c r="F45" s="55">
        <f>SUM(F41:F44)</f>
        <v>111562</v>
      </c>
      <c r="G45" s="56">
        <f>SUM(G41:G44)</f>
        <v>99617</v>
      </c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6.75" customHeight="1">
      <c r="A46" s="3"/>
      <c r="B46" s="37"/>
      <c r="C46" s="49"/>
      <c r="D46" s="49"/>
      <c r="E46" s="3"/>
      <c r="F46" s="55"/>
      <c r="G46" s="56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7" t="s">
        <v>4</v>
      </c>
      <c r="C47" s="40" t="s">
        <v>38</v>
      </c>
      <c r="D47" s="49"/>
      <c r="E47" s="3"/>
      <c r="F47" s="50">
        <v>26102</v>
      </c>
      <c r="G47" s="51">
        <v>14587</v>
      </c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6.75" customHeight="1">
      <c r="A48" s="3"/>
      <c r="B48" s="37"/>
      <c r="C48" s="49"/>
      <c r="D48" s="49"/>
      <c r="E48" s="3"/>
      <c r="F48" s="50"/>
      <c r="G48" s="51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8.75">
      <c r="A49" s="3"/>
      <c r="B49" s="37" t="s">
        <v>4</v>
      </c>
      <c r="C49" s="40" t="s">
        <v>39</v>
      </c>
      <c r="D49" s="49"/>
      <c r="E49" s="3"/>
      <c r="F49" s="50" t="s">
        <v>4</v>
      </c>
      <c r="G49" s="51" t="s">
        <v>4</v>
      </c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6.75" customHeight="1">
      <c r="A50" s="3"/>
      <c r="B50" s="37"/>
      <c r="C50" s="49"/>
      <c r="D50" s="49"/>
      <c r="E50" s="3"/>
      <c r="F50" s="50"/>
      <c r="G50" s="51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8.75">
      <c r="A51" s="3"/>
      <c r="B51" s="37" t="s">
        <v>4</v>
      </c>
      <c r="C51" s="49" t="s">
        <v>4</v>
      </c>
      <c r="D51" s="66" t="s">
        <v>50</v>
      </c>
      <c r="E51" s="3"/>
      <c r="F51" s="55">
        <v>1359</v>
      </c>
      <c r="G51" s="56">
        <v>996</v>
      </c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6.5" customHeight="1">
      <c r="A52" s="3"/>
      <c r="B52" s="37"/>
      <c r="C52" s="49"/>
      <c r="D52" s="66" t="s">
        <v>51</v>
      </c>
      <c r="E52" s="3"/>
      <c r="F52" s="50">
        <v>13679</v>
      </c>
      <c r="G52" s="51">
        <v>20130</v>
      </c>
      <c r="H52" s="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8" customHeight="1">
      <c r="A53" s="3"/>
      <c r="B53" s="37"/>
      <c r="C53" s="49"/>
      <c r="D53" s="66" t="s">
        <v>57</v>
      </c>
      <c r="E53" s="3"/>
      <c r="F53" s="50">
        <v>3374</v>
      </c>
      <c r="G53" s="51">
        <v>2944</v>
      </c>
      <c r="H53" s="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7" t="s">
        <v>4</v>
      </c>
      <c r="C54" s="49" t="s">
        <v>4</v>
      </c>
      <c r="E54" s="3"/>
      <c r="F54" s="55">
        <f>SUM(F51:F53)</f>
        <v>18412</v>
      </c>
      <c r="G54" s="56">
        <f>SUM(G51:G53)</f>
        <v>24070</v>
      </c>
      <c r="H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7"/>
      <c r="C55" s="49"/>
      <c r="D55" s="49"/>
      <c r="E55" s="3"/>
      <c r="F55" s="50"/>
      <c r="G55" s="51"/>
      <c r="H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7"/>
      <c r="C56" s="49"/>
      <c r="D56" s="49"/>
      <c r="E56" s="3"/>
      <c r="F56" s="62">
        <f>F45+F47+F54</f>
        <v>156076</v>
      </c>
      <c r="G56" s="63">
        <f>G45+G47+G54</f>
        <v>138274</v>
      </c>
      <c r="H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0.5" customHeight="1">
      <c r="A57" s="3"/>
      <c r="B57" s="37"/>
      <c r="C57" s="49"/>
      <c r="D57" s="49"/>
      <c r="E57" s="3"/>
      <c r="F57" s="64"/>
      <c r="G57" s="65"/>
      <c r="H57" s="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 customHeight="1">
      <c r="A58" s="3"/>
      <c r="B58" s="37"/>
      <c r="C58" s="49" t="s">
        <v>40</v>
      </c>
      <c r="D58" s="49"/>
      <c r="E58" s="3"/>
      <c r="F58" s="67">
        <f>(+F45-F14)/(F41-193)</f>
        <v>2.6408006381898614</v>
      </c>
      <c r="G58" s="68">
        <f>(+G45-G14)/G41</f>
        <v>2.386268730041759</v>
      </c>
      <c r="H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6.75" customHeight="1">
      <c r="A59" s="3"/>
      <c r="B59" s="37"/>
      <c r="C59" s="3"/>
      <c r="D59" s="3"/>
      <c r="E59" s="3"/>
      <c r="F59" s="50"/>
      <c r="G59" s="51"/>
      <c r="H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.75">
      <c r="A60" s="3"/>
      <c r="B60" s="37"/>
      <c r="C60" s="3" t="s">
        <v>4</v>
      </c>
      <c r="D60" s="3"/>
      <c r="E60" s="3"/>
      <c r="F60" s="69"/>
      <c r="G60" s="6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.75">
      <c r="A61" s="3"/>
      <c r="B61" s="37"/>
      <c r="C61" s="3"/>
      <c r="D61" s="3"/>
      <c r="E61" s="3"/>
      <c r="F61" s="3" t="s">
        <v>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8">
      <c r="A62" s="3"/>
      <c r="B62" s="37"/>
      <c r="C62" s="4" t="s">
        <v>41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8">
      <c r="A63" s="3"/>
      <c r="B63" s="37"/>
      <c r="C63" s="4" t="s">
        <v>42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8.75">
      <c r="A64" s="3"/>
      <c r="B64" s="37"/>
      <c r="C64" s="40" t="s">
        <v>43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.75">
      <c r="A67" s="3"/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>
      <c r="A68" s="3"/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>
      <c r="A69" s="3"/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1.66796875" style="1" customWidth="1"/>
    <col min="6" max="7" width="10.6640625" style="1" customWidth="1"/>
    <col min="8" max="8" width="13.6640625" style="1" customWidth="1"/>
    <col min="9" max="9" width="11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spans="1:13" ht="34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" ht="18">
      <c r="A2" s="70"/>
      <c r="B2" s="81" t="s">
        <v>0</v>
      </c>
      <c r="C2" s="39"/>
    </row>
    <row r="3" ht="15">
      <c r="A3" s="70"/>
    </row>
    <row r="4" spans="1:3" ht="18">
      <c r="A4" s="70"/>
      <c r="B4" s="4" t="s">
        <v>64</v>
      </c>
      <c r="C4" s="71"/>
    </row>
    <row r="5" spans="1:3" ht="18">
      <c r="A5" s="70"/>
      <c r="B5" s="4" t="s">
        <v>65</v>
      </c>
      <c r="C5" s="71"/>
    </row>
    <row r="6" ht="21" customHeight="1">
      <c r="A6" s="70"/>
    </row>
    <row r="7" spans="1:13" ht="54">
      <c r="A7" s="70"/>
      <c r="F7" s="72" t="s">
        <v>88</v>
      </c>
      <c r="G7" s="72" t="s">
        <v>89</v>
      </c>
      <c r="H7" s="72" t="s">
        <v>90</v>
      </c>
      <c r="I7" s="72" t="s">
        <v>91</v>
      </c>
      <c r="J7" s="72" t="s">
        <v>92</v>
      </c>
      <c r="K7" s="72" t="s">
        <v>93</v>
      </c>
      <c r="L7" s="73" t="s">
        <v>94</v>
      </c>
      <c r="M7" s="33"/>
    </row>
    <row r="8" spans="1:13" ht="18">
      <c r="A8" s="70"/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 t="s">
        <v>23</v>
      </c>
      <c r="M8" s="33"/>
    </row>
    <row r="9" spans="1:13" ht="15">
      <c r="A9" s="70"/>
      <c r="F9" s="17"/>
      <c r="G9" s="17"/>
      <c r="H9" s="17"/>
      <c r="I9" s="17"/>
      <c r="J9" s="17"/>
      <c r="K9" s="17"/>
      <c r="L9" s="17"/>
      <c r="M9" s="33"/>
    </row>
    <row r="10" spans="1:13" ht="18">
      <c r="A10" s="70"/>
      <c r="C10" s="24" t="s">
        <v>70</v>
      </c>
      <c r="D10" s="24"/>
      <c r="E10" s="24"/>
      <c r="F10" s="26">
        <v>40710</v>
      </c>
      <c r="G10" s="26">
        <v>25174</v>
      </c>
      <c r="H10" s="26">
        <v>2143</v>
      </c>
      <c r="I10" s="26">
        <v>0</v>
      </c>
      <c r="J10" s="26">
        <f>30564+1026</f>
        <v>31590</v>
      </c>
      <c r="K10" s="26">
        <v>0</v>
      </c>
      <c r="L10" s="26">
        <f>SUM(F10:K10)</f>
        <v>99617</v>
      </c>
      <c r="M10" s="33"/>
    </row>
    <row r="11" spans="1:13" ht="15">
      <c r="A11" s="70"/>
      <c r="F11" s="23"/>
      <c r="G11" s="23"/>
      <c r="H11" s="23"/>
      <c r="I11" s="23"/>
      <c r="J11" s="23"/>
      <c r="K11" s="23"/>
      <c r="L11" s="23"/>
      <c r="M11" s="33"/>
    </row>
    <row r="12" spans="1:13" ht="18.75">
      <c r="A12" s="70"/>
      <c r="C12" s="74" t="s">
        <v>71</v>
      </c>
      <c r="D12" s="74"/>
      <c r="F12" s="23"/>
      <c r="G12" s="23"/>
      <c r="H12" s="23"/>
      <c r="I12" s="23"/>
      <c r="J12" s="23"/>
      <c r="K12" s="23"/>
      <c r="L12" s="23"/>
      <c r="M12" s="33"/>
    </row>
    <row r="13" spans="1:13" ht="18.75">
      <c r="A13" s="70"/>
      <c r="C13" s="74"/>
      <c r="D13" s="74" t="s">
        <v>86</v>
      </c>
      <c r="F13" s="23"/>
      <c r="G13" s="23"/>
      <c r="H13" s="23"/>
      <c r="I13" s="23"/>
      <c r="J13" s="23"/>
      <c r="K13" s="23"/>
      <c r="L13" s="23"/>
      <c r="M13" s="33"/>
    </row>
    <row r="14" spans="1:13" ht="6" customHeight="1">
      <c r="A14" s="70"/>
      <c r="F14" s="23"/>
      <c r="G14" s="23"/>
      <c r="H14" s="23"/>
      <c r="I14" s="23"/>
      <c r="J14" s="23"/>
      <c r="K14" s="23"/>
      <c r="L14" s="23"/>
      <c r="M14" s="33"/>
    </row>
    <row r="15" spans="1:13" ht="15">
      <c r="A15" s="70"/>
      <c r="F15" s="23"/>
      <c r="G15" s="23"/>
      <c r="H15" s="23"/>
      <c r="I15" s="23"/>
      <c r="J15" s="23"/>
      <c r="K15" s="23"/>
      <c r="L15" s="23"/>
      <c r="M15" s="33"/>
    </row>
    <row r="16" spans="1:13" ht="21" customHeight="1">
      <c r="A16" s="70"/>
      <c r="C16" s="24" t="s">
        <v>72</v>
      </c>
      <c r="D16" s="24"/>
      <c r="E16" s="24"/>
      <c r="F16" s="26" t="s">
        <v>4</v>
      </c>
      <c r="G16" s="26"/>
      <c r="H16" s="26"/>
      <c r="I16" s="26"/>
      <c r="J16" s="26">
        <v>11836</v>
      </c>
      <c r="K16" s="26"/>
      <c r="L16" s="26">
        <f>SUM(F16:K16)</f>
        <v>11836</v>
      </c>
      <c r="M16" s="33"/>
    </row>
    <row r="17" spans="1:13" ht="15">
      <c r="A17" s="70"/>
      <c r="C17" s="75"/>
      <c r="D17" s="75"/>
      <c r="E17" s="75"/>
      <c r="F17" s="28"/>
      <c r="G17" s="28"/>
      <c r="H17" s="28"/>
      <c r="I17" s="28"/>
      <c r="J17" s="28"/>
      <c r="K17" s="28"/>
      <c r="L17" s="28"/>
      <c r="M17" s="33"/>
    </row>
    <row r="18" spans="1:13" ht="21" customHeight="1">
      <c r="A18" s="70"/>
      <c r="C18" s="24" t="s">
        <v>73</v>
      </c>
      <c r="D18" s="24"/>
      <c r="E18" s="24"/>
      <c r="F18" s="26" t="s">
        <v>4</v>
      </c>
      <c r="G18" s="26"/>
      <c r="H18" s="26"/>
      <c r="I18" s="26"/>
      <c r="J18" s="26">
        <v>-1028</v>
      </c>
      <c r="K18" s="26"/>
      <c r="L18" s="26">
        <f>SUM(F18:K18)</f>
        <v>-1028</v>
      </c>
      <c r="M18" s="33"/>
    </row>
    <row r="19" spans="1:13" ht="15">
      <c r="A19" s="70"/>
      <c r="F19" s="23"/>
      <c r="G19" s="23"/>
      <c r="H19" s="23"/>
      <c r="I19" s="23"/>
      <c r="J19" s="23"/>
      <c r="K19" s="23"/>
      <c r="L19" s="23"/>
      <c r="M19" s="33"/>
    </row>
    <row r="20" spans="1:13" ht="21" customHeight="1">
      <c r="A20" s="70"/>
      <c r="C20" s="24" t="s">
        <v>74</v>
      </c>
      <c r="D20" s="24"/>
      <c r="E20" s="24"/>
      <c r="F20" s="26">
        <v>850</v>
      </c>
      <c r="G20" s="26">
        <v>816</v>
      </c>
      <c r="H20" s="26"/>
      <c r="I20" s="26"/>
      <c r="J20" s="26"/>
      <c r="K20" s="26"/>
      <c r="L20" s="26">
        <f>SUM(F20:K20)</f>
        <v>1666</v>
      </c>
      <c r="M20" s="33"/>
    </row>
    <row r="21" spans="1:13" ht="15">
      <c r="A21" s="70"/>
      <c r="C21" s="75"/>
      <c r="D21" s="75"/>
      <c r="E21" s="75"/>
      <c r="F21" s="28"/>
      <c r="G21" s="28"/>
      <c r="H21" s="28"/>
      <c r="I21" s="28"/>
      <c r="J21" s="28"/>
      <c r="K21" s="28"/>
      <c r="L21" s="28"/>
      <c r="M21" s="33"/>
    </row>
    <row r="22" spans="1:13" ht="21" customHeight="1">
      <c r="A22" s="70"/>
      <c r="C22" s="24" t="s">
        <v>75</v>
      </c>
      <c r="D22" s="24"/>
      <c r="E22" s="24"/>
      <c r="F22" s="26" t="s">
        <v>4</v>
      </c>
      <c r="G22" s="26"/>
      <c r="H22" s="26"/>
      <c r="I22" s="26"/>
      <c r="J22" s="26"/>
      <c r="K22" s="26">
        <v>-529</v>
      </c>
      <c r="L22" s="26">
        <f>SUM(F22:K22)</f>
        <v>-529</v>
      </c>
      <c r="M22" s="33"/>
    </row>
    <row r="23" spans="1:13" ht="15">
      <c r="A23" s="70"/>
      <c r="F23" s="23"/>
      <c r="G23" s="23"/>
      <c r="H23" s="23"/>
      <c r="I23" s="23"/>
      <c r="J23" s="23"/>
      <c r="K23" s="23"/>
      <c r="L23" s="23"/>
      <c r="M23" s="33"/>
    </row>
    <row r="24" spans="1:13" ht="15">
      <c r="A24" s="70"/>
      <c r="F24" s="76"/>
      <c r="G24" s="77"/>
      <c r="H24" s="77"/>
      <c r="I24" s="77"/>
      <c r="J24" s="77"/>
      <c r="K24" s="77"/>
      <c r="L24" s="77"/>
      <c r="M24" s="8"/>
    </row>
    <row r="25" spans="1:13" ht="21" customHeight="1">
      <c r="A25" s="70"/>
      <c r="C25" s="4" t="s">
        <v>76</v>
      </c>
      <c r="D25" s="4"/>
      <c r="E25" s="4"/>
      <c r="F25" s="18">
        <f aca="true" t="shared" si="0" ref="F25:L25">SUM(F10:F23)</f>
        <v>41560</v>
      </c>
      <c r="G25" s="19">
        <f t="shared" si="0"/>
        <v>25990</v>
      </c>
      <c r="H25" s="19">
        <f t="shared" si="0"/>
        <v>2143</v>
      </c>
      <c r="I25" s="19">
        <f t="shared" si="0"/>
        <v>0</v>
      </c>
      <c r="J25" s="19">
        <f t="shared" si="0"/>
        <v>42398</v>
      </c>
      <c r="K25" s="19">
        <f t="shared" si="0"/>
        <v>-529</v>
      </c>
      <c r="L25" s="19">
        <f t="shared" si="0"/>
        <v>111562</v>
      </c>
      <c r="M25" s="8"/>
    </row>
    <row r="26" spans="1:13" ht="15">
      <c r="A26" s="70"/>
      <c r="F26" s="22"/>
      <c r="G26" s="23"/>
      <c r="H26" s="23"/>
      <c r="I26" s="23"/>
      <c r="J26" s="23"/>
      <c r="K26" s="23"/>
      <c r="L26" s="23"/>
      <c r="M26" s="8"/>
    </row>
    <row r="27" spans="1:13" ht="15">
      <c r="A27" s="70"/>
      <c r="F27" s="77"/>
      <c r="G27" s="77"/>
      <c r="H27" s="77"/>
      <c r="I27" s="77"/>
      <c r="J27" s="77"/>
      <c r="K27" s="77"/>
      <c r="L27" s="77"/>
      <c r="M27" s="33"/>
    </row>
    <row r="28" spans="1:13" ht="21" customHeight="1">
      <c r="A28" s="70"/>
      <c r="C28" s="24" t="s">
        <v>77</v>
      </c>
      <c r="D28" s="24"/>
      <c r="E28" s="24"/>
      <c r="F28" s="26">
        <v>20350</v>
      </c>
      <c r="G28" s="26">
        <v>5672</v>
      </c>
      <c r="H28" s="26">
        <v>2143</v>
      </c>
      <c r="I28" s="26">
        <v>-21</v>
      </c>
      <c r="J28" s="26">
        <f>30063+513</f>
        <v>30576</v>
      </c>
      <c r="K28" s="26">
        <v>0</v>
      </c>
      <c r="L28" s="26">
        <f>SUM(F28:J28)</f>
        <v>58720</v>
      </c>
      <c r="M28" s="33"/>
    </row>
    <row r="29" spans="1:13" ht="15">
      <c r="A29" s="70"/>
      <c r="F29" s="23"/>
      <c r="G29" s="23"/>
      <c r="H29" s="23"/>
      <c r="I29" s="23"/>
      <c r="J29" s="23"/>
      <c r="K29" s="23"/>
      <c r="L29" s="23"/>
      <c r="M29" s="33"/>
    </row>
    <row r="30" spans="1:13" ht="18.75">
      <c r="A30" s="70"/>
      <c r="C30" s="74" t="s">
        <v>71</v>
      </c>
      <c r="D30" s="74"/>
      <c r="F30" s="23"/>
      <c r="G30" s="23"/>
      <c r="H30" s="23"/>
      <c r="I30" s="23"/>
      <c r="J30" s="23"/>
      <c r="K30" s="23"/>
      <c r="L30" s="23"/>
      <c r="M30" s="33"/>
    </row>
    <row r="31" spans="1:13" ht="18.75">
      <c r="A31" s="70"/>
      <c r="C31" s="74"/>
      <c r="D31" s="74" t="s">
        <v>86</v>
      </c>
      <c r="F31" s="23"/>
      <c r="G31" s="23"/>
      <c r="H31" s="23"/>
      <c r="I31" s="23"/>
      <c r="J31" s="23"/>
      <c r="K31" s="23"/>
      <c r="L31" s="23" t="s">
        <v>4</v>
      </c>
      <c r="M31" s="33"/>
    </row>
    <row r="32" spans="1:13" ht="6" customHeight="1">
      <c r="A32" s="70"/>
      <c r="F32" s="23"/>
      <c r="G32" s="23"/>
      <c r="H32" s="23"/>
      <c r="I32" s="23"/>
      <c r="J32" s="23"/>
      <c r="K32" s="23"/>
      <c r="L32" s="23"/>
      <c r="M32" s="33"/>
    </row>
    <row r="33" spans="1:13" ht="21" customHeight="1">
      <c r="A33" s="70"/>
      <c r="D33" s="24" t="s">
        <v>87</v>
      </c>
      <c r="E33" s="24"/>
      <c r="F33" s="26" t="s">
        <v>4</v>
      </c>
      <c r="G33" s="26"/>
      <c r="H33" s="26"/>
      <c r="I33" s="26">
        <v>290</v>
      </c>
      <c r="J33" s="26"/>
      <c r="K33" s="26"/>
      <c r="L33" s="26">
        <f>SUM(F33:J33)</f>
        <v>290</v>
      </c>
      <c r="M33" s="33"/>
    </row>
    <row r="34" spans="1:13" ht="15">
      <c r="A34" s="70"/>
      <c r="C34" s="75"/>
      <c r="D34" s="75"/>
      <c r="E34" s="75"/>
      <c r="F34" s="28"/>
      <c r="G34" s="28"/>
      <c r="H34" s="28"/>
      <c r="I34" s="28"/>
      <c r="J34" s="28"/>
      <c r="K34" s="28"/>
      <c r="L34" s="28"/>
      <c r="M34" s="33"/>
    </row>
    <row r="35" spans="1:13" ht="21" customHeight="1">
      <c r="A35" s="70"/>
      <c r="C35" s="24" t="s">
        <v>72</v>
      </c>
      <c r="D35" s="24"/>
      <c r="E35" s="24"/>
      <c r="F35" s="26" t="s">
        <v>4</v>
      </c>
      <c r="G35" s="26"/>
      <c r="H35" s="26"/>
      <c r="I35" s="26"/>
      <c r="J35" s="26">
        <v>2040</v>
      </c>
      <c r="K35" s="26"/>
      <c r="L35" s="26">
        <f>SUM(F35:J35)</f>
        <v>2040</v>
      </c>
      <c r="M35" s="33"/>
    </row>
    <row r="36" spans="1:13" ht="15">
      <c r="A36" s="70"/>
      <c r="F36" s="23"/>
      <c r="G36" s="23"/>
      <c r="H36" s="23"/>
      <c r="I36" s="23"/>
      <c r="J36" s="23"/>
      <c r="K36" s="23"/>
      <c r="L36" s="23"/>
      <c r="M36" s="33"/>
    </row>
    <row r="37" spans="1:13" ht="21" customHeight="1">
      <c r="A37" s="70"/>
      <c r="C37" s="24" t="s">
        <v>78</v>
      </c>
      <c r="D37" s="24"/>
      <c r="E37" s="24"/>
      <c r="F37" s="26" t="s">
        <v>4</v>
      </c>
      <c r="G37" s="26"/>
      <c r="H37" s="26"/>
      <c r="I37" s="26"/>
      <c r="J37" s="26">
        <v>-1026</v>
      </c>
      <c r="K37" s="26"/>
      <c r="L37" s="26">
        <f>SUM(F37:J37)</f>
        <v>-1026</v>
      </c>
      <c r="M37" s="33"/>
    </row>
    <row r="38" spans="1:13" ht="15">
      <c r="A38" s="70"/>
      <c r="C38" s="75"/>
      <c r="D38" s="75"/>
      <c r="E38" s="75"/>
      <c r="F38" s="28"/>
      <c r="G38" s="28"/>
      <c r="H38" s="28"/>
      <c r="I38" s="28"/>
      <c r="J38" s="28"/>
      <c r="K38" s="28"/>
      <c r="L38" s="28"/>
      <c r="M38" s="33"/>
    </row>
    <row r="39" spans="1:13" ht="21" customHeight="1">
      <c r="A39" s="70"/>
      <c r="C39" s="24" t="s">
        <v>79</v>
      </c>
      <c r="F39" s="26">
        <v>20350</v>
      </c>
      <c r="G39" s="26">
        <v>20350</v>
      </c>
      <c r="H39" s="23"/>
      <c r="I39" s="23"/>
      <c r="J39" s="23"/>
      <c r="K39" s="23"/>
      <c r="L39" s="26">
        <f>SUM(F39:J39)</f>
        <v>40700</v>
      </c>
      <c r="M39" s="33"/>
    </row>
    <row r="40" spans="1:13" ht="15">
      <c r="A40" s="70"/>
      <c r="F40" s="23"/>
      <c r="G40" s="23"/>
      <c r="H40" s="23"/>
      <c r="I40" s="23"/>
      <c r="J40" s="23"/>
      <c r="K40" s="23"/>
      <c r="L40" s="23"/>
      <c r="M40" s="33"/>
    </row>
    <row r="41" spans="1:13" ht="21" customHeight="1">
      <c r="A41" s="70"/>
      <c r="C41" s="24" t="s">
        <v>74</v>
      </c>
      <c r="D41" s="24"/>
      <c r="E41" s="24"/>
      <c r="F41" s="26">
        <v>10</v>
      </c>
      <c r="G41" s="26">
        <v>10</v>
      </c>
      <c r="H41" s="26"/>
      <c r="I41" s="26"/>
      <c r="J41" s="26"/>
      <c r="K41" s="26"/>
      <c r="L41" s="26">
        <f>SUM(F41:J41)</f>
        <v>20</v>
      </c>
      <c r="M41" s="33"/>
    </row>
    <row r="42" spans="1:13" ht="15">
      <c r="A42" s="70"/>
      <c r="C42" s="75"/>
      <c r="D42" s="75"/>
      <c r="E42" s="75"/>
      <c r="F42" s="28"/>
      <c r="G42" s="28"/>
      <c r="H42" s="28"/>
      <c r="I42" s="28"/>
      <c r="J42" s="28"/>
      <c r="K42" s="28"/>
      <c r="L42" s="28"/>
      <c r="M42" s="33"/>
    </row>
    <row r="43" spans="1:13" ht="21" customHeight="1">
      <c r="A43" s="70"/>
      <c r="C43" s="24" t="s">
        <v>80</v>
      </c>
      <c r="D43" s="24"/>
      <c r="E43" s="24"/>
      <c r="F43" s="26" t="s">
        <v>4</v>
      </c>
      <c r="G43" s="26">
        <v>-858</v>
      </c>
      <c r="H43" s="26"/>
      <c r="I43" s="26"/>
      <c r="J43" s="26"/>
      <c r="K43" s="26"/>
      <c r="L43" s="26">
        <f>SUM(F43:J43)</f>
        <v>-858</v>
      </c>
      <c r="M43" s="33"/>
    </row>
    <row r="44" spans="1:13" ht="15">
      <c r="A44" s="70"/>
      <c r="F44" s="23"/>
      <c r="G44" s="23"/>
      <c r="H44" s="23"/>
      <c r="I44" s="23"/>
      <c r="J44" s="23"/>
      <c r="K44" s="23"/>
      <c r="L44" s="23"/>
      <c r="M44" s="33"/>
    </row>
    <row r="45" spans="1:13" ht="21" customHeight="1">
      <c r="A45" s="70"/>
      <c r="C45" s="24" t="s">
        <v>81</v>
      </c>
      <c r="D45" s="24"/>
      <c r="E45" s="24"/>
      <c r="F45" s="26" t="s">
        <v>4</v>
      </c>
      <c r="G45" s="26"/>
      <c r="H45" s="26"/>
      <c r="I45" s="26">
        <v>-269</v>
      </c>
      <c r="J45" s="26"/>
      <c r="K45" s="26"/>
      <c r="L45" s="26">
        <f>SUM(F45:J45)</f>
        <v>-269</v>
      </c>
      <c r="M45" s="33"/>
    </row>
    <row r="46" spans="1:13" ht="15">
      <c r="A46" s="70"/>
      <c r="F46" s="23"/>
      <c r="G46" s="23"/>
      <c r="H46" s="23"/>
      <c r="I46" s="23"/>
      <c r="J46" s="23"/>
      <c r="K46" s="23"/>
      <c r="L46" s="23"/>
      <c r="M46" s="33"/>
    </row>
    <row r="47" spans="1:13" ht="15">
      <c r="A47" s="70"/>
      <c r="F47" s="76"/>
      <c r="G47" s="77"/>
      <c r="H47" s="77"/>
      <c r="I47" s="77"/>
      <c r="J47" s="77"/>
      <c r="K47" s="77"/>
      <c r="L47" s="77"/>
      <c r="M47" s="8"/>
    </row>
    <row r="48" spans="1:13" ht="21" customHeight="1">
      <c r="A48" s="70"/>
      <c r="C48" s="4" t="s">
        <v>82</v>
      </c>
      <c r="D48" s="4"/>
      <c r="E48" s="4"/>
      <c r="F48" s="18">
        <f aca="true" t="shared" si="1" ref="F48:K48">SUM(F28:F46)</f>
        <v>40710</v>
      </c>
      <c r="G48" s="19">
        <f t="shared" si="1"/>
        <v>25174</v>
      </c>
      <c r="H48" s="19">
        <f t="shared" si="1"/>
        <v>2143</v>
      </c>
      <c r="I48" s="19">
        <f t="shared" si="1"/>
        <v>0</v>
      </c>
      <c r="J48" s="19">
        <f t="shared" si="1"/>
        <v>31590</v>
      </c>
      <c r="K48" s="19">
        <f t="shared" si="1"/>
        <v>0</v>
      </c>
      <c r="L48" s="19">
        <f>SUM(F48:J48)</f>
        <v>99617</v>
      </c>
      <c r="M48" s="8"/>
    </row>
    <row r="49" spans="1:13" ht="15">
      <c r="A49" s="70"/>
      <c r="F49" s="22"/>
      <c r="G49" s="23"/>
      <c r="H49" s="23"/>
      <c r="I49" s="23"/>
      <c r="J49" s="23"/>
      <c r="K49" s="23"/>
      <c r="L49" s="23"/>
      <c r="M49" s="8"/>
    </row>
    <row r="50" spans="1:12" ht="15">
      <c r="A50" s="70"/>
      <c r="F50" s="36"/>
      <c r="G50" s="36"/>
      <c r="H50" s="36"/>
      <c r="I50" s="36"/>
      <c r="J50" s="36"/>
      <c r="K50" s="36"/>
      <c r="L50" s="36"/>
    </row>
    <row r="51" spans="1:3" ht="18">
      <c r="A51" s="70"/>
      <c r="C51" s="24" t="s">
        <v>83</v>
      </c>
    </row>
    <row r="52" spans="1:2" ht="18" hidden="1">
      <c r="A52" s="70"/>
      <c r="B52" s="24" t="s">
        <v>66</v>
      </c>
    </row>
    <row r="53" spans="1:2" ht="18" hidden="1">
      <c r="A53" s="70"/>
      <c r="B53" s="24" t="s">
        <v>67</v>
      </c>
    </row>
    <row r="54" spans="1:3" ht="18">
      <c r="A54" s="70"/>
      <c r="B54" s="24"/>
      <c r="C54" s="24" t="s">
        <v>84</v>
      </c>
    </row>
    <row r="55" spans="1:3" ht="18">
      <c r="A55" s="70"/>
      <c r="B55" s="24"/>
      <c r="C55" s="24" t="s">
        <v>85</v>
      </c>
    </row>
    <row r="56" spans="1:2" ht="18">
      <c r="A56" s="70"/>
      <c r="B56" s="24"/>
    </row>
    <row r="57" spans="1:2" ht="18">
      <c r="A57" s="70"/>
      <c r="B57" s="4" t="s">
        <v>68</v>
      </c>
    </row>
    <row r="58" spans="1:2" ht="18">
      <c r="A58" s="70"/>
      <c r="B58" s="4" t="s">
        <v>69</v>
      </c>
    </row>
    <row r="59" spans="1:13" ht="1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1" customWidth="1"/>
    <col min="2" max="2" width="2.6640625" style="1" customWidth="1"/>
    <col min="3" max="3" width="54.6640625" style="1" customWidth="1"/>
    <col min="4" max="5" width="14.6640625" style="1" customWidth="1"/>
    <col min="6" max="6" width="2.6640625" style="1" customWidth="1"/>
    <col min="7" max="16384" width="9.6640625" style="1" customWidth="1"/>
  </cols>
  <sheetData>
    <row r="1" spans="1:2" ht="18">
      <c r="A1"/>
      <c r="B1" s="81" t="s">
        <v>0</v>
      </c>
    </row>
    <row r="3" ht="18">
      <c r="B3" s="4" t="s">
        <v>95</v>
      </c>
    </row>
    <row r="4" ht="18">
      <c r="B4" s="4" t="s">
        <v>65</v>
      </c>
    </row>
    <row r="6" spans="4:6" ht="18">
      <c r="D6" s="73" t="s">
        <v>115</v>
      </c>
      <c r="E6" s="73" t="s">
        <v>116</v>
      </c>
      <c r="F6" s="33"/>
    </row>
    <row r="7" spans="4:6" ht="18">
      <c r="D7" s="15" t="s">
        <v>23</v>
      </c>
      <c r="E7" s="15" t="s">
        <v>23</v>
      </c>
      <c r="F7" s="33"/>
    </row>
    <row r="8" spans="4:6" ht="15">
      <c r="D8" s="17"/>
      <c r="E8" s="17"/>
      <c r="F8" s="33"/>
    </row>
    <row r="9" spans="2:6" ht="18">
      <c r="B9" s="4" t="s">
        <v>96</v>
      </c>
      <c r="D9" s="19">
        <v>15675</v>
      </c>
      <c r="E9" s="19">
        <v>4109</v>
      </c>
      <c r="F9" s="33"/>
    </row>
    <row r="10" spans="4:6" ht="9" customHeight="1">
      <c r="D10" s="23"/>
      <c r="E10" s="23"/>
      <c r="F10" s="33"/>
    </row>
    <row r="11" spans="2:6" ht="18">
      <c r="B11" s="4" t="s">
        <v>97</v>
      </c>
      <c r="D11" s="23"/>
      <c r="E11" s="23"/>
      <c r="F11" s="33"/>
    </row>
    <row r="12" spans="4:6" ht="6" customHeight="1">
      <c r="D12" s="23"/>
      <c r="E12" s="23"/>
      <c r="F12" s="33"/>
    </row>
    <row r="13" spans="3:6" ht="18">
      <c r="C13" s="24" t="s">
        <v>108</v>
      </c>
      <c r="D13" s="26">
        <v>12092</v>
      </c>
      <c r="E13" s="26">
        <v>8224</v>
      </c>
      <c r="F13" s="33"/>
    </row>
    <row r="14" spans="3:6" ht="18">
      <c r="C14" s="24" t="s">
        <v>109</v>
      </c>
      <c r="D14" s="26">
        <v>10455</v>
      </c>
      <c r="E14" s="26">
        <v>8503</v>
      </c>
      <c r="F14" s="33"/>
    </row>
    <row r="15" spans="3:6" ht="4.5" customHeight="1">
      <c r="C15" s="24"/>
      <c r="D15" s="23"/>
      <c r="E15" s="23"/>
      <c r="F15" s="33"/>
    </row>
    <row r="16" spans="4:6" ht="6" customHeight="1">
      <c r="D16" s="28"/>
      <c r="E16" s="28"/>
      <c r="F16" s="33"/>
    </row>
    <row r="17" spans="2:6" ht="18">
      <c r="B17" s="24" t="s">
        <v>98</v>
      </c>
      <c r="D17" s="26">
        <f>SUM(D9:D15)</f>
        <v>38222</v>
      </c>
      <c r="E17" s="26">
        <f>SUM(E9:E15)</f>
        <v>20836</v>
      </c>
      <c r="F17" s="33"/>
    </row>
    <row r="18" spans="4:6" ht="6" customHeight="1">
      <c r="D18" s="23"/>
      <c r="E18" s="23"/>
      <c r="F18" s="33"/>
    </row>
    <row r="19" spans="3:6" ht="18">
      <c r="C19" s="24" t="s">
        <v>110</v>
      </c>
      <c r="D19" s="26">
        <v>-60955</v>
      </c>
      <c r="E19" s="26">
        <v>3342</v>
      </c>
      <c r="F19" s="33"/>
    </row>
    <row r="20" spans="3:6" ht="18">
      <c r="C20" s="24" t="s">
        <v>111</v>
      </c>
      <c r="D20" s="26">
        <v>12357</v>
      </c>
      <c r="E20" s="26">
        <v>4083</v>
      </c>
      <c r="F20" s="33"/>
    </row>
    <row r="21" spans="3:6" ht="18">
      <c r="C21" s="24" t="s">
        <v>112</v>
      </c>
      <c r="D21" s="26">
        <f>-5769+1711</f>
        <v>-4058</v>
      </c>
      <c r="E21" s="26">
        <v>-2441</v>
      </c>
      <c r="F21" s="33"/>
    </row>
    <row r="22" spans="3:6" ht="6.75" customHeight="1">
      <c r="C22" s="24"/>
      <c r="D22" s="23"/>
      <c r="E22" s="23"/>
      <c r="F22" s="33"/>
    </row>
    <row r="23" spans="4:6" ht="6.75" customHeight="1">
      <c r="D23" s="28"/>
      <c r="E23" s="28"/>
      <c r="F23" s="33"/>
    </row>
    <row r="24" spans="2:6" ht="18">
      <c r="B24" s="4" t="s">
        <v>99</v>
      </c>
      <c r="C24" s="24"/>
      <c r="D24" s="19">
        <f>SUM(D17:D22)</f>
        <v>-14434</v>
      </c>
      <c r="E24" s="19">
        <f>SUM(E17:E22)</f>
        <v>25820</v>
      </c>
      <c r="F24" s="33"/>
    </row>
    <row r="25" spans="4:6" ht="15">
      <c r="D25" s="23"/>
      <c r="E25" s="23"/>
      <c r="F25" s="33"/>
    </row>
    <row r="26" spans="2:6" ht="18">
      <c r="B26" s="4" t="s">
        <v>100</v>
      </c>
      <c r="C26" s="24"/>
      <c r="D26" s="19">
        <v>-1386</v>
      </c>
      <c r="E26" s="19">
        <v>-43386</v>
      </c>
      <c r="F26" s="33"/>
    </row>
    <row r="27" spans="4:6" ht="15">
      <c r="D27" s="23"/>
      <c r="E27" s="23"/>
      <c r="F27" s="33"/>
    </row>
    <row r="28" spans="2:6" ht="18">
      <c r="B28" s="4" t="s">
        <v>101</v>
      </c>
      <c r="C28" s="24"/>
      <c r="D28" s="19">
        <v>9302</v>
      </c>
      <c r="E28" s="19">
        <v>21774</v>
      </c>
      <c r="F28" s="33"/>
    </row>
    <row r="29" spans="4:6" ht="15">
      <c r="D29" s="23"/>
      <c r="E29" s="23"/>
      <c r="F29" s="33"/>
    </row>
    <row r="30" spans="4:6" ht="15">
      <c r="D30" s="28"/>
      <c r="E30" s="28"/>
      <c r="F30" s="33"/>
    </row>
    <row r="31" spans="2:6" ht="18">
      <c r="B31" s="24" t="s">
        <v>102</v>
      </c>
      <c r="C31" s="24"/>
      <c r="D31" s="26">
        <f>SUM(D24:D29)</f>
        <v>-6518</v>
      </c>
      <c r="E31" s="26">
        <f>SUM(E24:E29)</f>
        <v>4208</v>
      </c>
      <c r="F31" s="33"/>
    </row>
    <row r="32" spans="4:6" ht="15">
      <c r="D32" s="23"/>
      <c r="E32" s="23"/>
      <c r="F32" s="33"/>
    </row>
    <row r="33" spans="2:6" ht="18">
      <c r="B33" s="4" t="s">
        <v>103</v>
      </c>
      <c r="C33" s="24"/>
      <c r="D33" s="19">
        <v>2599</v>
      </c>
      <c r="E33" s="19">
        <v>-1899</v>
      </c>
      <c r="F33" s="33"/>
    </row>
    <row r="34" spans="2:6" ht="18">
      <c r="B34" s="24" t="s">
        <v>104</v>
      </c>
      <c r="C34" s="24"/>
      <c r="D34" s="26">
        <v>0</v>
      </c>
      <c r="E34" s="26">
        <v>290</v>
      </c>
      <c r="F34" s="33"/>
    </row>
    <row r="35" spans="4:6" ht="15">
      <c r="D35" s="23"/>
      <c r="E35" s="23"/>
      <c r="F35" s="33"/>
    </row>
    <row r="36" spans="4:6" ht="15">
      <c r="D36" s="28"/>
      <c r="E36" s="28"/>
      <c r="F36" s="33"/>
    </row>
    <row r="37" spans="2:6" ht="18">
      <c r="B37" s="4" t="s">
        <v>105</v>
      </c>
      <c r="C37" s="24"/>
      <c r="D37" s="19">
        <f>SUM(D31:D35)</f>
        <v>-3919</v>
      </c>
      <c r="E37" s="19">
        <f>SUM(E31:E35)</f>
        <v>2599</v>
      </c>
      <c r="F37" s="33"/>
    </row>
    <row r="38" spans="4:6" ht="15">
      <c r="D38" s="23"/>
      <c r="E38" s="23"/>
      <c r="F38" s="33"/>
    </row>
    <row r="39" spans="4:5" ht="15">
      <c r="D39" s="78"/>
      <c r="E39" s="78"/>
    </row>
    <row r="40" spans="2:3" ht="18">
      <c r="B40" s="24" t="s">
        <v>106</v>
      </c>
      <c r="C40" s="24"/>
    </row>
    <row r="41" spans="2:5" ht="18">
      <c r="B41" s="24"/>
      <c r="C41" s="24" t="s">
        <v>113</v>
      </c>
      <c r="D41" s="79">
        <v>3476</v>
      </c>
      <c r="E41" s="79">
        <v>5486</v>
      </c>
    </row>
    <row r="42" spans="2:5" ht="18">
      <c r="B42" s="24"/>
      <c r="C42" s="24" t="s">
        <v>114</v>
      </c>
      <c r="D42" s="79">
        <v>-7395</v>
      </c>
      <c r="E42" s="79">
        <v>-2887</v>
      </c>
    </row>
    <row r="43" spans="4:5" ht="6.75" customHeight="1">
      <c r="D43" s="79"/>
      <c r="E43" s="79"/>
    </row>
    <row r="44" spans="4:5" ht="18">
      <c r="D44" s="80">
        <f>SUM(D41:D43)</f>
        <v>-3919</v>
      </c>
      <c r="E44" s="80">
        <f>E41+E42</f>
        <v>2599</v>
      </c>
    </row>
    <row r="45" spans="4:5" ht="15">
      <c r="D45" s="75"/>
      <c r="E45" s="75"/>
    </row>
    <row r="46" ht="18">
      <c r="B46" s="4" t="s">
        <v>107</v>
      </c>
    </row>
    <row r="47" ht="18">
      <c r="B47" s="4" t="s">
        <v>17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