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580" activeTab="1"/>
  </bookViews>
  <sheets>
    <sheet name="cis4th04 '000" sheetId="1" r:id="rId1"/>
    <sheet name="CBS4th 04 '000" sheetId="2" r:id="rId2"/>
    <sheet name="ccie4th04 '000" sheetId="3" r:id="rId3"/>
    <sheet name="ccf4th04 '000" sheetId="4" r:id="rId4"/>
  </sheets>
  <externalReferences>
    <externalReference r:id="rId7"/>
  </externalReferences>
  <definedNames>
    <definedName name="_xlnm.Print_Area" localSheetId="0">'cis4th04 ''000'!$A$1:$J$52</definedName>
  </definedNames>
  <calcPr fullCalcOnLoad="1"/>
</workbook>
</file>

<file path=xl/sharedStrings.xml><?xml version="1.0" encoding="utf-8"?>
<sst xmlns="http://schemas.openxmlformats.org/spreadsheetml/2006/main" count="187" uniqueCount="124">
  <si>
    <t>SUIWAH CORPORATION BHD.</t>
  </si>
  <si>
    <t>COMPANY NO : 253837 H</t>
  </si>
  <si>
    <t>(Incorporated in Malaysia)</t>
  </si>
  <si>
    <t>Condensed Consolidated Income Statement</t>
  </si>
  <si>
    <t>(The figures have not been audited)</t>
  </si>
  <si>
    <t>Cumulative Quarter</t>
  </si>
  <si>
    <t>12 Months Ended</t>
  </si>
  <si>
    <t>31 May</t>
  </si>
  <si>
    <t>2004</t>
  </si>
  <si>
    <t>2003</t>
  </si>
  <si>
    <t>RM'000</t>
  </si>
  <si>
    <t>(Restated)</t>
  </si>
  <si>
    <t>Revenue</t>
  </si>
  <si>
    <t>Operating expenses</t>
  </si>
  <si>
    <t>Other operating income</t>
  </si>
  <si>
    <t>Profit from operations</t>
  </si>
  <si>
    <t>Finance income/(cost), net</t>
  </si>
  <si>
    <t>Profit before taxation</t>
  </si>
  <si>
    <t>Income tax</t>
  </si>
  <si>
    <t>Profit after taxation</t>
  </si>
  <si>
    <t>Minority interests</t>
  </si>
  <si>
    <t>Net profit for the period</t>
  </si>
  <si>
    <t>Earnings per share</t>
  </si>
  <si>
    <t>Basic (based on ordinary share - sen)</t>
  </si>
  <si>
    <t>Fully diluted (based on ordinary share - sen)</t>
  </si>
  <si>
    <t xml:space="preserve">The basic earnings for the current quarter has been calculated based on the Group's profit after taxation and the number of </t>
  </si>
  <si>
    <t xml:space="preserve">shares in issue of 40.700 million.  The comparative basic earnings per share has been restated to take into account the changes </t>
  </si>
  <si>
    <t>in accounting policies as disclosed in the accompanying notes.</t>
  </si>
  <si>
    <t xml:space="preserve">(The Condensed Consolidated Income Statement should be read in conjunction with the Annual Financial </t>
  </si>
  <si>
    <t xml:space="preserve"> Report for the year ended 31 May 2003)</t>
  </si>
  <si>
    <t>The accompanying notes are an integral part of this statement.</t>
  </si>
  <si>
    <t>CONDENSED CONSOLIDATED STATEMENT OF CHANGES IN EQUITY</t>
  </si>
  <si>
    <t>For The Twelve Month Period Ended 31 May 2004</t>
  </si>
  <si>
    <t>Reserves</t>
  </si>
  <si>
    <t>Non-distributable</t>
  </si>
  <si>
    <t>Non - distributable</t>
  </si>
  <si>
    <t>Distributable</t>
  </si>
  <si>
    <t xml:space="preserve">Foreign </t>
  </si>
  <si>
    <t xml:space="preserve">Share </t>
  </si>
  <si>
    <t>Revaluation</t>
  </si>
  <si>
    <t>Exchange</t>
  </si>
  <si>
    <t>Retained</t>
  </si>
  <si>
    <t>Capital</t>
  </si>
  <si>
    <t>Premium</t>
  </si>
  <si>
    <t>Reserve</t>
  </si>
  <si>
    <t>reserve</t>
  </si>
  <si>
    <t>Profits</t>
  </si>
  <si>
    <t>Total</t>
  </si>
  <si>
    <t>At 31 May 2003</t>
  </si>
  <si>
    <t>As previously stated</t>
  </si>
  <si>
    <t>Prior year adjustment</t>
  </si>
  <si>
    <t>As restated</t>
  </si>
  <si>
    <t>Realisation of revaluation reserves</t>
  </si>
  <si>
    <t>Net profit for 12 months</t>
  </si>
  <si>
    <t>First and final tax exempt dividend</t>
  </si>
  <si>
    <t>Balance as at  31 May 2004</t>
  </si>
  <si>
    <t>For The Twelve Month Period Ended 31 May 2003</t>
  </si>
  <si>
    <t>At 1 June 2002</t>
  </si>
  <si>
    <t>Prior year adjustments</t>
  </si>
  <si>
    <t>At 1 June 2002 (restated)</t>
  </si>
  <si>
    <t>Foreign exchange differences</t>
  </si>
  <si>
    <t>Balance as at  31 May 2003</t>
  </si>
  <si>
    <t xml:space="preserve">(The Condensed Consolidated Statement of Changes in Equity should be read in conjuction with </t>
  </si>
  <si>
    <t xml:space="preserve"> the Annual Financial Report for the year ended 31 May 2003)</t>
  </si>
  <si>
    <t>COMPANY NO: 253837 H</t>
  </si>
  <si>
    <t>CONDENSED CONSOLIDATED CASH FLOW STATEMENT</t>
  </si>
  <si>
    <t>12 months</t>
  </si>
  <si>
    <t>12 Months</t>
  </si>
  <si>
    <t>ended</t>
  </si>
  <si>
    <t>Ended</t>
  </si>
  <si>
    <t>31 May 2004</t>
  </si>
  <si>
    <t>31 May 2002</t>
  </si>
  <si>
    <t>31 May 2003</t>
  </si>
  <si>
    <t>RM' 000</t>
  </si>
  <si>
    <t>CASH FLOWS FROM OPERATING ACTIVITIES</t>
  </si>
  <si>
    <t xml:space="preserve">Profit before taxation </t>
  </si>
  <si>
    <t>Adjustments for:</t>
  </si>
  <si>
    <t>Amortisation of goodwill</t>
  </si>
  <si>
    <t>Amortisation of deferred income</t>
  </si>
  <si>
    <t>Bad debts written off</t>
  </si>
  <si>
    <t>Depreciation</t>
  </si>
  <si>
    <t>(Gain)/loss on disposal of property, plant and equipment</t>
  </si>
  <si>
    <t>Impairment loss on land held for development</t>
  </si>
  <si>
    <t>Impairment loss on other investments</t>
  </si>
  <si>
    <t>Interest expense</t>
  </si>
  <si>
    <t>Interest income</t>
  </si>
  <si>
    <t>Inventories written down/(back)</t>
  </si>
  <si>
    <t>Loan interest in-suspense</t>
  </si>
  <si>
    <t>Property, plant &amp; equipment written off</t>
  </si>
  <si>
    <t>Provision for doubtful debts</t>
  </si>
  <si>
    <t>Reversal of loan interest-in-suspense</t>
  </si>
  <si>
    <t>Reversal of provision for doubtful debts</t>
  </si>
  <si>
    <t>Reversal of impairment loss in other investments</t>
  </si>
  <si>
    <t>Unrealised foreign exchange loss</t>
  </si>
  <si>
    <t>Operating profit before working capital changes</t>
  </si>
  <si>
    <t>Increase in receivables</t>
  </si>
  <si>
    <t>Increase in inventories</t>
  </si>
  <si>
    <t>Increase/(Decrease) in payables</t>
  </si>
  <si>
    <t>Cash generated from operations</t>
  </si>
  <si>
    <t>Interest paid</t>
  </si>
  <si>
    <t>Interest received</t>
  </si>
  <si>
    <t>Taxes paid</t>
  </si>
  <si>
    <t>Net cash generated from operating activities</t>
  </si>
  <si>
    <t>CASH FLOWS FROM INVESTING ACTIVITIES</t>
  </si>
  <si>
    <t>Proceeds from disposal of property,plant and equipment</t>
  </si>
  <si>
    <t>Purchase of property,plant and equipment</t>
  </si>
  <si>
    <t>Net cash used in investing activities</t>
  </si>
  <si>
    <t>CASH FLOWS FROM FINANCING ACTIVITIES</t>
  </si>
  <si>
    <t>Repayment of bank term loan</t>
  </si>
  <si>
    <t>Dividends paid</t>
  </si>
  <si>
    <t>Net changes in bankers' acceptance</t>
  </si>
  <si>
    <t>Net cash used in financing activities</t>
  </si>
  <si>
    <t>NET INCREASE  IN CASH AND CASH EQUIVALENTS</t>
  </si>
  <si>
    <t>EFFECTS OF EXCHANGE RATES CHANGES</t>
  </si>
  <si>
    <t>CASH AND CASH EQUIVALENTS AT BEGINNING OF FINANCIAL YEAR</t>
  </si>
  <si>
    <t>CASH AND CASH EQUIVALENTS AT END OF THE FINANACIAL YEAR</t>
  </si>
  <si>
    <t>Represented by:</t>
  </si>
  <si>
    <t>Cash and bank balances</t>
  </si>
  <si>
    <t xml:space="preserve">Deposit with licensed banks  </t>
  </si>
  <si>
    <t>Bank overdraft</t>
  </si>
  <si>
    <t>(The Condensed Consolidated Cash Flow Statement should be read in conjunction with the</t>
  </si>
  <si>
    <t>Annual Financial Report for the year ended 31 May 2003)</t>
  </si>
  <si>
    <t>(Restated)*</t>
  </si>
  <si>
    <t>* Please refer to Note A1 (i) for its details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</si>
</sst>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_);_(* \(#,##0.0\);_(* &quot;-&quot;?_);_(@_)"/>
    <numFmt numFmtId="182" formatCode="_(* #,##0.0_);_(* \(#,##0.0\);_(* &quot;-&quot;_);_(@_)"/>
    <numFmt numFmtId="183" formatCode="0.00000000"/>
    <numFmt numFmtId="184" formatCode="#,##0;\(#,##0\)"/>
    <numFmt numFmtId="185" formatCode="[$-409]d\-mmm\-yy;@"/>
    <numFmt numFmtId="186" formatCode="0.0000"/>
    <numFmt numFmtId="187" formatCode="0.000"/>
    <numFmt numFmtId="188" formatCode="0.0"/>
    <numFmt numFmtId="189" formatCode="#,##0.0_);\(#,##0.0\)"/>
    <numFmt numFmtId="190" formatCode="#,##0.000_);\(#,##0.000\)"/>
    <numFmt numFmtId="191" formatCode="#,##0.0000_);\(#,##0.0000\)"/>
    <numFmt numFmtId="192" formatCode="#,##0.00000_);\(#,##0.00000\)"/>
    <numFmt numFmtId="193" formatCode="_(* #,##0.000_);_(* \(#,##0.000\);_(* &quot;-&quot;???_);_(@_)"/>
    <numFmt numFmtId="194" formatCode="_(* #,##0.00_);_(* \(#,##0.00\);_(* &quot;-&quot;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43" fontId="0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79" fontId="4" fillId="0" borderId="0" xfId="15" applyNumberFormat="1" applyFont="1" applyFill="1" applyAlignment="1">
      <alignment horizontal="center"/>
    </xf>
    <xf numFmtId="179" fontId="5" fillId="0" borderId="0" xfId="15" applyNumberFormat="1" applyFont="1" applyFill="1" applyAlignment="1">
      <alignment/>
    </xf>
    <xf numFmtId="179" fontId="5" fillId="0" borderId="0" xfId="15" applyNumberFormat="1" applyFont="1" applyAlignment="1">
      <alignment/>
    </xf>
    <xf numFmtId="179" fontId="4" fillId="0" borderId="0" xfId="15" applyNumberFormat="1" applyFont="1" applyFill="1" applyAlignment="1">
      <alignment/>
    </xf>
    <xf numFmtId="179" fontId="5" fillId="0" borderId="0" xfId="15" applyNumberFormat="1" applyFont="1" applyFill="1" applyAlignment="1">
      <alignment/>
    </xf>
    <xf numFmtId="0" fontId="4" fillId="0" borderId="0" xfId="0" applyFont="1" applyAlignment="1">
      <alignment/>
    </xf>
    <xf numFmtId="179" fontId="5" fillId="0" borderId="0" xfId="15" applyNumberFormat="1" applyFont="1" applyFill="1" applyBorder="1" applyAlignment="1">
      <alignment/>
    </xf>
    <xf numFmtId="179" fontId="4" fillId="0" borderId="0" xfId="15" applyNumberFormat="1" applyFont="1" applyFill="1" applyAlignment="1" quotePrefix="1">
      <alignment horizontal="center"/>
    </xf>
    <xf numFmtId="179" fontId="4" fillId="0" borderId="0" xfId="15" applyNumberFormat="1" applyFont="1" applyFill="1" applyBorder="1" applyAlignment="1" quotePrefix="1">
      <alignment horizontal="center"/>
    </xf>
    <xf numFmtId="179" fontId="4" fillId="0" borderId="0" xfId="15" applyNumberFormat="1" applyFont="1" applyFill="1" applyBorder="1" applyAlignment="1">
      <alignment horizontal="center"/>
    </xf>
    <xf numFmtId="179" fontId="5" fillId="0" borderId="1" xfId="15" applyNumberFormat="1" applyFont="1" applyFill="1" applyBorder="1" applyAlignment="1">
      <alignment/>
    </xf>
    <xf numFmtId="179" fontId="5" fillId="0" borderId="0" xfId="15" applyNumberFormat="1" applyFont="1" applyBorder="1" applyAlignment="1">
      <alignment/>
    </xf>
    <xf numFmtId="0" fontId="5" fillId="0" borderId="0" xfId="15" applyNumberFormat="1" applyFont="1" applyFill="1" applyBorder="1" applyAlignment="1" applyProtection="1">
      <alignment/>
      <protection/>
    </xf>
    <xf numFmtId="41" fontId="5" fillId="0" borderId="2" xfId="15" applyFont="1" applyFill="1" applyBorder="1" applyAlignment="1">
      <alignment/>
    </xf>
    <xf numFmtId="179" fontId="5" fillId="0" borderId="3" xfId="15" applyNumberFormat="1" applyFont="1" applyFill="1" applyBorder="1" applyAlignment="1">
      <alignment/>
    </xf>
    <xf numFmtId="179" fontId="5" fillId="0" borderId="2" xfId="15" applyNumberFormat="1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43" fontId="5" fillId="0" borderId="0" xfId="15" applyNumberFormat="1" applyFont="1" applyFill="1" applyAlignment="1">
      <alignment/>
    </xf>
    <xf numFmtId="179" fontId="5" fillId="0" borderId="0" xfId="15" applyNumberFormat="1" applyFont="1" applyFill="1" applyAlignment="1">
      <alignment horizontal="right"/>
    </xf>
    <xf numFmtId="0" fontId="5" fillId="0" borderId="0" xfId="0" applyFont="1" applyAlignment="1">
      <alignment/>
    </xf>
    <xf numFmtId="180" fontId="5" fillId="0" borderId="0" xfId="15" applyNumberFormat="1" applyFont="1" applyFill="1" applyAlignment="1">
      <alignment/>
    </xf>
    <xf numFmtId="43" fontId="6" fillId="0" borderId="0" xfId="0" applyFont="1" applyFill="1" applyBorder="1" applyAlignment="1" applyProtection="1">
      <alignment/>
      <protection/>
    </xf>
    <xf numFmtId="179" fontId="6" fillId="0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179" fontId="0" fillId="0" borderId="4" xfId="0" applyNumberFormat="1" applyFont="1" applyFill="1" applyBorder="1" applyAlignment="1" applyProtection="1">
      <alignment/>
      <protection/>
    </xf>
    <xf numFmtId="179" fontId="0" fillId="0" borderId="5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Border="1" applyAlignment="1" applyProtection="1">
      <alignment/>
      <protection/>
    </xf>
    <xf numFmtId="179" fontId="0" fillId="0" borderId="6" xfId="0" applyNumberFormat="1" applyFont="1" applyFill="1" applyBorder="1" applyAlignment="1" applyProtection="1">
      <alignment/>
      <protection/>
    </xf>
    <xf numFmtId="43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194" fontId="0" fillId="0" borderId="0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1" fontId="5" fillId="0" borderId="0" xfId="15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1" fontId="5" fillId="0" borderId="0" xfId="15" applyNumberFormat="1" applyFont="1" applyFill="1" applyAlignment="1">
      <alignment/>
    </xf>
    <xf numFmtId="41" fontId="5" fillId="0" borderId="0" xfId="15" applyFont="1" applyFill="1" applyAlignment="1">
      <alignment/>
    </xf>
    <xf numFmtId="41" fontId="5" fillId="0" borderId="0" xfId="15" applyFont="1" applyAlignment="1">
      <alignment/>
    </xf>
    <xf numFmtId="41" fontId="4" fillId="0" borderId="0" xfId="15" applyFont="1" applyFill="1" applyAlignment="1">
      <alignment/>
    </xf>
    <xf numFmtId="41" fontId="5" fillId="0" borderId="0" xfId="15" applyFont="1" applyFill="1" applyAlignment="1">
      <alignment horizontal="right"/>
    </xf>
    <xf numFmtId="41" fontId="5" fillId="0" borderId="0" xfId="15" applyFont="1" applyFill="1" applyAlignment="1">
      <alignment horizontal="center"/>
    </xf>
    <xf numFmtId="41" fontId="5" fillId="0" borderId="0" xfId="15" applyFont="1" applyFill="1" applyAlignment="1">
      <alignment horizontal="left"/>
    </xf>
    <xf numFmtId="41" fontId="5" fillId="0" borderId="0" xfId="15" applyFont="1" applyAlignment="1">
      <alignment horizontal="center"/>
    </xf>
    <xf numFmtId="41" fontId="7" fillId="0" borderId="0" xfId="15" applyFont="1" applyFill="1" applyAlignment="1">
      <alignment/>
    </xf>
    <xf numFmtId="41" fontId="5" fillId="0" borderId="7" xfId="15" applyFont="1" applyFill="1" applyBorder="1" applyAlignment="1">
      <alignment/>
    </xf>
    <xf numFmtId="41" fontId="4" fillId="0" borderId="0" xfId="15" applyFont="1" applyFill="1" applyBorder="1" applyAlignment="1">
      <alignment/>
    </xf>
    <xf numFmtId="41" fontId="5" fillId="0" borderId="5" xfId="15" applyFont="1" applyFill="1" applyBorder="1" applyAlignment="1">
      <alignment/>
    </xf>
    <xf numFmtId="41" fontId="5" fillId="0" borderId="0" xfId="15" applyFont="1" applyFill="1" applyBorder="1" applyAlignment="1">
      <alignment/>
    </xf>
    <xf numFmtId="41" fontId="5" fillId="2" borderId="0" xfId="15" applyFont="1" applyFill="1" applyAlignment="1">
      <alignment/>
    </xf>
    <xf numFmtId="0" fontId="8" fillId="0" borderId="0" xfId="0" applyFont="1" applyAlignment="1">
      <alignment/>
    </xf>
    <xf numFmtId="179" fontId="8" fillId="0" borderId="0" xfId="15" applyNumberFormat="1" applyFont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84" fontId="8" fillId="0" borderId="0" xfId="0" applyNumberFormat="1" applyFont="1" applyAlignment="1">
      <alignment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84" fontId="9" fillId="0" borderId="0" xfId="0" applyNumberFormat="1" applyFont="1" applyAlignment="1">
      <alignment/>
    </xf>
    <xf numFmtId="179" fontId="9" fillId="0" borderId="0" xfId="15" applyNumberFormat="1" applyFont="1" applyAlignment="1">
      <alignment/>
    </xf>
    <xf numFmtId="179" fontId="8" fillId="0" borderId="0" xfId="15" applyNumberFormat="1" applyFont="1" applyAlignment="1">
      <alignment horizontal="center"/>
    </xf>
    <xf numFmtId="184" fontId="8" fillId="0" borderId="0" xfId="0" applyNumberFormat="1" applyFont="1" applyAlignment="1">
      <alignment horizontal="center"/>
    </xf>
    <xf numFmtId="179" fontId="8" fillId="0" borderId="0" xfId="15" applyNumberFormat="1" applyFont="1" applyAlignment="1" quotePrefix="1">
      <alignment horizontal="center"/>
    </xf>
    <xf numFmtId="15" fontId="8" fillId="0" borderId="0" xfId="0" applyNumberFormat="1" applyFont="1" applyAlignment="1">
      <alignment horizontal="center"/>
    </xf>
    <xf numFmtId="185" fontId="8" fillId="0" borderId="0" xfId="0" applyNumberFormat="1" applyFont="1" applyAlignment="1" quotePrefix="1">
      <alignment horizontal="center"/>
    </xf>
    <xf numFmtId="184" fontId="8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41" fontId="9" fillId="0" borderId="0" xfId="15" applyFont="1" applyAlignment="1">
      <alignment/>
    </xf>
    <xf numFmtId="179" fontId="9" fillId="0" borderId="0" xfId="15" applyNumberFormat="1" applyFont="1" applyBorder="1" applyAlignment="1">
      <alignment/>
    </xf>
    <xf numFmtId="41" fontId="9" fillId="0" borderId="0" xfId="15" applyFont="1" applyBorder="1" applyAlignment="1">
      <alignment/>
    </xf>
    <xf numFmtId="41" fontId="8" fillId="0" borderId="0" xfId="15" applyFont="1" applyAlignment="1">
      <alignment/>
    </xf>
    <xf numFmtId="41" fontId="9" fillId="0" borderId="0" xfId="15" applyFont="1" applyFill="1" applyAlignment="1">
      <alignment/>
    </xf>
    <xf numFmtId="41" fontId="10" fillId="0" borderId="0" xfId="15" applyFont="1" applyAlignment="1">
      <alignment/>
    </xf>
    <xf numFmtId="41" fontId="9" fillId="0" borderId="0" xfId="15" applyFont="1" applyFill="1" applyBorder="1" applyAlignment="1">
      <alignment/>
    </xf>
    <xf numFmtId="0" fontId="9" fillId="0" borderId="0" xfId="0" applyFont="1" applyFill="1" applyBorder="1" applyAlignment="1">
      <alignment/>
    </xf>
    <xf numFmtId="179" fontId="9" fillId="0" borderId="1" xfId="15" applyNumberFormat="1" applyFont="1" applyBorder="1" applyAlignment="1">
      <alignment/>
    </xf>
    <xf numFmtId="41" fontId="9" fillId="0" borderId="1" xfId="15" applyFont="1" applyBorder="1" applyAlignment="1">
      <alignment/>
    </xf>
    <xf numFmtId="179" fontId="8" fillId="0" borderId="6" xfId="15" applyNumberFormat="1" applyFont="1" applyBorder="1" applyAlignment="1">
      <alignment/>
    </xf>
    <xf numFmtId="41" fontId="9" fillId="0" borderId="6" xfId="15" applyFont="1" applyBorder="1" applyAlignment="1">
      <alignment/>
    </xf>
    <xf numFmtId="179" fontId="8" fillId="0" borderId="4" xfId="15" applyNumberFormat="1" applyFont="1" applyBorder="1" applyAlignment="1">
      <alignment/>
    </xf>
    <xf numFmtId="41" fontId="9" fillId="0" borderId="4" xfId="15" applyFont="1" applyBorder="1" applyAlignment="1">
      <alignment/>
    </xf>
    <xf numFmtId="179" fontId="8" fillId="0" borderId="2" xfId="15" applyNumberFormat="1" applyFont="1" applyBorder="1" applyAlignment="1">
      <alignment/>
    </xf>
    <xf numFmtId="41" fontId="8" fillId="0" borderId="2" xfId="15" applyFont="1" applyBorder="1" applyAlignment="1">
      <alignment/>
    </xf>
    <xf numFmtId="41" fontId="8" fillId="0" borderId="0" xfId="15" applyFont="1" applyFill="1" applyBorder="1" applyAlignment="1">
      <alignment/>
    </xf>
    <xf numFmtId="43" fontId="9" fillId="0" borderId="0" xfId="15" applyNumberFormat="1" applyFont="1" applyAlignment="1">
      <alignment/>
    </xf>
    <xf numFmtId="184" fontId="9" fillId="0" borderId="0" xfId="0" applyNumberFormat="1" applyFont="1" applyBorder="1" applyAlignment="1">
      <alignment/>
    </xf>
    <xf numFmtId="179" fontId="9" fillId="0" borderId="0" xfId="15" applyNumberFormat="1" applyFont="1" applyFill="1" applyAlignment="1">
      <alignment/>
    </xf>
    <xf numFmtId="179" fontId="4" fillId="0" borderId="0" xfId="15" applyNumberFormat="1" applyFont="1" applyFill="1" applyAlignment="1">
      <alignment horizontal="center"/>
    </xf>
    <xf numFmtId="179" fontId="4" fillId="0" borderId="0" xfId="15" applyNumberFormat="1" applyFont="1" applyFill="1" applyAlignment="1" quotePrefix="1">
      <alignment horizontal="center"/>
    </xf>
    <xf numFmtId="41" fontId="5" fillId="0" borderId="0" xfId="15" applyFont="1" applyFill="1" applyAlignment="1">
      <alignment horizontal="center"/>
    </xf>
    <xf numFmtId="41" fontId="4" fillId="0" borderId="0" xfId="15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123825</xdr:rowOff>
    </xdr:from>
    <xdr:to>
      <xdr:col>4</xdr:col>
      <xdr:colOff>923925</xdr:colOff>
      <xdr:row>8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790950" y="16478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123825</xdr:rowOff>
    </xdr:from>
    <xdr:to>
      <xdr:col>7</xdr:col>
      <xdr:colOff>0</xdr:colOff>
      <xdr:row>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895975" y="1647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</xdr:row>
      <xdr:rowOff>95250</xdr:rowOff>
    </xdr:from>
    <xdr:to>
      <xdr:col>8</xdr:col>
      <xdr:colOff>0</xdr:colOff>
      <xdr:row>7</xdr:row>
      <xdr:rowOff>95250</xdr:rowOff>
    </xdr:to>
    <xdr:sp>
      <xdr:nvSpPr>
        <xdr:cNvPr id="3" name="Line 3"/>
        <xdr:cNvSpPr>
          <a:spLocks/>
        </xdr:cNvSpPr>
      </xdr:nvSpPr>
      <xdr:spPr>
        <a:xfrm>
          <a:off x="6724650" y="14192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</xdr:row>
      <xdr:rowOff>104775</xdr:rowOff>
    </xdr:from>
    <xdr:to>
      <xdr:col>5</xdr:col>
      <xdr:colOff>95250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3781425" y="14287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123825</xdr:rowOff>
    </xdr:from>
    <xdr:to>
      <xdr:col>4</xdr:col>
      <xdr:colOff>923925</xdr:colOff>
      <xdr:row>29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3790950" y="57531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123825</xdr:rowOff>
    </xdr:from>
    <xdr:to>
      <xdr:col>7</xdr:col>
      <xdr:colOff>0</xdr:colOff>
      <xdr:row>29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5895975" y="57531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28</xdr:row>
      <xdr:rowOff>95250</xdr:rowOff>
    </xdr:from>
    <xdr:to>
      <xdr:col>7</xdr:col>
      <xdr:colOff>809625</xdr:colOff>
      <xdr:row>28</xdr:row>
      <xdr:rowOff>95250</xdr:rowOff>
    </xdr:to>
    <xdr:sp>
      <xdr:nvSpPr>
        <xdr:cNvPr id="7" name="Line 7"/>
        <xdr:cNvSpPr>
          <a:spLocks/>
        </xdr:cNvSpPr>
      </xdr:nvSpPr>
      <xdr:spPr>
        <a:xfrm>
          <a:off x="6581775" y="55245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28</xdr:row>
      <xdr:rowOff>133350</xdr:rowOff>
    </xdr:from>
    <xdr:to>
      <xdr:col>5</xdr:col>
      <xdr:colOff>95250</xdr:colOff>
      <xdr:row>28</xdr:row>
      <xdr:rowOff>133350</xdr:rowOff>
    </xdr:to>
    <xdr:sp>
      <xdr:nvSpPr>
        <xdr:cNvPr id="8" name="Line 8"/>
        <xdr:cNvSpPr>
          <a:spLocks/>
        </xdr:cNvSpPr>
      </xdr:nvSpPr>
      <xdr:spPr>
        <a:xfrm flipH="1">
          <a:off x="3781425" y="55626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\PLC\Suiwah%20Group\31%20May%202004\AWPs\4th%20quarter%20draft%20announcement%20(May%202004)\consolfy03.04%20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entries1st03"/>
      <sheetName val="bs4thqtr"/>
      <sheetName val="is4thqtr"/>
      <sheetName val="bs"/>
      <sheetName val="segqtr1"/>
      <sheetName val="cum is"/>
      <sheetName val="qtr1"/>
      <sheetName val="qtr2"/>
      <sheetName val="qtr3"/>
      <sheetName val="cbs1st03"/>
      <sheetName val="cis1st03"/>
      <sheetName val="ccie1st03"/>
      <sheetName val="ccf1st03"/>
      <sheetName val="cfqtr1"/>
      <sheetName val="3mth is"/>
      <sheetName val="budget vs actual"/>
      <sheetName val="actual qtr2"/>
      <sheetName val="cis2nd03"/>
      <sheetName val="cbs2nd03"/>
      <sheetName val="ccie2nd03"/>
      <sheetName val="ccf2nd03"/>
      <sheetName val="segqtr2"/>
      <sheetName val="cfqtr2"/>
      <sheetName val="budget vs actual qtr3"/>
      <sheetName val="cfqtr404"/>
      <sheetName val="bs4thqtr04"/>
      <sheetName val="is4thqtr04"/>
      <sheetName val="segqtr404 superceded"/>
      <sheetName val="cfqtr3"/>
      <sheetName val="segqtr3"/>
      <sheetName val="consolentries3rd03"/>
      <sheetName val="consolentries2nd03"/>
      <sheetName val="bs3rdqtr"/>
      <sheetName val="is3rdqtr"/>
      <sheetName val="cis4th04 '000"/>
      <sheetName val="CBS4th 04 '000"/>
      <sheetName val="ccie4th04 '000"/>
      <sheetName val="ccf4th04 '000"/>
      <sheetName val="cbs4th04 void"/>
      <sheetName val="ccie4th04 void"/>
      <sheetName val="ccf4th04 void"/>
      <sheetName val="actual qtr04"/>
      <sheetName val="actual qtr3"/>
      <sheetName val="ccf3rdqtr"/>
      <sheetName val="cbs3rdqtr"/>
      <sheetName val="ccie3rdqtr"/>
      <sheetName val="cis3rd03"/>
      <sheetName val="is2ndqtr"/>
      <sheetName val="bs2ndqtr"/>
      <sheetName val="bs1stqtr"/>
      <sheetName val="is1stqtr"/>
      <sheetName val="consolentries3rdqtr"/>
      <sheetName val="consolentries2ndqtr"/>
      <sheetName val="consolentries1stqtr"/>
    </sheetNames>
    <sheetDataSet>
      <sheetData sheetId="1">
        <row r="20">
          <cell r="F20">
            <v>6981522.029999999</v>
          </cell>
        </row>
        <row r="25">
          <cell r="F25">
            <v>433757.59</v>
          </cell>
        </row>
      </sheetData>
      <sheetData sheetId="25">
        <row r="20">
          <cell r="N20">
            <v>9682594.079999998</v>
          </cell>
        </row>
        <row r="24">
          <cell r="N24">
            <v>0</v>
          </cell>
        </row>
        <row r="25">
          <cell r="N25">
            <v>569460</v>
          </cell>
        </row>
      </sheetData>
      <sheetData sheetId="26">
        <row r="6">
          <cell r="W6">
            <v>347413313.65999997</v>
          </cell>
        </row>
        <row r="8">
          <cell r="W8">
            <v>2769434</v>
          </cell>
        </row>
        <row r="17">
          <cell r="W17">
            <v>670875</v>
          </cell>
        </row>
        <row r="29">
          <cell r="W29">
            <v>273773354.44</v>
          </cell>
        </row>
        <row r="34">
          <cell r="W34">
            <v>75528</v>
          </cell>
        </row>
        <row r="35">
          <cell r="W35">
            <v>16500</v>
          </cell>
        </row>
        <row r="36">
          <cell r="W36">
            <v>1292163.1099999999</v>
          </cell>
        </row>
        <row r="37">
          <cell r="W37">
            <v>141888.2599999999</v>
          </cell>
        </row>
        <row r="38">
          <cell r="W38">
            <v>674082.91</v>
          </cell>
        </row>
        <row r="40">
          <cell r="W40">
            <v>262944</v>
          </cell>
        </row>
        <row r="75">
          <cell r="W75">
            <v>111610</v>
          </cell>
        </row>
        <row r="76">
          <cell r="W76">
            <v>65227.07000000001</v>
          </cell>
        </row>
        <row r="77">
          <cell r="W77">
            <v>57309</v>
          </cell>
        </row>
        <row r="118">
          <cell r="L118">
            <v>55666</v>
          </cell>
        </row>
        <row r="141">
          <cell r="W141">
            <v>57985124.46736843</v>
          </cell>
        </row>
        <row r="143">
          <cell r="W143">
            <v>315564</v>
          </cell>
        </row>
        <row r="144">
          <cell r="W144">
            <v>3319332</v>
          </cell>
        </row>
        <row r="148">
          <cell r="W148">
            <v>5605174.368</v>
          </cell>
        </row>
        <row r="154">
          <cell r="L154">
            <v>185175.34</v>
          </cell>
        </row>
      </sheetData>
      <sheetData sheetId="38">
        <row r="1">
          <cell r="A1" t="str">
            <v>SUIWAH CORPORATION BHD.</v>
          </cell>
        </row>
        <row r="2">
          <cell r="A2" t="str">
            <v>COMPANY NO: 253837 H</v>
          </cell>
        </row>
        <row r="3">
          <cell r="A3" t="str">
            <v>(Incorporated in Malaysia)</v>
          </cell>
        </row>
        <row r="4">
          <cell r="A4" t="str">
            <v>CONDENSED CONSOLIDATED BALANCE SHEET</v>
          </cell>
        </row>
        <row r="5">
          <cell r="A5" t="str">
            <v>(The figures have not been audited)</v>
          </cell>
        </row>
        <row r="6">
          <cell r="C6" t="str">
            <v>As At End of</v>
          </cell>
          <cell r="E6" t="str">
            <v>As At Preceding</v>
          </cell>
        </row>
        <row r="7">
          <cell r="C7" t="str">
            <v>Current Quarter</v>
          </cell>
          <cell r="E7" t="str">
            <v>Financial Year End</v>
          </cell>
        </row>
        <row r="8">
          <cell r="C8" t="str">
            <v>31 May 2004</v>
          </cell>
          <cell r="E8" t="str">
            <v>31 May 2003</v>
          </cell>
        </row>
        <row r="9">
          <cell r="C9" t="str">
            <v>(Unaudited)</v>
          </cell>
          <cell r="E9" t="str">
            <v>(Restated)</v>
          </cell>
        </row>
        <row r="10">
          <cell r="C10" t="str">
            <v>RM'000</v>
          </cell>
          <cell r="E10" t="str">
            <v>RM'000</v>
          </cell>
        </row>
        <row r="11">
          <cell r="A11" t="str">
            <v>NON-CURRENT ASSETS</v>
          </cell>
        </row>
        <row r="12">
          <cell r="A12" t="str">
            <v>Property, plant and equipment</v>
          </cell>
          <cell r="C12">
            <v>48773.267700000004</v>
          </cell>
          <cell r="E12">
            <v>51038</v>
          </cell>
        </row>
        <row r="13">
          <cell r="A13" t="str">
            <v>Land held for development</v>
          </cell>
          <cell r="C13">
            <v>11891.26814</v>
          </cell>
          <cell r="E13">
            <v>11891</v>
          </cell>
        </row>
        <row r="14">
          <cell r="A14" t="str">
            <v>Other investments</v>
          </cell>
          <cell r="C14">
            <v>7.367</v>
          </cell>
          <cell r="E14">
            <v>5</v>
          </cell>
        </row>
        <row r="15">
          <cell r="A15" t="str">
            <v>Goodwill on consolidation</v>
          </cell>
          <cell r="C15">
            <v>4833.740452631579</v>
          </cell>
          <cell r="E15">
            <v>5516</v>
          </cell>
        </row>
        <row r="17">
          <cell r="A17" t="str">
            <v>CURRENT ASSETS</v>
          </cell>
        </row>
        <row r="18">
          <cell r="A18" t="str">
            <v>Inventories</v>
          </cell>
          <cell r="C18">
            <v>29517.220289999997</v>
          </cell>
          <cell r="E18">
            <v>24784</v>
          </cell>
        </row>
        <row r="19">
          <cell r="A19" t="str">
            <v>Trade receivables</v>
          </cell>
          <cell r="C19">
            <v>38362.48124</v>
          </cell>
          <cell r="E19">
            <v>19999</v>
          </cell>
        </row>
        <row r="20">
          <cell r="A20" t="str">
            <v>Other receivables</v>
          </cell>
          <cell r="C20">
            <v>7025.73541</v>
          </cell>
          <cell r="E20">
            <v>4501</v>
          </cell>
        </row>
        <row r="21">
          <cell r="A21" t="str">
            <v>Loan receivables</v>
          </cell>
          <cell r="C21">
            <v>7188.099069999999</v>
          </cell>
          <cell r="E21">
            <v>7112</v>
          </cell>
        </row>
        <row r="22">
          <cell r="A22" t="str">
            <v>Cash and bank balances</v>
          </cell>
          <cell r="C22">
            <v>27844.191469999998</v>
          </cell>
          <cell r="E22">
            <v>22739</v>
          </cell>
        </row>
        <row r="24">
          <cell r="A24" t="str">
            <v>CURRENT LIABILITIES</v>
          </cell>
        </row>
        <row r="25">
          <cell r="A25" t="str">
            <v>Borrowings</v>
          </cell>
          <cell r="C25">
            <v>4559.4887</v>
          </cell>
          <cell r="E25">
            <v>4447.178</v>
          </cell>
        </row>
        <row r="26">
          <cell r="A26" t="str">
            <v>Trade payables</v>
          </cell>
          <cell r="C26">
            <v>51809.316770000005</v>
          </cell>
          <cell r="E26">
            <v>41392.133</v>
          </cell>
        </row>
        <row r="27">
          <cell r="A27" t="str">
            <v>Other payables</v>
          </cell>
          <cell r="C27">
            <v>8482.264469999998</v>
          </cell>
          <cell r="E27">
            <v>6644.585</v>
          </cell>
        </row>
        <row r="28">
          <cell r="A28" t="str">
            <v>Tax payable</v>
          </cell>
          <cell r="C28">
            <v>1191.35999</v>
          </cell>
          <cell r="E28">
            <v>473.775</v>
          </cell>
        </row>
        <row r="29">
          <cell r="C29">
            <v>0</v>
          </cell>
          <cell r="E29">
            <v>0</v>
          </cell>
        </row>
        <row r="31">
          <cell r="A31" t="str">
            <v>NET CURRENT ASSETS</v>
          </cell>
        </row>
        <row r="34">
          <cell r="A34" t="str">
            <v>Financed by:</v>
          </cell>
        </row>
        <row r="35">
          <cell r="A35" t="str">
            <v>Share Capital</v>
          </cell>
          <cell r="C35">
            <v>40700</v>
          </cell>
          <cell r="E35">
            <v>40700</v>
          </cell>
        </row>
        <row r="36">
          <cell r="A36" t="str">
            <v>Reserves</v>
          </cell>
          <cell r="C36">
            <v>38843.06051463159</v>
          </cell>
          <cell r="E36">
            <v>28559</v>
          </cell>
        </row>
        <row r="37">
          <cell r="A37" t="str">
            <v>Shareholders' equity</v>
          </cell>
        </row>
        <row r="38">
          <cell r="A38" t="str">
            <v>Minority interests</v>
          </cell>
          <cell r="C38">
            <v>26269.036368</v>
          </cell>
          <cell r="E38">
            <v>20664</v>
          </cell>
        </row>
        <row r="41">
          <cell r="A41" t="str">
            <v>Borrowings</v>
          </cell>
          <cell r="C41">
            <v>0</v>
          </cell>
          <cell r="E41">
            <v>7.208</v>
          </cell>
        </row>
        <row r="42">
          <cell r="A42" t="str">
            <v>Deferred income</v>
          </cell>
          <cell r="C42">
            <v>373.621</v>
          </cell>
          <cell r="E42">
            <v>782.253</v>
          </cell>
        </row>
        <row r="43">
          <cell r="A43" t="str">
            <v>Deferred taxation</v>
          </cell>
          <cell r="C43">
            <v>3214.717</v>
          </cell>
          <cell r="E43">
            <v>3915</v>
          </cell>
        </row>
        <row r="44">
          <cell r="A44" t="str">
            <v>Non-current liabilities</v>
          </cell>
        </row>
        <row r="47">
          <cell r="A47" t="str">
            <v>Net tangible assets per share (RM)</v>
          </cell>
        </row>
        <row r="49">
          <cell r="A49" t="str">
            <v>(The Condensed Consolidated Balance Sheet should be read in conjunction </v>
          </cell>
        </row>
        <row r="50">
          <cell r="A50" t="str">
            <v> with the Audited Financial Report for the financial year ended 31 May 2003)</v>
          </cell>
        </row>
        <row r="51">
          <cell r="A51" t="str">
            <v>The accompanying notes are an integral part of this statement.</v>
          </cell>
        </row>
      </sheetData>
      <sheetData sheetId="39">
        <row r="16">
          <cell r="B16">
            <v>40700</v>
          </cell>
          <cell r="E16">
            <v>3845</v>
          </cell>
          <cell r="F16">
            <v>2536.795</v>
          </cell>
          <cell r="G16">
            <v>0</v>
          </cell>
          <cell r="H16">
            <v>22991.382</v>
          </cell>
        </row>
        <row r="17">
          <cell r="B17">
            <v>0</v>
          </cell>
          <cell r="E17">
            <v>0</v>
          </cell>
          <cell r="F17">
            <v>-827.574</v>
          </cell>
          <cell r="G17">
            <v>0</v>
          </cell>
          <cell r="H17">
            <v>13.946</v>
          </cell>
        </row>
        <row r="20">
          <cell r="B20">
            <v>0</v>
          </cell>
          <cell r="E20">
            <v>0</v>
          </cell>
          <cell r="F20">
            <v>-37</v>
          </cell>
          <cell r="G20">
            <v>0</v>
          </cell>
          <cell r="H20">
            <v>37</v>
          </cell>
        </row>
        <row r="21">
          <cell r="B21">
            <v>0</v>
          </cell>
          <cell r="E21">
            <v>0</v>
          </cell>
          <cell r="F21">
            <v>0</v>
          </cell>
          <cell r="G21">
            <v>0</v>
          </cell>
          <cell r="H21">
            <v>12318</v>
          </cell>
        </row>
        <row r="22">
          <cell r="B22">
            <v>0</v>
          </cell>
          <cell r="E22">
            <v>0</v>
          </cell>
          <cell r="F22">
            <v>0</v>
          </cell>
          <cell r="G22">
            <v>0</v>
          </cell>
          <cell r="H22">
            <v>-2035</v>
          </cell>
        </row>
        <row r="37">
          <cell r="B37">
            <v>40700</v>
          </cell>
          <cell r="E37">
            <v>3845</v>
          </cell>
          <cell r="F37">
            <v>2537</v>
          </cell>
          <cell r="G37">
            <v>1</v>
          </cell>
          <cell r="H37">
            <v>14756</v>
          </cell>
        </row>
        <row r="38">
          <cell r="B38">
            <v>0</v>
          </cell>
          <cell r="E38">
            <v>0</v>
          </cell>
          <cell r="F38">
            <v>-791</v>
          </cell>
          <cell r="H38">
            <v>1998</v>
          </cell>
        </row>
        <row r="41">
          <cell r="B41">
            <v>0</v>
          </cell>
          <cell r="E41">
            <v>0</v>
          </cell>
          <cell r="F41">
            <v>-37</v>
          </cell>
          <cell r="G41">
            <v>0</v>
          </cell>
          <cell r="H41">
            <v>37</v>
          </cell>
        </row>
        <row r="42">
          <cell r="G42">
            <v>-1</v>
          </cell>
        </row>
        <row r="43">
          <cell r="B43">
            <v>0</v>
          </cell>
          <cell r="E43">
            <v>0</v>
          </cell>
          <cell r="F43">
            <v>0</v>
          </cell>
          <cell r="G43">
            <v>0</v>
          </cell>
          <cell r="H43">
            <v>8249</v>
          </cell>
        </row>
        <row r="44">
          <cell r="B44">
            <v>0</v>
          </cell>
          <cell r="E44">
            <v>0</v>
          </cell>
          <cell r="F44">
            <v>0</v>
          </cell>
          <cell r="G44">
            <v>0</v>
          </cell>
          <cell r="H44">
            <v>-2035</v>
          </cell>
        </row>
      </sheetData>
      <sheetData sheetId="40">
        <row r="13">
          <cell r="G13">
            <v>14782</v>
          </cell>
        </row>
        <row r="17">
          <cell r="C17">
            <v>682.223547368421</v>
          </cell>
          <cell r="G17">
            <v>682</v>
          </cell>
        </row>
        <row r="18">
          <cell r="C18">
            <v>-408.132</v>
          </cell>
          <cell r="G18">
            <v>-408</v>
          </cell>
        </row>
        <row r="19">
          <cell r="C19">
            <v>0</v>
          </cell>
          <cell r="G19">
            <v>4</v>
          </cell>
        </row>
        <row r="20">
          <cell r="C20">
            <v>8005.3579</v>
          </cell>
          <cell r="G20">
            <v>7299.797</v>
          </cell>
        </row>
        <row r="21">
          <cell r="C21">
            <v>-8.198</v>
          </cell>
          <cell r="G21">
            <v>134</v>
          </cell>
        </row>
        <row r="22">
          <cell r="C22">
            <v>0</v>
          </cell>
          <cell r="G22">
            <v>400</v>
          </cell>
        </row>
        <row r="23">
          <cell r="C23">
            <v>0</v>
          </cell>
          <cell r="G23">
            <v>2.96</v>
          </cell>
        </row>
        <row r="24">
          <cell r="C24">
            <v>122.53607000000001</v>
          </cell>
          <cell r="G24">
            <v>162</v>
          </cell>
        </row>
        <row r="25">
          <cell r="C25">
            <v>-674.0829100000001</v>
          </cell>
          <cell r="G25">
            <v>-882</v>
          </cell>
        </row>
        <row r="26">
          <cell r="C26">
            <v>506.919</v>
          </cell>
          <cell r="G26">
            <v>-285</v>
          </cell>
        </row>
        <row r="27">
          <cell r="C27">
            <v>426.164</v>
          </cell>
          <cell r="G27">
            <v>668</v>
          </cell>
        </row>
        <row r="28">
          <cell r="C28">
            <v>27.59911</v>
          </cell>
          <cell r="G28">
            <v>42</v>
          </cell>
        </row>
        <row r="29">
          <cell r="C29">
            <v>199.37</v>
          </cell>
          <cell r="G29">
            <v>79</v>
          </cell>
        </row>
        <row r="30">
          <cell r="C30">
            <v>-243</v>
          </cell>
        </row>
        <row r="31">
          <cell r="C31">
            <v>-19.944000000000017</v>
          </cell>
          <cell r="G31">
            <v>-1595</v>
          </cell>
        </row>
        <row r="32">
          <cell r="C32">
            <v>-1.958</v>
          </cell>
          <cell r="G32">
            <v>0</v>
          </cell>
        </row>
        <row r="33">
          <cell r="C33">
            <v>0.695</v>
          </cell>
          <cell r="G33">
            <v>0</v>
          </cell>
        </row>
        <row r="35">
          <cell r="C35">
            <v>-21996.947009999996</v>
          </cell>
          <cell r="G35">
            <v>-2935</v>
          </cell>
        </row>
        <row r="36">
          <cell r="C36">
            <v>-5240.19212</v>
          </cell>
          <cell r="G36">
            <v>-1183</v>
          </cell>
        </row>
        <row r="37">
          <cell r="C37">
            <v>11922.618990000004</v>
          </cell>
          <cell r="G37">
            <v>-611</v>
          </cell>
        </row>
        <row r="39">
          <cell r="C39">
            <v>-122.53607000000001</v>
          </cell>
          <cell r="G39">
            <v>-162</v>
          </cell>
        </row>
        <row r="40">
          <cell r="C40">
            <v>674.0829100000001</v>
          </cell>
          <cell r="G40">
            <v>882</v>
          </cell>
        </row>
        <row r="41">
          <cell r="C41">
            <v>-2946.8982499999997</v>
          </cell>
          <cell r="G41">
            <v>-5176</v>
          </cell>
        </row>
        <row r="45">
          <cell r="C45">
            <v>35.3</v>
          </cell>
          <cell r="G45">
            <v>0</v>
          </cell>
        </row>
        <row r="46">
          <cell r="C46">
            <v>-5461.749569999997</v>
          </cell>
          <cell r="G46">
            <v>-5049</v>
          </cell>
        </row>
        <row r="50">
          <cell r="C50">
            <v>-7.032</v>
          </cell>
          <cell r="G50">
            <v>-3156</v>
          </cell>
        </row>
        <row r="51">
          <cell r="C51">
            <v>-2035</v>
          </cell>
          <cell r="G51">
            <v>-2035</v>
          </cell>
        </row>
        <row r="52">
          <cell r="C52">
            <v>-1248.4462999999998</v>
          </cell>
          <cell r="G52">
            <v>1633</v>
          </cell>
        </row>
        <row r="56">
          <cell r="C56">
            <v>-2.031</v>
          </cell>
          <cell r="G56">
            <v>-2.659</v>
          </cell>
        </row>
        <row r="57">
          <cell r="G57">
            <v>18865</v>
          </cell>
        </row>
        <row r="61">
          <cell r="C61">
            <v>4497.87499</v>
          </cell>
        </row>
        <row r="62">
          <cell r="C62">
            <v>23346.316479999998</v>
          </cell>
        </row>
        <row r="63">
          <cell r="C63">
            <v>-1942.807</v>
          </cell>
        </row>
      </sheetData>
      <sheetData sheetId="46">
        <row r="16">
          <cell r="H16">
            <v>228649</v>
          </cell>
        </row>
        <row r="18">
          <cell r="H18">
            <v>-216903</v>
          </cell>
        </row>
        <row r="20">
          <cell r="H20">
            <v>1666</v>
          </cell>
        </row>
        <row r="24">
          <cell r="H24">
            <v>-200</v>
          </cell>
        </row>
        <row r="28">
          <cell r="H28">
            <v>-3362</v>
          </cell>
        </row>
        <row r="32">
          <cell r="H32">
            <v>-1624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85"/>
  <sheetViews>
    <sheetView view="pageBreakPreview" zoomScale="60" workbookViewId="0" topLeftCell="A1">
      <selection activeCell="C19" sqref="C19"/>
    </sheetView>
  </sheetViews>
  <sheetFormatPr defaultColWidth="9.140625" defaultRowHeight="12.75"/>
  <cols>
    <col min="1" max="1" width="45.8515625" style="4" customWidth="1"/>
    <col min="2" max="2" width="11.57421875" style="4" customWidth="1"/>
    <col min="3" max="3" width="4.00390625" style="4" customWidth="1"/>
    <col min="4" max="4" width="12.57421875" style="4" bestFit="1" customWidth="1"/>
    <col min="5" max="5" width="9.140625" style="4" customWidth="1"/>
    <col min="6" max="6" width="12.7109375" style="4" bestFit="1" customWidth="1"/>
    <col min="7" max="7" width="4.00390625" style="4" customWidth="1"/>
    <col min="8" max="8" width="12.57421875" style="4" bestFit="1" customWidth="1"/>
    <col min="9" max="9" width="4.140625" style="4" customWidth="1"/>
    <col min="10" max="12" width="9.7109375" style="4" customWidth="1"/>
    <col min="13" max="16384" width="9.140625" style="4" customWidth="1"/>
  </cols>
  <sheetData>
    <row r="2" spans="1:36" ht="15.75">
      <c r="A2" s="92" t="s">
        <v>0</v>
      </c>
      <c r="B2" s="92"/>
      <c r="C2" s="92"/>
      <c r="D2" s="92"/>
      <c r="E2" s="92"/>
      <c r="F2" s="92"/>
      <c r="G2" s="92"/>
      <c r="H2" s="9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5.75">
      <c r="A3" s="92" t="s">
        <v>1</v>
      </c>
      <c r="B3" s="92"/>
      <c r="C3" s="92"/>
      <c r="D3" s="92"/>
      <c r="E3" s="92"/>
      <c r="F3" s="92"/>
      <c r="G3" s="92"/>
      <c r="H3" s="9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5.75">
      <c r="A4" s="92" t="s">
        <v>2</v>
      </c>
      <c r="B4" s="92"/>
      <c r="C4" s="92"/>
      <c r="D4" s="92"/>
      <c r="E4" s="92"/>
      <c r="F4" s="92"/>
      <c r="G4" s="92"/>
      <c r="H4" s="9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5.7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>
      <c r="A6" s="5" t="s">
        <v>3</v>
      </c>
      <c r="B6" s="6"/>
      <c r="C6" s="6"/>
      <c r="D6" s="6"/>
      <c r="E6" s="6"/>
      <c r="F6" s="6"/>
      <c r="G6" s="6"/>
      <c r="H6" s="6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>
      <c r="A7" s="7" t="s">
        <v>4</v>
      </c>
      <c r="B7" s="6"/>
      <c r="C7" s="6"/>
      <c r="D7" s="6"/>
      <c r="E7" s="6"/>
      <c r="F7" s="6"/>
      <c r="G7" s="6"/>
      <c r="H7" s="6"/>
      <c r="I7" s="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5.75">
      <c r="A8" s="3"/>
      <c r="B8" s="3"/>
      <c r="C8" s="3"/>
      <c r="D8" s="3"/>
      <c r="E8" s="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5.75">
      <c r="A9" s="3"/>
      <c r="B9" s="92"/>
      <c r="C9" s="92"/>
      <c r="D9" s="92"/>
      <c r="E9" s="8"/>
      <c r="F9" s="92" t="s">
        <v>5</v>
      </c>
      <c r="G9" s="93"/>
      <c r="H9" s="93"/>
      <c r="I9" s="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>
      <c r="A10" s="3"/>
      <c r="B10" s="92"/>
      <c r="C10" s="92"/>
      <c r="D10" s="92"/>
      <c r="E10" s="8"/>
      <c r="F10" s="92" t="s">
        <v>6</v>
      </c>
      <c r="G10" s="93"/>
      <c r="H10" s="93"/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5.75">
      <c r="A11" s="3"/>
      <c r="B11" s="93"/>
      <c r="C11" s="93"/>
      <c r="D11" s="93"/>
      <c r="E11" s="10"/>
      <c r="F11" s="93" t="s">
        <v>7</v>
      </c>
      <c r="G11" s="93"/>
      <c r="H11" s="93"/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5.75">
      <c r="A12" s="3"/>
      <c r="B12" s="9" t="s">
        <v>8</v>
      </c>
      <c r="C12" s="2"/>
      <c r="D12" s="9" t="s">
        <v>9</v>
      </c>
      <c r="E12" s="11"/>
      <c r="F12" s="9" t="s">
        <v>8</v>
      </c>
      <c r="G12" s="2"/>
      <c r="H12" s="9" t="s">
        <v>9</v>
      </c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.75">
      <c r="A13" s="3"/>
      <c r="B13" s="2" t="s">
        <v>10</v>
      </c>
      <c r="C13" s="2"/>
      <c r="D13" s="2" t="s">
        <v>10</v>
      </c>
      <c r="E13" s="11"/>
      <c r="F13" s="2" t="s">
        <v>10</v>
      </c>
      <c r="G13" s="2"/>
      <c r="H13" s="2" t="s">
        <v>10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5.75">
      <c r="A14" s="3"/>
      <c r="B14" s="2"/>
      <c r="C14" s="2"/>
      <c r="D14" s="2" t="s">
        <v>11</v>
      </c>
      <c r="E14" s="11"/>
      <c r="F14" s="2"/>
      <c r="G14" s="2"/>
      <c r="H14" s="2" t="s">
        <v>122</v>
      </c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5.75">
      <c r="A15" s="3"/>
      <c r="B15" s="3"/>
      <c r="C15" s="3"/>
      <c r="D15" s="3"/>
      <c r="E15" s="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5.75">
      <c r="A16" s="3" t="s">
        <v>12</v>
      </c>
      <c r="B16" s="3">
        <f>F16-257754</f>
        <v>93100</v>
      </c>
      <c r="C16" s="3"/>
      <c r="D16" s="3">
        <f>H16-'[1]cis3rd03'!H16</f>
        <v>74968</v>
      </c>
      <c r="E16" s="8"/>
      <c r="F16" s="3">
        <f>ROUND(('[1]is4thqtr04'!W6+'[1]is4thqtr04'!W8+'[1]is4thqtr04'!W17)/1000,0)</f>
        <v>350854</v>
      </c>
      <c r="G16" s="3"/>
      <c r="H16" s="3">
        <f>68229+75032+85388+74968</f>
        <v>303617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5.75">
      <c r="A17" s="3"/>
      <c r="B17" s="3"/>
      <c r="C17" s="3"/>
      <c r="D17" s="3"/>
      <c r="E17" s="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5.75">
      <c r="A18" s="3" t="s">
        <v>13</v>
      </c>
      <c r="B18" s="3">
        <f>F18+243471</f>
        <v>-88054</v>
      </c>
      <c r="C18" s="3"/>
      <c r="D18" s="3">
        <f>H18-'[1]cis3rd03'!H18</f>
        <v>-75845</v>
      </c>
      <c r="E18" s="8"/>
      <c r="F18" s="3">
        <f>-ROUND(('[1]is4thqtr04'!W29+'[1]is4thqtr04'!W141-'[1]is4thqtr04'!W76-'[1]is4thqtr04'!W77-'[1]is4thqtr04'!W75)/1000,0)-1</f>
        <v>-331525</v>
      </c>
      <c r="G18" s="3"/>
      <c r="H18" s="3">
        <f>-65931-70577+206-80601-75845</f>
        <v>-292748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5.75">
      <c r="A19" s="3"/>
      <c r="B19" s="3"/>
      <c r="C19" s="3"/>
      <c r="D19" s="3"/>
      <c r="E19" s="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5.75">
      <c r="A20" s="3" t="s">
        <v>14</v>
      </c>
      <c r="B20" s="3">
        <f>F20-993</f>
        <v>796</v>
      </c>
      <c r="C20" s="3"/>
      <c r="D20" s="3">
        <f>H20-'[1]cis3rd03'!H20</f>
        <v>1646</v>
      </c>
      <c r="E20" s="8"/>
      <c r="F20" s="3">
        <f>ROUND(('[1]is4thqtr04'!W34+'[1]is4thqtr04'!W35+'[1]is4thqtr04'!W36+'[1]is4thqtr04'!W37+'[1]is4thqtr04'!W40)/1000,0)</f>
        <v>1789</v>
      </c>
      <c r="G20" s="3"/>
      <c r="H20" s="3">
        <f>570+423+673+1646</f>
        <v>3312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3" customFormat="1" ht="15.75">
      <c r="A21" s="8"/>
      <c r="B21" s="12"/>
      <c r="C21" s="8"/>
      <c r="D21" s="12"/>
      <c r="E21" s="8"/>
      <c r="F21" s="12"/>
      <c r="G21" s="8"/>
      <c r="H21" s="12"/>
      <c r="I21" s="1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5.75">
      <c r="A22" s="3" t="s">
        <v>15</v>
      </c>
      <c r="B22" s="3">
        <f>SUM(B16:B21)</f>
        <v>5842</v>
      </c>
      <c r="C22" s="3"/>
      <c r="D22" s="3">
        <f>SUM(D16:D21)</f>
        <v>769</v>
      </c>
      <c r="E22" s="8"/>
      <c r="F22" s="3">
        <f>SUM(F16:F21)</f>
        <v>21118</v>
      </c>
      <c r="G22" s="3"/>
      <c r="H22" s="3">
        <f>SUM(H16:H21)</f>
        <v>14181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5.75">
      <c r="A23" s="3"/>
      <c r="B23" s="3"/>
      <c r="C23" s="3"/>
      <c r="D23" s="3"/>
      <c r="E23" s="8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5.75">
      <c r="A24" s="3" t="s">
        <v>16</v>
      </c>
      <c r="B24" s="3">
        <f>F24-533</f>
        <v>-93</v>
      </c>
      <c r="C24" s="3"/>
      <c r="D24" s="3">
        <f>H24-'[1]cis3rd03'!H24</f>
        <v>801</v>
      </c>
      <c r="E24" s="8"/>
      <c r="F24" s="3">
        <f>ROUND(('[1]is4thqtr04'!W38-'[1]is4thqtr04'!W76-'[1]is4thqtr04'!W77-'[1]is4thqtr04'!W75)/1000,0)</f>
        <v>440</v>
      </c>
      <c r="G24" s="3"/>
      <c r="H24" s="3">
        <f>103-65-32+601-6</f>
        <v>601</v>
      </c>
      <c r="I24" s="3"/>
      <c r="J24" s="3"/>
      <c r="K24" s="3"/>
      <c r="L24" s="3"/>
      <c r="M24" s="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5.75">
      <c r="A25" s="3"/>
      <c r="B25" s="12"/>
      <c r="C25" s="3"/>
      <c r="D25" s="12"/>
      <c r="E25" s="8"/>
      <c r="F25" s="12"/>
      <c r="G25" s="3"/>
      <c r="H25" s="12"/>
      <c r="I25" s="1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5.75">
      <c r="A26" s="3" t="s">
        <v>17</v>
      </c>
      <c r="B26" s="3">
        <f>SUM(B22:B24)</f>
        <v>5749</v>
      </c>
      <c r="C26" s="3"/>
      <c r="D26" s="3">
        <f>SUM(D22:D24)</f>
        <v>1570</v>
      </c>
      <c r="E26" s="8"/>
      <c r="F26" s="3">
        <f>SUM(F22:F25)</f>
        <v>21558</v>
      </c>
      <c r="G26" s="3"/>
      <c r="H26" s="3">
        <f>SUM(H22:H24)</f>
        <v>14782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5.75">
      <c r="A27" s="3"/>
      <c r="B27" s="3"/>
      <c r="C27" s="3"/>
      <c r="D27" s="3"/>
      <c r="E27" s="8"/>
      <c r="F27" s="3"/>
      <c r="G27" s="3"/>
      <c r="H27" s="3"/>
      <c r="I27" s="3"/>
      <c r="J27" s="3"/>
      <c r="K27" s="3"/>
      <c r="L27" s="1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15.75">
      <c r="A28" s="3" t="s">
        <v>18</v>
      </c>
      <c r="B28" s="3">
        <f>F28--3100</f>
        <v>-535</v>
      </c>
      <c r="C28" s="3"/>
      <c r="D28" s="3">
        <f>H28-'[1]cis3rd03'!H28</f>
        <v>-1466</v>
      </c>
      <c r="E28" s="8"/>
      <c r="F28" s="3">
        <f>-ROUND(('[1]is4thqtr04'!W143+'[1]is4thqtr04'!W144)/1000,0)</f>
        <v>-3635</v>
      </c>
      <c r="G28" s="3"/>
      <c r="H28" s="3">
        <f>-816-1173+8-1389+8-1457+8+4-21</f>
        <v>-4828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5.75">
      <c r="A29" s="3"/>
      <c r="B29" s="12"/>
      <c r="C29" s="3"/>
      <c r="D29" s="12"/>
      <c r="E29" s="8"/>
      <c r="F29" s="12"/>
      <c r="G29" s="3"/>
      <c r="H29" s="12"/>
      <c r="I29" s="1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5.75">
      <c r="A30" s="3" t="s">
        <v>19</v>
      </c>
      <c r="B30" s="3">
        <f>SUM(B25:B28)</f>
        <v>5214</v>
      </c>
      <c r="C30" s="3"/>
      <c r="D30" s="3">
        <f>SUM(D26:D28)</f>
        <v>104</v>
      </c>
      <c r="E30" s="8"/>
      <c r="F30" s="3">
        <f>F26+F28</f>
        <v>17923</v>
      </c>
      <c r="G30" s="3"/>
      <c r="H30" s="3">
        <f>SUM(H26:H28)</f>
        <v>9954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5.75">
      <c r="A31" s="3"/>
      <c r="B31" s="3"/>
      <c r="C31" s="3"/>
      <c r="D31" s="3"/>
      <c r="E31" s="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5.75">
      <c r="A32" s="3" t="s">
        <v>20</v>
      </c>
      <c r="B32" s="3">
        <f>F32--3323</f>
        <v>-2282</v>
      </c>
      <c r="C32" s="3"/>
      <c r="D32" s="3">
        <f>H32-'[1]cis3rd03'!H32</f>
        <v>-81</v>
      </c>
      <c r="E32" s="8"/>
      <c r="F32" s="8">
        <f>-ROUND('[1]is4thqtr04'!W148/1000,0)</f>
        <v>-5605</v>
      </c>
      <c r="G32" s="3"/>
      <c r="H32" s="3">
        <f>-185-1077-4-354-4-93-4+16</f>
        <v>-1705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5.75">
      <c r="A33" s="3"/>
      <c r="B33" s="8"/>
      <c r="C33" s="8"/>
      <c r="D33" s="12"/>
      <c r="E33" s="8"/>
      <c r="F33" s="12"/>
      <c r="G33" s="8"/>
      <c r="H33" s="12"/>
      <c r="I33" s="1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6.5" thickBot="1">
      <c r="A34" s="3" t="s">
        <v>21</v>
      </c>
      <c r="B34" s="15">
        <f>SUM(B29:B32)</f>
        <v>2932</v>
      </c>
      <c r="C34" s="3"/>
      <c r="D34" s="16">
        <f>SUM(D30:D32)</f>
        <v>23</v>
      </c>
      <c r="E34" s="8"/>
      <c r="F34" s="17">
        <f>SUM(F30:F33)</f>
        <v>12318</v>
      </c>
      <c r="G34" s="3"/>
      <c r="H34" s="16">
        <f>SUM(H30:H32)</f>
        <v>8249</v>
      </c>
      <c r="I34" s="1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6.5" thickTop="1">
      <c r="A35" s="3"/>
      <c r="B35" s="3"/>
      <c r="C35" s="3"/>
      <c r="D35" s="3"/>
      <c r="E35" s="8"/>
      <c r="F35" s="3">
        <f>F34-'ccie4th04 ''000'!H21</f>
        <v>0</v>
      </c>
      <c r="G35" s="3"/>
      <c r="H35" s="3">
        <f>H34-'ccie4th04 ''000'!H43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.75">
      <c r="A37" s="18" t="s">
        <v>22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5.75">
      <c r="A39" s="3" t="s">
        <v>23</v>
      </c>
      <c r="B39" s="19">
        <f>(B34/40700)*100</f>
        <v>7.203931203931203</v>
      </c>
      <c r="C39" s="3"/>
      <c r="D39" s="19">
        <f>(D34/40700)*100</f>
        <v>0.05651105651105651</v>
      </c>
      <c r="E39" s="3"/>
      <c r="F39" s="19">
        <f>(F34/40700)*100</f>
        <v>30.265356265356264</v>
      </c>
      <c r="G39" s="3"/>
      <c r="H39" s="19">
        <f>(H34/40700)*100</f>
        <v>20.267813267813267</v>
      </c>
      <c r="I39" s="1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15.75">
      <c r="A41" s="3" t="s">
        <v>24</v>
      </c>
      <c r="B41" s="20">
        <v>0</v>
      </c>
      <c r="C41" s="3"/>
      <c r="D41" s="20">
        <v>0</v>
      </c>
      <c r="E41" s="3"/>
      <c r="F41" s="20">
        <v>0</v>
      </c>
      <c r="G41" s="3"/>
      <c r="H41" s="20">
        <v>0</v>
      </c>
      <c r="I41" s="2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5.75">
      <c r="A43" s="3" t="s">
        <v>25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15.75">
      <c r="A44" s="3" t="s">
        <v>26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5.75">
      <c r="A45" s="3" t="s">
        <v>27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5.75">
      <c r="A47" s="3" t="s">
        <v>28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5.75">
      <c r="A48" s="3" t="s">
        <v>29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5.75">
      <c r="A50" s="3" t="s">
        <v>123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5.75">
      <c r="A52" s="21" t="s">
        <v>30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5.75">
      <c r="A56" s="3"/>
      <c r="B56" s="3"/>
      <c r="C56" s="3"/>
      <c r="D56" s="2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</sheetData>
  <mergeCells count="9">
    <mergeCell ref="A2:H2"/>
    <mergeCell ref="A3:H3"/>
    <mergeCell ref="A4:H4"/>
    <mergeCell ref="B9:D9"/>
    <mergeCell ref="F9:H9"/>
    <mergeCell ref="B10:D10"/>
    <mergeCell ref="F10:H10"/>
    <mergeCell ref="B11:D11"/>
    <mergeCell ref="F11:H11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60" workbookViewId="0" topLeftCell="A1">
      <selection activeCell="C15" sqref="C15"/>
    </sheetView>
  </sheetViews>
  <sheetFormatPr defaultColWidth="9.140625" defaultRowHeight="12.75"/>
  <cols>
    <col min="5" max="5" width="16.140625" style="25" customWidth="1"/>
    <col min="7" max="7" width="15.7109375" style="25" customWidth="1"/>
  </cols>
  <sheetData>
    <row r="1" spans="1:7" s="23" customFormat="1" ht="12.75">
      <c r="A1" s="23" t="str">
        <f>'[1]cbs4th04 void'!A1</f>
        <v>SUIWAH CORPORATION BHD.</v>
      </c>
      <c r="E1" s="24"/>
      <c r="G1" s="24"/>
    </row>
    <row r="2" spans="1:7" s="23" customFormat="1" ht="12.75">
      <c r="A2" s="23" t="str">
        <f>'[1]cbs4th04 void'!A2</f>
        <v>COMPANY NO: 253837 H</v>
      </c>
      <c r="E2" s="24"/>
      <c r="G2" s="24"/>
    </row>
    <row r="3" spans="1:7" s="23" customFormat="1" ht="12.75">
      <c r="A3" s="23" t="str">
        <f>'[1]cbs4th04 void'!A3</f>
        <v>(Incorporated in Malaysia)</v>
      </c>
      <c r="E3" s="24"/>
      <c r="G3" s="24"/>
    </row>
    <row r="4" spans="1:7" s="23" customFormat="1" ht="12.75">
      <c r="A4" s="23" t="str">
        <f>'[1]cbs4th04 void'!A4</f>
        <v>CONDENSED CONSOLIDATED BALANCE SHEET</v>
      </c>
      <c r="E4" s="24"/>
      <c r="G4" s="24"/>
    </row>
    <row r="5" spans="1:7" s="23" customFormat="1" ht="12.75">
      <c r="A5" s="23" t="str">
        <f>'[1]cbs4th04 void'!A5</f>
        <v>(The figures have not been audited)</v>
      </c>
      <c r="E5" s="24"/>
      <c r="G5" s="24"/>
    </row>
    <row r="6" spans="5:7" s="23" customFormat="1" ht="12.75">
      <c r="E6" s="24"/>
      <c r="G6" s="24"/>
    </row>
    <row r="7" spans="5:7" s="23" customFormat="1" ht="12.75">
      <c r="E7" s="24" t="str">
        <f>'[1]cbs4th04 void'!C6</f>
        <v>As At End of</v>
      </c>
      <c r="G7" s="24" t="str">
        <f>'[1]cbs4th04 void'!E6</f>
        <v>As At Preceding</v>
      </c>
    </row>
    <row r="8" spans="5:7" s="23" customFormat="1" ht="12.75">
      <c r="E8" s="24" t="str">
        <f>'[1]cbs4th04 void'!C7</f>
        <v>Current Quarter</v>
      </c>
      <c r="G8" s="24" t="str">
        <f>'[1]cbs4th04 void'!E7</f>
        <v>Financial Year End</v>
      </c>
    </row>
    <row r="9" spans="5:7" s="23" customFormat="1" ht="12.75">
      <c r="E9" s="24" t="str">
        <f>'[1]cbs4th04 void'!C8</f>
        <v>31 May 2004</v>
      </c>
      <c r="G9" s="24" t="str">
        <f>'[1]cbs4th04 void'!E8</f>
        <v>31 May 2003</v>
      </c>
    </row>
    <row r="10" spans="5:7" s="23" customFormat="1" ht="12.75">
      <c r="E10" s="24" t="str">
        <f>'[1]cbs4th04 void'!C9</f>
        <v>(Unaudited)</v>
      </c>
      <c r="G10" s="24" t="str">
        <f>'[1]cbs4th04 void'!E9</f>
        <v>(Restated)</v>
      </c>
    </row>
    <row r="11" spans="5:7" s="23" customFormat="1" ht="12.75">
      <c r="E11" s="24" t="str">
        <f>'[1]cbs4th04 void'!C10</f>
        <v>RM'000</v>
      </c>
      <c r="G11" s="24" t="str">
        <f>'[1]cbs4th04 void'!E10</f>
        <v>RM'000</v>
      </c>
    </row>
    <row r="12" ht="12.75">
      <c r="A12" s="23" t="str">
        <f>'[1]cbs4th04 void'!A11</f>
        <v>NON-CURRENT ASSETS</v>
      </c>
    </row>
    <row r="13" spans="1:7" ht="12.75">
      <c r="A13" t="str">
        <f>'[1]cbs4th04 void'!A12</f>
        <v>Property, plant and equipment</v>
      </c>
      <c r="E13" s="25">
        <f>ROUND('[1]cbs4th04 void'!C12,0)</f>
        <v>48773</v>
      </c>
      <c r="G13" s="25">
        <f>ROUND('[1]cbs4th04 void'!E12,0)</f>
        <v>51038</v>
      </c>
    </row>
    <row r="14" spans="1:7" ht="12.75">
      <c r="A14" t="str">
        <f>'[1]cbs4th04 void'!A13</f>
        <v>Land held for development</v>
      </c>
      <c r="E14" s="25">
        <f>ROUND('[1]cbs4th04 void'!C13,0)</f>
        <v>11891</v>
      </c>
      <c r="G14" s="25">
        <f>ROUND('[1]cbs4th04 void'!E13,0)</f>
        <v>11891</v>
      </c>
    </row>
    <row r="15" spans="1:7" ht="12.75">
      <c r="A15" t="str">
        <f>'[1]cbs4th04 void'!A14</f>
        <v>Other investments</v>
      </c>
      <c r="E15" s="25">
        <f>ROUND('[1]cbs4th04 void'!C14,0)</f>
        <v>7</v>
      </c>
      <c r="G15" s="25">
        <f>ROUND('[1]cbs4th04 void'!E14,0)</f>
        <v>5</v>
      </c>
    </row>
    <row r="16" spans="1:7" ht="12.75">
      <c r="A16" t="str">
        <f>'[1]cbs4th04 void'!A15</f>
        <v>Goodwill on consolidation</v>
      </c>
      <c r="E16" s="25">
        <f>ROUND('[1]cbs4th04 void'!C15,0)</f>
        <v>4834</v>
      </c>
      <c r="G16" s="25">
        <f>ROUND('[1]cbs4th04 void'!E15,0)</f>
        <v>5516</v>
      </c>
    </row>
    <row r="17" spans="5:7" ht="12.75">
      <c r="E17" s="26">
        <f>SUM(E12:E16)</f>
        <v>65505</v>
      </c>
      <c r="G17" s="26">
        <f>SUM(G12:G16)</f>
        <v>68450</v>
      </c>
    </row>
    <row r="18" ht="12.75">
      <c r="A18" s="23" t="str">
        <f>'[1]cbs4th04 void'!A17</f>
        <v>CURRENT ASSETS</v>
      </c>
    </row>
    <row r="19" spans="1:7" ht="12.75">
      <c r="A19" t="str">
        <f>'[1]cbs4th04 void'!A18</f>
        <v>Inventories</v>
      </c>
      <c r="E19" s="25">
        <f>ROUND('[1]cbs4th04 void'!C18,0)</f>
        <v>29517</v>
      </c>
      <c r="G19" s="25">
        <f>ROUND('[1]cbs4th04 void'!E18,0)</f>
        <v>24784</v>
      </c>
    </row>
    <row r="20" spans="1:7" ht="12.75">
      <c r="A20" t="str">
        <f>'[1]cbs4th04 void'!A19</f>
        <v>Trade receivables</v>
      </c>
      <c r="E20" s="25">
        <f>ROUND('[1]cbs4th04 void'!C19,0)</f>
        <v>38362</v>
      </c>
      <c r="G20" s="25">
        <f>ROUND('[1]cbs4th04 void'!E19,0)</f>
        <v>19999</v>
      </c>
    </row>
    <row r="21" spans="1:7" ht="12.75">
      <c r="A21" t="str">
        <f>'[1]cbs4th04 void'!A20</f>
        <v>Other receivables</v>
      </c>
      <c r="E21" s="25">
        <f>ROUND('[1]cbs4th04 void'!C20,0)</f>
        <v>7026</v>
      </c>
      <c r="G21" s="25">
        <f>ROUND('[1]cbs4th04 void'!E20,0)+1</f>
        <v>4502</v>
      </c>
    </row>
    <row r="22" spans="1:7" ht="12.75">
      <c r="A22" t="str">
        <f>'[1]cbs4th04 void'!A21</f>
        <v>Loan receivables</v>
      </c>
      <c r="E22" s="25">
        <f>ROUND('[1]cbs4th04 void'!C21,0)</f>
        <v>7188</v>
      </c>
      <c r="G22" s="25">
        <f>ROUND('[1]cbs4th04 void'!E21,0)</f>
        <v>7112</v>
      </c>
    </row>
    <row r="23" spans="1:7" ht="12.75">
      <c r="A23" t="str">
        <f>'[1]cbs4th04 void'!A22</f>
        <v>Cash and bank balances</v>
      </c>
      <c r="E23" s="25">
        <f>ROUND('[1]cbs4th04 void'!C22,0)</f>
        <v>27844</v>
      </c>
      <c r="F23">
        <f>E23-'ccf4th04 ''000'!C58-'ccf4th04 ''000'!C59</f>
        <v>0</v>
      </c>
      <c r="G23" s="25">
        <f>ROUND('[1]cbs4th04 void'!E22,0)-1</f>
        <v>22738</v>
      </c>
    </row>
    <row r="24" spans="5:7" ht="12.75">
      <c r="E24" s="26">
        <f>SUM(E18:E23)</f>
        <v>109937</v>
      </c>
      <c r="G24" s="26">
        <f>SUM(G18:G23)</f>
        <v>79135</v>
      </c>
    </row>
    <row r="25" ht="12.75">
      <c r="A25" s="23" t="str">
        <f>'[1]cbs4th04 void'!A24</f>
        <v>CURRENT LIABILITIES</v>
      </c>
    </row>
    <row r="26" spans="1:7" ht="12.75">
      <c r="A26" t="str">
        <f>'[1]cbs4th04 void'!A25</f>
        <v>Borrowings</v>
      </c>
      <c r="E26" s="25">
        <f>ROUND('[1]cbs4th04 void'!C25,0)</f>
        <v>4559</v>
      </c>
      <c r="G26" s="25">
        <f>ROUND('[1]cbs4th04 void'!E25,0)</f>
        <v>4447</v>
      </c>
    </row>
    <row r="27" spans="1:7" ht="12.75">
      <c r="A27" t="str">
        <f>'[1]cbs4th04 void'!A26</f>
        <v>Trade payables</v>
      </c>
      <c r="E27" s="25">
        <f>ROUND('[1]cbs4th04 void'!C26,0)</f>
        <v>51809</v>
      </c>
      <c r="G27" s="25">
        <f>ROUND('[1]cbs4th04 void'!E26,0)</f>
        <v>41392</v>
      </c>
    </row>
    <row r="28" spans="1:7" ht="12.75">
      <c r="A28" t="str">
        <f>'[1]cbs4th04 void'!A27</f>
        <v>Other payables</v>
      </c>
      <c r="E28" s="25">
        <f>ROUND('[1]cbs4th04 void'!C27,0)+1</f>
        <v>8483</v>
      </c>
      <c r="G28" s="25">
        <f>ROUND('[1]cbs4th04 void'!E27,0)</f>
        <v>6645</v>
      </c>
    </row>
    <row r="29" spans="1:7" ht="12.75">
      <c r="A29" t="str">
        <f>'[1]cbs4th04 void'!A28</f>
        <v>Tax payable</v>
      </c>
      <c r="E29" s="25">
        <f>ROUND('[1]cbs4th04 void'!C28,0)</f>
        <v>1191</v>
      </c>
      <c r="G29" s="25">
        <f>ROUND('[1]cbs4th04 void'!E28,0)</f>
        <v>474</v>
      </c>
    </row>
    <row r="30" spans="5:7" ht="12.75">
      <c r="E30" s="25">
        <f>ROUND('[1]cbs4th04 void'!C29,0)</f>
        <v>0</v>
      </c>
      <c r="G30" s="25">
        <f>ROUND('[1]cbs4th04 void'!E29,0)</f>
        <v>0</v>
      </c>
    </row>
    <row r="31" spans="5:7" ht="12.75">
      <c r="E31" s="26">
        <f>SUM(E26:E30)</f>
        <v>66042</v>
      </c>
      <c r="G31" s="26">
        <f>SUM(G26:G30)</f>
        <v>52958</v>
      </c>
    </row>
    <row r="32" spans="1:7" ht="12.75">
      <c r="A32" s="23" t="str">
        <f>'[1]cbs4th04 void'!A31</f>
        <v>NET CURRENT ASSETS</v>
      </c>
      <c r="E32" s="25">
        <f>E24-E31</f>
        <v>43895</v>
      </c>
      <c r="G32" s="25">
        <f>G24-G31</f>
        <v>26177</v>
      </c>
    </row>
    <row r="33" spans="5:7" ht="13.5" thickBot="1">
      <c r="E33" s="27">
        <f>E32+E17</f>
        <v>109400</v>
      </c>
      <c r="G33" s="27">
        <f>G32+G17</f>
        <v>94627</v>
      </c>
    </row>
    <row r="35" ht="12.75">
      <c r="A35" t="str">
        <f>'[1]cbs4th04 void'!A34</f>
        <v>Financed by:</v>
      </c>
    </row>
    <row r="36" spans="1:7" ht="12.75">
      <c r="A36" t="str">
        <f>'[1]cbs4th04 void'!A35</f>
        <v>Share Capital</v>
      </c>
      <c r="E36" s="25">
        <f>ROUND('[1]cbs4th04 void'!C35,0)</f>
        <v>40700</v>
      </c>
      <c r="G36" s="25">
        <f>ROUND('[1]cbs4th04 void'!E35,0)</f>
        <v>40700</v>
      </c>
    </row>
    <row r="37" spans="1:7" ht="12.75">
      <c r="A37" t="str">
        <f>'[1]cbs4th04 void'!A36</f>
        <v>Reserves</v>
      </c>
      <c r="E37" s="28">
        <f>ROUND('[1]cbs4th04 void'!C36,0)-1</f>
        <v>38842</v>
      </c>
      <c r="G37" s="28">
        <f>ROUND('[1]cbs4th04 void'!E36,0)</f>
        <v>28559</v>
      </c>
    </row>
    <row r="38" spans="1:7" ht="12.75">
      <c r="A38" t="str">
        <f>'[1]cbs4th04 void'!A37</f>
        <v>Shareholders' equity</v>
      </c>
      <c r="E38" s="25">
        <f>SUM(E36:E37)</f>
        <v>79542</v>
      </c>
      <c r="G38" s="25">
        <f>SUM(G36:G37)</f>
        <v>69259</v>
      </c>
    </row>
    <row r="39" spans="1:7" ht="12.75">
      <c r="A39" t="str">
        <f>'[1]cbs4th04 void'!A38</f>
        <v>Minority interests</v>
      </c>
      <c r="E39" s="25">
        <f>ROUND('[1]cbs4th04 void'!C38,0)</f>
        <v>26269</v>
      </c>
      <c r="G39" s="25">
        <f>ROUND('[1]cbs4th04 void'!E38,0)</f>
        <v>20664</v>
      </c>
    </row>
    <row r="40" spans="5:7" ht="12.75">
      <c r="E40" s="26">
        <f>SUM(E38:E39)</f>
        <v>105811</v>
      </c>
      <c r="G40" s="26">
        <f>SUM(G38:G39)</f>
        <v>89923</v>
      </c>
    </row>
    <row r="42" spans="1:7" ht="12.75">
      <c r="A42" t="str">
        <f>'[1]cbs4th04 void'!A41</f>
        <v>Borrowings</v>
      </c>
      <c r="E42" s="25">
        <f>ROUND('[1]cbs4th04 void'!C41,0)</f>
        <v>0</v>
      </c>
      <c r="G42" s="25">
        <f>ROUND('[1]cbs4th04 void'!E41,0)</f>
        <v>7</v>
      </c>
    </row>
    <row r="43" spans="1:7" ht="12.75">
      <c r="A43" t="str">
        <f>'[1]cbs4th04 void'!A43</f>
        <v>Deferred taxation</v>
      </c>
      <c r="E43" s="25">
        <f>ROUND('[1]cbs4th04 void'!C43,0)</f>
        <v>3215</v>
      </c>
      <c r="G43" s="25">
        <f>ROUND('[1]cbs4th04 void'!E43,0)</f>
        <v>3915</v>
      </c>
    </row>
    <row r="44" spans="1:7" ht="12.75">
      <c r="A44" t="str">
        <f>'[1]cbs4th04 void'!A44</f>
        <v>Non-current liabilities</v>
      </c>
      <c r="E44" s="26">
        <f>SUM(E42:E43)</f>
        <v>3215</v>
      </c>
      <c r="G44" s="26">
        <f>SUM(G42:G43)</f>
        <v>3922</v>
      </c>
    </row>
    <row r="45" spans="5:7" ht="12.75">
      <c r="E45" s="29"/>
      <c r="G45" s="29"/>
    </row>
    <row r="46" spans="1:7" ht="12.75">
      <c r="A46" t="str">
        <f>'[1]cbs4th04 void'!A42</f>
        <v>Deferred income</v>
      </c>
      <c r="E46" s="25">
        <f>ROUND('[1]cbs4th04 void'!C42,0)</f>
        <v>374</v>
      </c>
      <c r="G46" s="25">
        <f>ROUND('[1]cbs4th04 void'!E42,0)</f>
        <v>782</v>
      </c>
    </row>
    <row r="47" spans="5:7" ht="13.5" thickBot="1">
      <c r="E47" s="27">
        <f>E46+E44+E40</f>
        <v>109400</v>
      </c>
      <c r="G47" s="27">
        <f>G46+G44+G40</f>
        <v>94627</v>
      </c>
    </row>
    <row r="48" spans="5:7" ht="12.75">
      <c r="E48" s="25">
        <f>E47-E33</f>
        <v>0</v>
      </c>
      <c r="G48" s="25">
        <f>G47-G33</f>
        <v>0</v>
      </c>
    </row>
    <row r="50" spans="1:7" s="36" customFormat="1" ht="18.75" customHeight="1">
      <c r="A50" s="30" t="str">
        <f>'[1]cbs4th04 void'!A47</f>
        <v>Net tangible assets per share (RM)</v>
      </c>
      <c r="B50" s="31"/>
      <c r="C50" s="32"/>
      <c r="D50" s="33"/>
      <c r="E50" s="34">
        <f>(E38-E16)/40700</f>
        <v>1.8355773955773955</v>
      </c>
      <c r="F50" s="35"/>
      <c r="G50" s="34">
        <f>(G38-G16)/40700</f>
        <v>1.566167076167076</v>
      </c>
    </row>
    <row r="51" spans="1:6" s="36" customFormat="1" ht="15" customHeight="1">
      <c r="A51" s="37"/>
      <c r="B51" s="37"/>
      <c r="C51" s="38"/>
      <c r="D51" s="8"/>
      <c r="E51" s="8"/>
      <c r="F51" s="39"/>
    </row>
    <row r="52" spans="1:6" s="21" customFormat="1" ht="15" customHeight="1">
      <c r="A52" t="str">
        <f>'[1]cbs4th04 void'!A49</f>
        <v>(The Condensed Consolidated Balance Sheet should be read in conjunction </v>
      </c>
      <c r="B52" s="36"/>
      <c r="C52" s="38"/>
      <c r="D52" s="40"/>
      <c r="E52" s="40"/>
      <c r="F52" s="40"/>
    </row>
    <row r="53" spans="1:6" s="21" customFormat="1" ht="12.75" customHeight="1">
      <c r="A53" t="str">
        <f>'[1]cbs4th04 void'!A50</f>
        <v> with the Audited Financial Report for the financial year ended 31 May 2003)</v>
      </c>
      <c r="B53" s="36"/>
      <c r="C53" s="38"/>
      <c r="D53" s="40"/>
      <c r="E53" s="40"/>
      <c r="F53" s="40"/>
    </row>
    <row r="54" spans="1:6" s="21" customFormat="1" ht="15" customHeight="1">
      <c r="A54" t="str">
        <f>'[1]cbs4th04 void'!A51</f>
        <v>The accompanying notes are an integral part of this statement.</v>
      </c>
      <c r="B54" s="36"/>
      <c r="C54" s="38"/>
      <c r="D54" s="40"/>
      <c r="E54" s="40"/>
      <c r="F54" s="40"/>
    </row>
    <row r="55" spans="2:6" s="21" customFormat="1" ht="18.75" customHeight="1">
      <c r="B55" s="36"/>
      <c r="C55" s="38"/>
      <c r="D55" s="40"/>
      <c r="E55" s="40"/>
      <c r="F55" s="40"/>
    </row>
    <row r="56" spans="3:6" s="21" customFormat="1" ht="18.75" customHeight="1">
      <c r="C56" s="41"/>
      <c r="D56" s="40"/>
      <c r="E56" s="40"/>
      <c r="F56" s="40"/>
    </row>
  </sheetData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1"/>
  <sheetViews>
    <sheetView view="pageBreakPreview" zoomScale="60" zoomScaleNormal="60" workbookViewId="0" topLeftCell="A43">
      <selection activeCell="G4" sqref="G4"/>
    </sheetView>
  </sheetViews>
  <sheetFormatPr defaultColWidth="9.140625" defaultRowHeight="12.75"/>
  <cols>
    <col min="1" max="1" width="44.00390625" style="42" customWidth="1"/>
    <col min="2" max="2" width="12.8515625" style="42" customWidth="1"/>
    <col min="3" max="3" width="14.28125" style="42" hidden="1" customWidth="1"/>
    <col min="4" max="4" width="13.00390625" style="42" hidden="1" customWidth="1"/>
    <col min="5" max="5" width="13.8515625" style="42" customWidth="1"/>
    <col min="6" max="6" width="17.57421875" style="42" customWidth="1"/>
    <col min="7" max="7" width="16.28125" style="42" customWidth="1"/>
    <col min="8" max="8" width="14.28125" style="42" customWidth="1"/>
    <col min="9" max="9" width="12.8515625" style="42" customWidth="1"/>
    <col min="10" max="33" width="9.140625" style="42" customWidth="1"/>
    <col min="34" max="16384" width="9.140625" style="43" customWidth="1"/>
  </cols>
  <sheetData>
    <row r="1" spans="1:10" ht="15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.7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5.7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</row>
    <row r="5" ht="15.75">
      <c r="A5" s="44" t="s">
        <v>31</v>
      </c>
    </row>
    <row r="6" ht="15.75">
      <c r="A6" s="44" t="s">
        <v>32</v>
      </c>
    </row>
    <row r="8" ht="15.75">
      <c r="F8" s="45" t="s">
        <v>33</v>
      </c>
    </row>
    <row r="9" spans="3:8" ht="15.75">
      <c r="C9" s="94" t="s">
        <v>34</v>
      </c>
      <c r="D9" s="94"/>
      <c r="E9" s="47"/>
      <c r="F9" s="46" t="s">
        <v>35</v>
      </c>
      <c r="H9" s="46" t="s">
        <v>36</v>
      </c>
    </row>
    <row r="10" spans="1:33" s="48" customFormat="1" ht="15.75">
      <c r="A10" s="46"/>
      <c r="B10" s="46"/>
      <c r="C10" s="94" t="s">
        <v>33</v>
      </c>
      <c r="D10" s="94"/>
      <c r="E10" s="46"/>
      <c r="F10" s="46"/>
      <c r="G10" s="46" t="s">
        <v>37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1:33" s="48" customFormat="1" ht="15.75">
      <c r="A11" s="46"/>
      <c r="B11" s="46" t="s">
        <v>38</v>
      </c>
      <c r="C11" s="46" t="s">
        <v>38</v>
      </c>
      <c r="D11" s="46" t="s">
        <v>39</v>
      </c>
      <c r="E11" s="46" t="s">
        <v>38</v>
      </c>
      <c r="F11" s="46" t="s">
        <v>39</v>
      </c>
      <c r="G11" s="46" t="s">
        <v>40</v>
      </c>
      <c r="H11" s="46" t="s">
        <v>41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1:33" s="48" customFormat="1" ht="15.75">
      <c r="A12" s="46"/>
      <c r="B12" s="46" t="s">
        <v>42</v>
      </c>
      <c r="C12" s="46" t="s">
        <v>43</v>
      </c>
      <c r="D12" s="46" t="s">
        <v>44</v>
      </c>
      <c r="E12" s="46" t="s">
        <v>43</v>
      </c>
      <c r="F12" s="46" t="s">
        <v>45</v>
      </c>
      <c r="G12" s="46" t="s">
        <v>45</v>
      </c>
      <c r="H12" s="46" t="s">
        <v>46</v>
      </c>
      <c r="I12" s="46" t="s">
        <v>47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1:33" s="48" customFormat="1" ht="15.75">
      <c r="A13" s="46"/>
      <c r="B13" s="46" t="s">
        <v>10</v>
      </c>
      <c r="C13" s="46" t="s">
        <v>10</v>
      </c>
      <c r="D13" s="46" t="s">
        <v>10</v>
      </c>
      <c r="E13" s="46" t="s">
        <v>10</v>
      </c>
      <c r="F13" s="46" t="s">
        <v>10</v>
      </c>
      <c r="G13" s="46" t="s">
        <v>10</v>
      </c>
      <c r="H13" s="46" t="s">
        <v>10</v>
      </c>
      <c r="I13" s="46" t="s">
        <v>10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</row>
    <row r="14" spans="1:33" s="48" customFormat="1" ht="15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ht="15.75">
      <c r="A15" s="44" t="s">
        <v>48</v>
      </c>
    </row>
    <row r="16" spans="1:9" ht="15.75">
      <c r="A16" s="49" t="s">
        <v>49</v>
      </c>
      <c r="B16" s="42">
        <f>ROUND('[1]ccie4th04 void'!B16,0)</f>
        <v>40700</v>
      </c>
      <c r="C16" s="42">
        <f>ROUND('[1]ccie4th04 void'!C16,0)</f>
        <v>0</v>
      </c>
      <c r="D16" s="42">
        <f>ROUND('[1]ccie4th04 void'!D16,0)</f>
        <v>0</v>
      </c>
      <c r="E16" s="42">
        <f>ROUND('[1]ccie4th04 void'!E16,0)</f>
        <v>3845</v>
      </c>
      <c r="F16" s="42">
        <f>ROUND('[1]ccie4th04 void'!F16,0)</f>
        <v>2537</v>
      </c>
      <c r="G16" s="42">
        <f>ROUND('[1]ccie4th04 void'!G16,0)</f>
        <v>0</v>
      </c>
      <c r="H16" s="42">
        <f>ROUND('[1]ccie4th04 void'!H16,0)</f>
        <v>22991</v>
      </c>
      <c r="I16" s="42">
        <f>SUM(B16:H16)</f>
        <v>70073</v>
      </c>
    </row>
    <row r="17" spans="1:9" ht="15.75">
      <c r="A17" s="49" t="s">
        <v>50</v>
      </c>
      <c r="B17" s="42">
        <f>ROUND('[1]ccie4th04 void'!B17,0)</f>
        <v>0</v>
      </c>
      <c r="C17" s="42">
        <f>ROUND('[1]ccie4th04 void'!C17,0)</f>
        <v>0</v>
      </c>
      <c r="D17" s="42">
        <f>ROUND('[1]ccie4th04 void'!D17,0)</f>
        <v>0</v>
      </c>
      <c r="E17" s="42">
        <f>ROUND('[1]ccie4th04 void'!E17,0)</f>
        <v>0</v>
      </c>
      <c r="F17" s="42">
        <f>ROUND('[1]ccie4th04 void'!F17,0)</f>
        <v>-828</v>
      </c>
      <c r="G17" s="42">
        <f>ROUND('[1]ccie4th04 void'!G17,0)</f>
        <v>0</v>
      </c>
      <c r="H17" s="42">
        <f>ROUND('[1]ccie4th04 void'!H17,0)</f>
        <v>14</v>
      </c>
      <c r="I17" s="42">
        <f>SUM(B17:H17)</f>
        <v>-814</v>
      </c>
    </row>
    <row r="18" spans="1:9" ht="16.5" thickBot="1">
      <c r="A18" s="49"/>
      <c r="B18" s="50"/>
      <c r="C18" s="50"/>
      <c r="D18" s="50"/>
      <c r="E18" s="50"/>
      <c r="F18" s="50"/>
      <c r="G18" s="50"/>
      <c r="H18" s="50"/>
      <c r="I18" s="50"/>
    </row>
    <row r="19" spans="1:9" ht="15.75">
      <c r="A19" s="44" t="s">
        <v>51</v>
      </c>
      <c r="B19" s="42">
        <f>SUM(B16:B18)</f>
        <v>40700</v>
      </c>
      <c r="E19" s="42">
        <f>SUM(E16:E18)</f>
        <v>3845</v>
      </c>
      <c r="F19" s="42">
        <f>SUM(F16:F18)</f>
        <v>1709</v>
      </c>
      <c r="G19" s="42">
        <f>SUM(G16:G18)</f>
        <v>0</v>
      </c>
      <c r="H19" s="42">
        <f>SUM(H16:H18)</f>
        <v>23005</v>
      </c>
      <c r="I19" s="42">
        <f>SUM(I16:I18)</f>
        <v>69259</v>
      </c>
    </row>
    <row r="20" spans="1:9" ht="15.75">
      <c r="A20" s="42" t="s">
        <v>52</v>
      </c>
      <c r="B20" s="42">
        <f>ROUND('[1]ccie4th04 void'!B20,0)</f>
        <v>0</v>
      </c>
      <c r="C20" s="42">
        <f>ROUND('[1]ccie4th04 void'!C20,0)</f>
        <v>0</v>
      </c>
      <c r="D20" s="42">
        <f>ROUND('[1]ccie4th04 void'!D20,0)</f>
        <v>0</v>
      </c>
      <c r="E20" s="42">
        <f>ROUND('[1]ccie4th04 void'!E20,0)</f>
        <v>0</v>
      </c>
      <c r="F20" s="42">
        <f>ROUND('[1]ccie4th04 void'!F20,0)</f>
        <v>-37</v>
      </c>
      <c r="G20" s="42">
        <f>ROUND('[1]ccie4th04 void'!G20,0)</f>
        <v>0</v>
      </c>
      <c r="H20" s="42">
        <f>ROUND('[1]ccie4th04 void'!H20,0)</f>
        <v>37</v>
      </c>
      <c r="I20" s="42">
        <f>SUM(E20:H20)</f>
        <v>0</v>
      </c>
    </row>
    <row r="21" spans="1:9" ht="15.75">
      <c r="A21" s="42" t="s">
        <v>53</v>
      </c>
      <c r="B21" s="42">
        <f>ROUND('[1]ccie4th04 void'!B21,0)</f>
        <v>0</v>
      </c>
      <c r="C21" s="42">
        <f>ROUND('[1]ccie4th04 void'!C21,0)</f>
        <v>0</v>
      </c>
      <c r="D21" s="42">
        <f>ROUND('[1]ccie4th04 void'!D21,0)</f>
        <v>0</v>
      </c>
      <c r="E21" s="42">
        <f>ROUND('[1]ccie4th04 void'!E21,0)</f>
        <v>0</v>
      </c>
      <c r="F21" s="42">
        <f>ROUND('[1]ccie4th04 void'!F21,0)</f>
        <v>0</v>
      </c>
      <c r="G21" s="42">
        <f>ROUND('[1]ccie4th04 void'!G21,0)</f>
        <v>0</v>
      </c>
      <c r="H21" s="42">
        <f>ROUND('[1]ccie4th04 void'!H21,0)</f>
        <v>12318</v>
      </c>
      <c r="I21" s="42">
        <f>SUM(E21:H21)</f>
        <v>12318</v>
      </c>
    </row>
    <row r="22" spans="1:9" ht="15.75">
      <c r="A22" s="42" t="s">
        <v>54</v>
      </c>
      <c r="B22" s="42">
        <f>ROUND('[1]ccie4th04 void'!B22,0)</f>
        <v>0</v>
      </c>
      <c r="C22" s="42">
        <f>ROUND('[1]ccie4th04 void'!C22,0)</f>
        <v>0</v>
      </c>
      <c r="D22" s="42">
        <f>ROUND('[1]ccie4th04 void'!D22,0)</f>
        <v>0</v>
      </c>
      <c r="E22" s="42">
        <f>ROUND('[1]ccie4th04 void'!E22,0)</f>
        <v>0</v>
      </c>
      <c r="F22" s="42">
        <f>ROUND('[1]ccie4th04 void'!F22,0)</f>
        <v>0</v>
      </c>
      <c r="G22" s="42">
        <f>ROUND('[1]ccie4th04 void'!G22,0)</f>
        <v>0</v>
      </c>
      <c r="H22" s="42">
        <f>ROUND('[1]ccie4th04 void'!H22,0)</f>
        <v>-2035</v>
      </c>
      <c r="I22" s="42">
        <f>SUM(E22:H22)</f>
        <v>-2035</v>
      </c>
    </row>
    <row r="24" spans="1:11" ht="16.5" thickBot="1">
      <c r="A24" s="51" t="s">
        <v>55</v>
      </c>
      <c r="B24" s="52">
        <f>SUM(B19:B22)</f>
        <v>40700</v>
      </c>
      <c r="C24" s="52">
        <f>SUM(C16:C20)</f>
        <v>0</v>
      </c>
      <c r="D24" s="52">
        <f>SUM(D16:D20)</f>
        <v>0</v>
      </c>
      <c r="E24" s="52">
        <f>SUM(E19:E22)</f>
        <v>3845</v>
      </c>
      <c r="F24" s="52">
        <f>SUM(F19:F22)</f>
        <v>1672</v>
      </c>
      <c r="G24" s="52">
        <f>SUM(G19:G22)</f>
        <v>0</v>
      </c>
      <c r="H24" s="52">
        <f>SUM(H19:H23)</f>
        <v>33325</v>
      </c>
      <c r="I24" s="52">
        <f>SUM(I19:I23)</f>
        <v>79542</v>
      </c>
      <c r="J24" s="53"/>
      <c r="K24" s="53"/>
    </row>
    <row r="25" spans="1:11" ht="15.75">
      <c r="A25" s="53"/>
      <c r="B25" s="53"/>
      <c r="C25" s="53"/>
      <c r="D25" s="53"/>
      <c r="E25" s="53"/>
      <c r="F25" s="53"/>
      <c r="G25" s="53"/>
      <c r="H25" s="53"/>
      <c r="I25" s="53">
        <f>I24-'CBS4th 04 ''000'!E38</f>
        <v>0</v>
      </c>
      <c r="J25" s="53"/>
      <c r="K25" s="53"/>
    </row>
    <row r="27" ht="15.75">
      <c r="A27" s="44" t="s">
        <v>56</v>
      </c>
    </row>
    <row r="29" ht="15.75">
      <c r="F29" s="45" t="s">
        <v>33</v>
      </c>
    </row>
    <row r="30" spans="3:8" ht="15.75">
      <c r="C30" s="94" t="s">
        <v>34</v>
      </c>
      <c r="D30" s="94"/>
      <c r="E30" s="47"/>
      <c r="F30" s="46" t="s">
        <v>35</v>
      </c>
      <c r="H30" s="46" t="s">
        <v>36</v>
      </c>
    </row>
    <row r="31" spans="1:33" s="48" customFormat="1" ht="15.75">
      <c r="A31" s="46"/>
      <c r="B31" s="46"/>
      <c r="C31" s="94" t="s">
        <v>33</v>
      </c>
      <c r="D31" s="94"/>
      <c r="E31" s="46"/>
      <c r="F31" s="46"/>
      <c r="G31" s="46" t="s">
        <v>37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1:33" s="48" customFormat="1" ht="15.75">
      <c r="A32" s="46"/>
      <c r="B32" s="46" t="s">
        <v>38</v>
      </c>
      <c r="C32" s="46" t="s">
        <v>38</v>
      </c>
      <c r="D32" s="46" t="s">
        <v>39</v>
      </c>
      <c r="E32" s="46" t="s">
        <v>38</v>
      </c>
      <c r="F32" s="46" t="s">
        <v>39</v>
      </c>
      <c r="G32" s="46" t="s">
        <v>40</v>
      </c>
      <c r="H32" s="46" t="s">
        <v>41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spans="1:33" s="48" customFormat="1" ht="15.75">
      <c r="A33" s="46"/>
      <c r="B33" s="46" t="s">
        <v>42</v>
      </c>
      <c r="C33" s="46" t="s">
        <v>43</v>
      </c>
      <c r="D33" s="46" t="s">
        <v>44</v>
      </c>
      <c r="E33" s="46" t="s">
        <v>43</v>
      </c>
      <c r="F33" s="46" t="s">
        <v>45</v>
      </c>
      <c r="G33" s="46" t="s">
        <v>45</v>
      </c>
      <c r="H33" s="46" t="s">
        <v>46</v>
      </c>
      <c r="I33" s="46" t="s">
        <v>47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s="48" customFormat="1" ht="15.75">
      <c r="A34" s="46"/>
      <c r="B34" s="46" t="s">
        <v>10</v>
      </c>
      <c r="C34" s="46" t="s">
        <v>10</v>
      </c>
      <c r="D34" s="46" t="s">
        <v>10</v>
      </c>
      <c r="E34" s="46" t="s">
        <v>10</v>
      </c>
      <c r="F34" s="46" t="s">
        <v>10</v>
      </c>
      <c r="G34" s="46" t="s">
        <v>10</v>
      </c>
      <c r="H34" s="46" t="s">
        <v>10</v>
      </c>
      <c r="I34" s="46" t="s">
        <v>10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spans="1:33" s="48" customFormat="1" ht="15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ht="15.75">
      <c r="A36" s="44" t="s">
        <v>57</v>
      </c>
    </row>
    <row r="37" spans="1:9" ht="15.75">
      <c r="A37" s="49" t="s">
        <v>49</v>
      </c>
      <c r="B37" s="42">
        <f>ROUND('[1]ccie4th04 void'!B37,0)</f>
        <v>40700</v>
      </c>
      <c r="C37" s="42">
        <f>ROUND('[1]ccie4th04 void'!C37,0)</f>
        <v>0</v>
      </c>
      <c r="D37" s="42">
        <f>ROUND('[1]ccie4th04 void'!D37,0)</f>
        <v>0</v>
      </c>
      <c r="E37" s="42">
        <f>ROUND('[1]ccie4th04 void'!E37,0)</f>
        <v>3845</v>
      </c>
      <c r="F37" s="42">
        <f>ROUND('[1]ccie4th04 void'!F37,0)</f>
        <v>2537</v>
      </c>
      <c r="G37" s="42">
        <f>ROUND('[1]ccie4th04 void'!G37,0)</f>
        <v>1</v>
      </c>
      <c r="H37" s="42">
        <f>ROUND('[1]ccie4th04 void'!H37,0)</f>
        <v>14756</v>
      </c>
      <c r="I37" s="42">
        <f>SUM(B37:H37)</f>
        <v>61839</v>
      </c>
    </row>
    <row r="38" spans="1:9" ht="15.75">
      <c r="A38" s="49" t="s">
        <v>58</v>
      </c>
      <c r="B38" s="42">
        <f>ROUND('[1]ccie4th04 void'!B38,0)</f>
        <v>0</v>
      </c>
      <c r="C38" s="42">
        <f>ROUND('[1]ccie4th04 void'!C38,0)</f>
        <v>0</v>
      </c>
      <c r="D38" s="42">
        <f>ROUND('[1]ccie4th04 void'!D38,0)</f>
        <v>0</v>
      </c>
      <c r="E38" s="42">
        <f>ROUND('[1]ccie4th04 void'!E38,0)</f>
        <v>0</v>
      </c>
      <c r="F38" s="42">
        <f>ROUND('[1]ccie4th04 void'!F38,0)</f>
        <v>-791</v>
      </c>
      <c r="G38" s="42">
        <v>0</v>
      </c>
      <c r="H38" s="42">
        <f>ROUND('[1]ccie4th04 void'!H38,0)</f>
        <v>1998</v>
      </c>
      <c r="I38" s="42">
        <f>SUM(B38:H38)</f>
        <v>1207</v>
      </c>
    </row>
    <row r="39" spans="1:9" ht="16.5" thickBot="1">
      <c r="A39" s="49"/>
      <c r="B39" s="50"/>
      <c r="C39" s="50"/>
      <c r="D39" s="50"/>
      <c r="E39" s="50"/>
      <c r="F39" s="50"/>
      <c r="G39" s="50"/>
      <c r="H39" s="50"/>
      <c r="I39" s="50"/>
    </row>
    <row r="40" spans="1:9" ht="15.75">
      <c r="A40" s="44" t="s">
        <v>59</v>
      </c>
      <c r="B40" s="42">
        <f>SUM(B37:B39)</f>
        <v>40700</v>
      </c>
      <c r="E40" s="42">
        <f>SUM(E37:E39)</f>
        <v>3845</v>
      </c>
      <c r="F40" s="42">
        <f>SUM(F37:F39)</f>
        <v>1746</v>
      </c>
      <c r="G40" s="42">
        <f>SUM(G37:G39)</f>
        <v>1</v>
      </c>
      <c r="H40" s="42">
        <f>SUM(H37:H39)</f>
        <v>16754</v>
      </c>
      <c r="I40" s="42">
        <f>SUM(I37:I39)</f>
        <v>63046</v>
      </c>
    </row>
    <row r="41" spans="1:9" ht="15.75">
      <c r="A41" s="42" t="s">
        <v>52</v>
      </c>
      <c r="B41" s="42">
        <f>ROUND('[1]ccie4th04 void'!B41,0)</f>
        <v>0</v>
      </c>
      <c r="C41" s="42">
        <f>ROUND('[1]ccie4th04 void'!C41,0)</f>
        <v>0</v>
      </c>
      <c r="D41" s="42">
        <f>ROUND('[1]ccie4th04 void'!D41,0)</f>
        <v>0</v>
      </c>
      <c r="E41" s="42">
        <f>ROUND('[1]ccie4th04 void'!E41,0)</f>
        <v>0</v>
      </c>
      <c r="F41" s="42">
        <f>ROUND('[1]ccie4th04 void'!F41,0)</f>
        <v>-37</v>
      </c>
      <c r="G41" s="42">
        <f>ROUND('[1]ccie4th04 void'!G41,0)</f>
        <v>0</v>
      </c>
      <c r="H41" s="42">
        <f>ROUND('[1]ccie4th04 void'!H41,0)</f>
        <v>37</v>
      </c>
      <c r="I41" s="42">
        <f>SUM(B41:H41)</f>
        <v>0</v>
      </c>
    </row>
    <row r="42" spans="1:33" s="54" customFormat="1" ht="15.75">
      <c r="A42" s="42" t="s">
        <v>60</v>
      </c>
      <c r="B42" s="42">
        <f>ROUND('[1]ccie4th04 void'!B42,0)</f>
        <v>0</v>
      </c>
      <c r="C42" s="42">
        <f>ROUND('[1]ccie4th04 void'!C42,0)</f>
        <v>0</v>
      </c>
      <c r="D42" s="42">
        <f>ROUND('[1]ccie4th04 void'!D42,0)</f>
        <v>0</v>
      </c>
      <c r="E42" s="42">
        <f>ROUND('[1]ccie4th04 void'!E42,0)</f>
        <v>0</v>
      </c>
      <c r="F42" s="42">
        <f>ROUND('[1]ccie4th04 void'!F42,0)</f>
        <v>0</v>
      </c>
      <c r="G42" s="42">
        <f>ROUND('[1]ccie4th04 void'!G42,0)</f>
        <v>-1</v>
      </c>
      <c r="H42" s="42">
        <f>ROUND('[1]ccie4th04 void'!H42,0)</f>
        <v>0</v>
      </c>
      <c r="I42" s="42">
        <f>SUM(B42:H42)</f>
        <v>-1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</row>
    <row r="43" spans="1:10" ht="15.75">
      <c r="A43" s="42" t="s">
        <v>53</v>
      </c>
      <c r="B43" s="42">
        <f>ROUND('[1]ccie4th04 void'!B43,0)</f>
        <v>0</v>
      </c>
      <c r="C43" s="42">
        <f>ROUND('[1]ccie4th04 void'!C43,0)</f>
        <v>0</v>
      </c>
      <c r="D43" s="42">
        <f>ROUND('[1]ccie4th04 void'!D43,0)</f>
        <v>0</v>
      </c>
      <c r="E43" s="42">
        <f>ROUND('[1]ccie4th04 void'!E43,0)</f>
        <v>0</v>
      </c>
      <c r="F43" s="42">
        <f>ROUND('[1]ccie4th04 void'!F43,0)</f>
        <v>0</v>
      </c>
      <c r="G43" s="42">
        <f>ROUND('[1]ccie4th04 void'!G43,0)</f>
        <v>0</v>
      </c>
      <c r="H43" s="42">
        <f>ROUND('[1]ccie4th04 void'!H43,0)</f>
        <v>8249</v>
      </c>
      <c r="I43" s="42">
        <f>SUM(B43:H43)</f>
        <v>8249</v>
      </c>
      <c r="J43" s="42">
        <f>H43-'cis4th04 ''000'!H34</f>
        <v>0</v>
      </c>
    </row>
    <row r="44" spans="1:9" ht="15.75">
      <c r="A44" s="42" t="s">
        <v>54</v>
      </c>
      <c r="B44" s="42">
        <f>ROUND('[1]ccie4th04 void'!B44,0)</f>
        <v>0</v>
      </c>
      <c r="C44" s="42">
        <f>ROUND('[1]ccie4th04 void'!C44,0)</f>
        <v>0</v>
      </c>
      <c r="D44" s="42">
        <f>ROUND('[1]ccie4th04 void'!D44,0)</f>
        <v>0</v>
      </c>
      <c r="E44" s="42">
        <f>ROUND('[1]ccie4th04 void'!E44,0)</f>
        <v>0</v>
      </c>
      <c r="F44" s="42">
        <f>ROUND('[1]ccie4th04 void'!F44,0)</f>
        <v>0</v>
      </c>
      <c r="G44" s="42">
        <f>ROUND('[1]ccie4th04 void'!G44,0)</f>
        <v>0</v>
      </c>
      <c r="H44" s="42">
        <f>ROUND('[1]ccie4th04 void'!H44,0)</f>
        <v>-2035</v>
      </c>
      <c r="I44" s="42">
        <f>SUM(B44:H44)</f>
        <v>-2035</v>
      </c>
    </row>
    <row r="46" spans="1:11" ht="16.5" thickBot="1">
      <c r="A46" s="51" t="s">
        <v>61</v>
      </c>
      <c r="B46" s="52">
        <f>SUM(B40:B45)</f>
        <v>40700</v>
      </c>
      <c r="C46" s="52">
        <f>SUM(C37:C43)</f>
        <v>0</v>
      </c>
      <c r="D46" s="52">
        <f>SUM(D37:D43)</f>
        <v>0</v>
      </c>
      <c r="E46" s="52">
        <f>SUM(E40:E45)</f>
        <v>3845</v>
      </c>
      <c r="F46" s="52">
        <f>SUM(F40:F45)</f>
        <v>1709</v>
      </c>
      <c r="G46" s="52">
        <f>SUM(G40:G45)</f>
        <v>0</v>
      </c>
      <c r="H46" s="52">
        <f>SUM(H40:H45)</f>
        <v>23005</v>
      </c>
      <c r="I46" s="52">
        <f>SUM(I40:I45)</f>
        <v>69259</v>
      </c>
      <c r="J46" s="53">
        <f>I46-I19</f>
        <v>0</v>
      </c>
      <c r="K46" s="53"/>
    </row>
    <row r="47" spans="1:11" ht="15.75">
      <c r="A47" s="53"/>
      <c r="B47" s="53">
        <f>B46-B19</f>
        <v>0</v>
      </c>
      <c r="C47" s="53"/>
      <c r="D47" s="53"/>
      <c r="E47" s="53">
        <f>E46-E19</f>
        <v>0</v>
      </c>
      <c r="F47" s="53">
        <f>F46-F19</f>
        <v>0</v>
      </c>
      <c r="G47" s="53">
        <f>G46-G19</f>
        <v>0</v>
      </c>
      <c r="H47" s="53">
        <f>H46-H19</f>
        <v>0</v>
      </c>
      <c r="I47" s="53">
        <f>I46-'CBS4th 04 ''000'!G38</f>
        <v>0</v>
      </c>
      <c r="J47" s="53"/>
      <c r="K47" s="53"/>
    </row>
    <row r="48" ht="15.75">
      <c r="A48" s="42" t="s">
        <v>62</v>
      </c>
    </row>
    <row r="49" ht="15.75">
      <c r="A49" s="42" t="s">
        <v>63</v>
      </c>
    </row>
    <row r="51" ht="15.75">
      <c r="A51" s="42" t="s">
        <v>30</v>
      </c>
    </row>
  </sheetData>
  <mergeCells count="7">
    <mergeCell ref="C10:D10"/>
    <mergeCell ref="C30:D30"/>
    <mergeCell ref="C31:D31"/>
    <mergeCell ref="A1:J1"/>
    <mergeCell ref="A2:J2"/>
    <mergeCell ref="A3:J3"/>
    <mergeCell ref="C9:D9"/>
  </mergeCells>
  <printOptions/>
  <pageMargins left="0.75" right="0.75" top="1" bottom="1" header="0.5" footer="0.5"/>
  <pageSetup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07"/>
  <sheetViews>
    <sheetView view="pageBreakPreview" zoomScale="60" zoomScaleNormal="60" workbookViewId="0" topLeftCell="A1">
      <selection activeCell="B15" sqref="B15"/>
    </sheetView>
  </sheetViews>
  <sheetFormatPr defaultColWidth="9.140625" defaultRowHeight="12.75"/>
  <cols>
    <col min="1" max="1" width="9.140625" style="60" customWidth="1"/>
    <col min="2" max="2" width="81.8515625" style="60" customWidth="1"/>
    <col min="3" max="3" width="16.8515625" style="64" customWidth="1"/>
    <col min="4" max="4" width="3.28125" style="60" customWidth="1"/>
    <col min="5" max="5" width="15.421875" style="60" hidden="1" customWidth="1"/>
    <col min="6" max="6" width="4.140625" style="60" customWidth="1"/>
    <col min="7" max="7" width="14.421875" style="61" customWidth="1"/>
    <col min="8" max="8" width="9.140625" style="60" customWidth="1"/>
    <col min="9" max="9" width="10.7109375" style="60" customWidth="1"/>
    <col min="10" max="17" width="9.140625" style="60" customWidth="1"/>
    <col min="18" max="18" width="9.140625" style="62" customWidth="1"/>
    <col min="19" max="16384" width="9.140625" style="60" customWidth="1"/>
  </cols>
  <sheetData>
    <row r="1" spans="1:18" s="55" customFormat="1" ht="18.75" customHeight="1">
      <c r="A1" s="55" t="s">
        <v>0</v>
      </c>
      <c r="C1" s="56"/>
      <c r="G1" s="57"/>
      <c r="R1" s="58"/>
    </row>
    <row r="2" spans="1:18" s="55" customFormat="1" ht="18.75" customHeight="1">
      <c r="A2" s="55" t="s">
        <v>64</v>
      </c>
      <c r="C2" s="56"/>
      <c r="G2" s="57"/>
      <c r="R2" s="58"/>
    </row>
    <row r="3" spans="1:18" s="55" customFormat="1" ht="18.75" customHeight="1">
      <c r="A3" s="55" t="s">
        <v>2</v>
      </c>
      <c r="C3" s="56"/>
      <c r="G3" s="57"/>
      <c r="R3" s="58"/>
    </row>
    <row r="4" spans="1:4" ht="18.75">
      <c r="A4" s="59" t="s">
        <v>65</v>
      </c>
      <c r="B4" s="59"/>
      <c r="C4" s="56"/>
      <c r="D4" s="59"/>
    </row>
    <row r="5" spans="1:7" ht="18.75">
      <c r="A5" s="63"/>
      <c r="B5" s="63"/>
      <c r="C5" s="65" t="s">
        <v>66</v>
      </c>
      <c r="D5" s="66"/>
      <c r="E5" s="66" t="s">
        <v>67</v>
      </c>
      <c r="G5" s="65" t="s">
        <v>66</v>
      </c>
    </row>
    <row r="6" spans="1:7" ht="18.75">
      <c r="A6" s="63"/>
      <c r="B6" s="63"/>
      <c r="C6" s="65" t="s">
        <v>68</v>
      </c>
      <c r="D6" s="66"/>
      <c r="E6" s="66" t="s">
        <v>69</v>
      </c>
      <c r="G6" s="65" t="s">
        <v>68</v>
      </c>
    </row>
    <row r="7" spans="1:7" ht="18.75">
      <c r="A7" s="63"/>
      <c r="B7" s="63"/>
      <c r="C7" s="67" t="s">
        <v>70</v>
      </c>
      <c r="D7" s="68"/>
      <c r="E7" s="69" t="s">
        <v>71</v>
      </c>
      <c r="G7" s="67" t="s">
        <v>72</v>
      </c>
    </row>
    <row r="8" spans="1:7" ht="18.75">
      <c r="A8" s="63"/>
      <c r="B8" s="63"/>
      <c r="C8" s="65" t="s">
        <v>73</v>
      </c>
      <c r="D8" s="70"/>
      <c r="E8" s="66" t="s">
        <v>73</v>
      </c>
      <c r="G8" s="65" t="s">
        <v>73</v>
      </c>
    </row>
    <row r="9" spans="1:9" ht="18.75">
      <c r="A9" s="55" t="s">
        <v>74</v>
      </c>
      <c r="B9" s="55"/>
      <c r="D9" s="64"/>
      <c r="E9" s="71"/>
      <c r="G9" s="64"/>
      <c r="I9" s="64"/>
    </row>
    <row r="10" spans="1:9" ht="18.75">
      <c r="A10" s="72" t="s">
        <v>75</v>
      </c>
      <c r="B10" s="72"/>
      <c r="C10" s="73">
        <f>'cis4th04 ''000'!F26</f>
        <v>21558</v>
      </c>
      <c r="D10" s="64"/>
      <c r="E10" s="74">
        <f>10624501/1000</f>
        <v>10624.501</v>
      </c>
      <c r="F10" s="71"/>
      <c r="G10" s="73">
        <f>ROUND('[1]ccf4th04 void'!G13,0)</f>
        <v>14782</v>
      </c>
      <c r="I10" s="73"/>
    </row>
    <row r="11" spans="1:9" ht="18.75">
      <c r="A11" s="72"/>
      <c r="B11" s="72"/>
      <c r="C11" s="73"/>
      <c r="D11" s="64"/>
      <c r="E11" s="71"/>
      <c r="F11" s="71"/>
      <c r="G11" s="73"/>
      <c r="I11" s="73"/>
    </row>
    <row r="12" spans="1:23" ht="18.75">
      <c r="A12" s="75" t="s">
        <v>76</v>
      </c>
      <c r="B12" s="72"/>
      <c r="D12" s="72"/>
      <c r="E12" s="74"/>
      <c r="F12" s="74"/>
      <c r="G12" s="64"/>
      <c r="H12" s="72"/>
      <c r="I12" s="74"/>
      <c r="J12" s="72"/>
      <c r="K12" s="72"/>
      <c r="L12" s="72"/>
      <c r="M12" s="72"/>
      <c r="N12" s="72"/>
      <c r="O12" s="72"/>
      <c r="P12" s="72"/>
      <c r="Q12" s="72"/>
      <c r="R12" s="76"/>
      <c r="S12" s="72"/>
      <c r="T12" s="72"/>
      <c r="U12" s="72"/>
      <c r="V12" s="72"/>
      <c r="W12" s="72"/>
    </row>
    <row r="13" spans="1:23" ht="18.75">
      <c r="A13" s="77"/>
      <c r="B13" s="72"/>
      <c r="D13" s="72"/>
      <c r="E13" s="74"/>
      <c r="F13" s="74"/>
      <c r="G13" s="64"/>
      <c r="H13" s="72"/>
      <c r="I13" s="74"/>
      <c r="J13" s="72"/>
      <c r="K13" s="72"/>
      <c r="L13" s="72"/>
      <c r="M13" s="72"/>
      <c r="N13" s="72"/>
      <c r="O13" s="72"/>
      <c r="P13" s="72"/>
      <c r="Q13" s="72"/>
      <c r="R13" s="76"/>
      <c r="S13" s="72"/>
      <c r="T13" s="72"/>
      <c r="U13" s="72"/>
      <c r="V13" s="72"/>
      <c r="W13" s="72"/>
    </row>
    <row r="14" spans="1:23" ht="18.75">
      <c r="A14" s="72" t="s">
        <v>77</v>
      </c>
      <c r="B14" s="72"/>
      <c r="C14" s="73">
        <f>ROUND('[1]ccf4th04 void'!C17,0)</f>
        <v>682</v>
      </c>
      <c r="D14" s="72"/>
      <c r="E14" s="74"/>
      <c r="F14" s="74"/>
      <c r="G14" s="73">
        <f>ROUND('[1]ccf4th04 void'!G17,0)</f>
        <v>682</v>
      </c>
      <c r="H14" s="72"/>
      <c r="I14" s="74"/>
      <c r="J14" s="72"/>
      <c r="K14" s="72"/>
      <c r="L14" s="72"/>
      <c r="M14" s="72"/>
      <c r="N14" s="72"/>
      <c r="O14" s="72"/>
      <c r="P14" s="72"/>
      <c r="Q14" s="72"/>
      <c r="R14" s="76"/>
      <c r="S14" s="72"/>
      <c r="T14" s="72"/>
      <c r="U14" s="72"/>
      <c r="V14" s="72"/>
      <c r="W14" s="72"/>
    </row>
    <row r="15" spans="1:23" ht="18.75">
      <c r="A15" s="72" t="s">
        <v>78</v>
      </c>
      <c r="B15" s="72"/>
      <c r="C15" s="73">
        <f>ROUND('[1]ccf4th04 void'!C18,0)</f>
        <v>-408</v>
      </c>
      <c r="D15" s="72"/>
      <c r="E15" s="74"/>
      <c r="F15" s="74"/>
      <c r="G15" s="73">
        <f>ROUND('[1]ccf4th04 void'!G18,0)</f>
        <v>-408</v>
      </c>
      <c r="H15" s="72"/>
      <c r="I15" s="74"/>
      <c r="J15" s="72"/>
      <c r="K15" s="72"/>
      <c r="L15" s="72"/>
      <c r="M15" s="72"/>
      <c r="N15" s="72"/>
      <c r="O15" s="72"/>
      <c r="P15" s="72"/>
      <c r="Q15" s="72"/>
      <c r="R15" s="76"/>
      <c r="S15" s="72"/>
      <c r="T15" s="72"/>
      <c r="U15" s="72"/>
      <c r="V15" s="72"/>
      <c r="W15" s="72"/>
    </row>
    <row r="16" spans="1:23" ht="18.75">
      <c r="A16" s="72" t="s">
        <v>79</v>
      </c>
      <c r="B16" s="72"/>
      <c r="C16" s="73">
        <f>ROUND('[1]ccf4th04 void'!C19,0)</f>
        <v>0</v>
      </c>
      <c r="D16" s="72"/>
      <c r="E16" s="74"/>
      <c r="F16" s="74"/>
      <c r="G16" s="73">
        <f>ROUND('[1]ccf4th04 void'!G19,0)</f>
        <v>4</v>
      </c>
      <c r="H16" s="72"/>
      <c r="I16" s="74"/>
      <c r="J16" s="72"/>
      <c r="K16" s="72"/>
      <c r="L16" s="72"/>
      <c r="M16" s="72"/>
      <c r="N16" s="72"/>
      <c r="O16" s="72"/>
      <c r="P16" s="72"/>
      <c r="Q16" s="72"/>
      <c r="R16" s="76"/>
      <c r="S16" s="72"/>
      <c r="T16" s="72"/>
      <c r="U16" s="72"/>
      <c r="V16" s="72"/>
      <c r="W16" s="72"/>
    </row>
    <row r="17" spans="1:23" ht="18.75">
      <c r="A17" s="72" t="s">
        <v>80</v>
      </c>
      <c r="B17" s="72"/>
      <c r="C17" s="73">
        <f>ROUND('[1]ccf4th04 void'!C20,0)</f>
        <v>8005</v>
      </c>
      <c r="D17" s="72"/>
      <c r="E17" s="74">
        <f>'[1]is4thqtr04'!L118</f>
        <v>55666</v>
      </c>
      <c r="F17" s="74"/>
      <c r="G17" s="73">
        <f>ROUND('[1]ccf4th04 void'!G20,0)</f>
        <v>7300</v>
      </c>
      <c r="H17" s="72"/>
      <c r="I17" s="74"/>
      <c r="J17" s="72"/>
      <c r="K17" s="72"/>
      <c r="L17" s="72"/>
      <c r="M17" s="72"/>
      <c r="N17" s="72"/>
      <c r="O17" s="72"/>
      <c r="P17" s="72"/>
      <c r="Q17" s="72"/>
      <c r="R17" s="76"/>
      <c r="S17" s="72"/>
      <c r="T17" s="72"/>
      <c r="U17" s="72"/>
      <c r="V17" s="72"/>
      <c r="W17" s="72"/>
    </row>
    <row r="18" spans="1:23" ht="18.75">
      <c r="A18" s="72" t="s">
        <v>81</v>
      </c>
      <c r="B18" s="72"/>
      <c r="C18" s="73">
        <f>ROUND('[1]ccf4th04 void'!C21,0)</f>
        <v>-8</v>
      </c>
      <c r="D18" s="72"/>
      <c r="E18" s="74"/>
      <c r="F18" s="74"/>
      <c r="G18" s="73">
        <f>ROUND('[1]ccf4th04 void'!G21,0)</f>
        <v>134</v>
      </c>
      <c r="H18" s="72"/>
      <c r="I18" s="74"/>
      <c r="J18" s="72"/>
      <c r="K18" s="72"/>
      <c r="L18" s="72"/>
      <c r="M18" s="72"/>
      <c r="N18" s="72"/>
      <c r="O18" s="72"/>
      <c r="P18" s="72"/>
      <c r="Q18" s="72"/>
      <c r="R18" s="76"/>
      <c r="S18" s="72"/>
      <c r="T18" s="72"/>
      <c r="U18" s="72"/>
      <c r="V18" s="72"/>
      <c r="W18" s="72"/>
    </row>
    <row r="19" spans="1:23" ht="18.75">
      <c r="A19" s="72" t="s">
        <v>82</v>
      </c>
      <c r="B19" s="72"/>
      <c r="C19" s="73">
        <f>ROUND('[1]ccf4th04 void'!C22,0)</f>
        <v>0</v>
      </c>
      <c r="D19" s="72"/>
      <c r="E19" s="74"/>
      <c r="F19" s="74"/>
      <c r="G19" s="73">
        <f>ROUND('[1]ccf4th04 void'!G22,0)</f>
        <v>400</v>
      </c>
      <c r="H19" s="72"/>
      <c r="I19" s="74"/>
      <c r="J19" s="72"/>
      <c r="K19" s="72"/>
      <c r="L19" s="72"/>
      <c r="M19" s="72"/>
      <c r="N19" s="72"/>
      <c r="O19" s="72"/>
      <c r="P19" s="72"/>
      <c r="Q19" s="72"/>
      <c r="R19" s="76"/>
      <c r="S19" s="72"/>
      <c r="T19" s="72"/>
      <c r="U19" s="72"/>
      <c r="V19" s="72"/>
      <c r="W19" s="72"/>
    </row>
    <row r="20" spans="1:23" ht="18.75">
      <c r="A20" s="72" t="s">
        <v>83</v>
      </c>
      <c r="B20" s="72"/>
      <c r="C20" s="73">
        <f>ROUND('[1]ccf4th04 void'!C23,0)</f>
        <v>0</v>
      </c>
      <c r="D20" s="72"/>
      <c r="E20" s="74"/>
      <c r="F20" s="74"/>
      <c r="G20" s="73">
        <f>ROUND('[1]ccf4th04 void'!G23,0)</f>
        <v>3</v>
      </c>
      <c r="H20" s="72"/>
      <c r="I20" s="74"/>
      <c r="J20" s="72"/>
      <c r="K20" s="72"/>
      <c r="L20" s="72"/>
      <c r="M20" s="72"/>
      <c r="N20" s="72"/>
      <c r="O20" s="72"/>
      <c r="P20" s="72"/>
      <c r="Q20" s="72"/>
      <c r="R20" s="76"/>
      <c r="S20" s="72"/>
      <c r="T20" s="72"/>
      <c r="U20" s="72"/>
      <c r="V20" s="72"/>
      <c r="W20" s="72"/>
    </row>
    <row r="21" spans="1:30" ht="18.75">
      <c r="A21" s="72" t="s">
        <v>84</v>
      </c>
      <c r="B21" s="72"/>
      <c r="C21" s="73">
        <f>ROUND('[1]ccf4th04 void'!C24,0)</f>
        <v>123</v>
      </c>
      <c r="D21" s="72"/>
      <c r="E21" s="74">
        <f>'[1]is3rdqtr'!L85</f>
        <v>0</v>
      </c>
      <c r="F21" s="74"/>
      <c r="G21" s="73">
        <f>ROUND('[1]ccf4th04 void'!G24,0)</f>
        <v>162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79"/>
      <c r="Z21" s="79"/>
      <c r="AA21" s="79"/>
      <c r="AB21" s="79"/>
      <c r="AC21" s="79"/>
      <c r="AD21" s="79"/>
    </row>
    <row r="22" spans="1:30" s="71" customFormat="1" ht="18.75">
      <c r="A22" s="74" t="s">
        <v>85</v>
      </c>
      <c r="B22" s="74"/>
      <c r="C22" s="73">
        <f>ROUND('[1]ccf4th04 void'!C25,0)</f>
        <v>-674</v>
      </c>
      <c r="D22" s="74"/>
      <c r="E22" s="74">
        <f>-'[1]is4thqtr04'!L48</f>
        <v>0</v>
      </c>
      <c r="F22" s="74"/>
      <c r="G22" s="73">
        <f>ROUND('[1]ccf4th04 void'!G25,0)</f>
        <v>-882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9"/>
      <c r="Y22" s="79"/>
      <c r="Z22" s="79"/>
      <c r="AA22" s="79"/>
      <c r="AB22" s="79"/>
      <c r="AC22" s="79"/>
      <c r="AD22" s="79"/>
    </row>
    <row r="23" spans="1:23" ht="18.75">
      <c r="A23" s="72" t="s">
        <v>86</v>
      </c>
      <c r="B23" s="72"/>
      <c r="C23" s="73">
        <f>ROUND('[1]ccf4th04 void'!C26,0)</f>
        <v>507</v>
      </c>
      <c r="D23" s="72"/>
      <c r="E23" s="74"/>
      <c r="F23" s="74"/>
      <c r="G23" s="73">
        <f>ROUND('[1]ccf4th04 void'!G26,0)</f>
        <v>-285</v>
      </c>
      <c r="H23" s="72"/>
      <c r="I23" s="74"/>
      <c r="J23" s="72"/>
      <c r="K23" s="72"/>
      <c r="L23" s="72"/>
      <c r="M23" s="72"/>
      <c r="N23" s="72"/>
      <c r="O23" s="72"/>
      <c r="P23" s="72"/>
      <c r="Q23" s="72"/>
      <c r="R23" s="76"/>
      <c r="S23" s="72"/>
      <c r="T23" s="72"/>
      <c r="U23" s="72"/>
      <c r="V23" s="72"/>
      <c r="W23" s="72"/>
    </row>
    <row r="24" spans="1:23" ht="18.75">
      <c r="A24" s="72" t="s">
        <v>87</v>
      </c>
      <c r="B24" s="72"/>
      <c r="C24" s="73">
        <f>ROUND('[1]ccf4th04 void'!C27,0)</f>
        <v>426</v>
      </c>
      <c r="D24" s="72"/>
      <c r="E24" s="74"/>
      <c r="F24" s="74"/>
      <c r="G24" s="73">
        <f>ROUND('[1]ccf4th04 void'!G27,0)</f>
        <v>668</v>
      </c>
      <c r="H24" s="72"/>
      <c r="I24" s="74"/>
      <c r="J24" s="72"/>
      <c r="K24" s="72"/>
      <c r="L24" s="72"/>
      <c r="M24" s="72"/>
      <c r="N24" s="72"/>
      <c r="O24" s="72"/>
      <c r="P24" s="72"/>
      <c r="Q24" s="72"/>
      <c r="R24" s="76"/>
      <c r="S24" s="72"/>
      <c r="T24" s="72"/>
      <c r="U24" s="72"/>
      <c r="V24" s="72"/>
      <c r="W24" s="72"/>
    </row>
    <row r="25" spans="1:23" ht="18.75">
      <c r="A25" s="72" t="s">
        <v>88</v>
      </c>
      <c r="B25" s="72"/>
      <c r="C25" s="73">
        <f>ROUND('[1]ccf4th04 void'!C28,0)</f>
        <v>28</v>
      </c>
      <c r="D25" s="72"/>
      <c r="E25" s="74"/>
      <c r="F25" s="74"/>
      <c r="G25" s="73">
        <f>ROUND('[1]ccf4th04 void'!G28,0)</f>
        <v>42</v>
      </c>
      <c r="H25" s="72"/>
      <c r="I25" s="74"/>
      <c r="J25" s="72"/>
      <c r="K25" s="72"/>
      <c r="L25" s="72"/>
      <c r="M25" s="72"/>
      <c r="N25" s="72"/>
      <c r="O25" s="72"/>
      <c r="P25" s="72"/>
      <c r="Q25" s="72"/>
      <c r="R25" s="76"/>
      <c r="S25" s="72"/>
      <c r="T25" s="72"/>
      <c r="U25" s="72"/>
      <c r="V25" s="72"/>
      <c r="W25" s="72"/>
    </row>
    <row r="26" spans="1:23" ht="18.75">
      <c r="A26" s="72" t="s">
        <v>89</v>
      </c>
      <c r="B26" s="72"/>
      <c r="C26" s="73">
        <f>ROUND('[1]ccf4th04 void'!C29,0)</f>
        <v>199</v>
      </c>
      <c r="D26" s="72"/>
      <c r="E26" s="74">
        <v>0</v>
      </c>
      <c r="F26" s="74"/>
      <c r="G26" s="73">
        <f>ROUND('[1]ccf4th04 void'!G29,0)</f>
        <v>79</v>
      </c>
      <c r="H26" s="72"/>
      <c r="I26" s="74"/>
      <c r="J26" s="72"/>
      <c r="K26" s="72"/>
      <c r="L26" s="72"/>
      <c r="M26" s="72"/>
      <c r="N26" s="72"/>
      <c r="O26" s="72"/>
      <c r="P26" s="72"/>
      <c r="Q26" s="72"/>
      <c r="R26" s="76"/>
      <c r="S26" s="72"/>
      <c r="T26" s="72"/>
      <c r="U26" s="72"/>
      <c r="V26" s="72"/>
      <c r="W26" s="72"/>
    </row>
    <row r="27" spans="1:23" ht="18.75">
      <c r="A27" s="72" t="s">
        <v>90</v>
      </c>
      <c r="B27" s="72"/>
      <c r="C27" s="73">
        <f>ROUND('[1]ccf4th04 void'!C30,0)</f>
        <v>-243</v>
      </c>
      <c r="D27" s="72"/>
      <c r="E27" s="74"/>
      <c r="F27" s="74"/>
      <c r="G27" s="73">
        <f>ROUND('[1]ccf4th04 void'!G30,0)</f>
        <v>0</v>
      </c>
      <c r="H27" s="72"/>
      <c r="I27" s="74"/>
      <c r="J27" s="72"/>
      <c r="K27" s="72"/>
      <c r="L27" s="72"/>
      <c r="M27" s="72"/>
      <c r="N27" s="72"/>
      <c r="O27" s="72"/>
      <c r="P27" s="72"/>
      <c r="Q27" s="72"/>
      <c r="R27" s="76"/>
      <c r="S27" s="72"/>
      <c r="T27" s="72"/>
      <c r="U27" s="72"/>
      <c r="V27" s="72"/>
      <c r="W27" s="72"/>
    </row>
    <row r="28" spans="1:23" ht="18.75">
      <c r="A28" s="72" t="s">
        <v>91</v>
      </c>
      <c r="B28" s="72"/>
      <c r="C28" s="73">
        <f>ROUND('[1]ccf4th04 void'!C31,0)</f>
        <v>-20</v>
      </c>
      <c r="D28" s="72"/>
      <c r="E28" s="74">
        <v>0</v>
      </c>
      <c r="F28" s="74"/>
      <c r="G28" s="73">
        <f>ROUND('[1]ccf4th04 void'!G31,0)</f>
        <v>-1595</v>
      </c>
      <c r="H28" s="72"/>
      <c r="I28" s="74"/>
      <c r="J28" s="72"/>
      <c r="K28" s="72"/>
      <c r="L28" s="72"/>
      <c r="M28" s="72"/>
      <c r="N28" s="72"/>
      <c r="O28" s="72"/>
      <c r="P28" s="72"/>
      <c r="Q28" s="72"/>
      <c r="R28" s="76"/>
      <c r="S28" s="72"/>
      <c r="T28" s="72"/>
      <c r="U28" s="72"/>
      <c r="V28" s="72"/>
      <c r="W28" s="72"/>
    </row>
    <row r="29" spans="1:23" ht="18.75">
      <c r="A29" s="72" t="s">
        <v>92</v>
      </c>
      <c r="B29" s="72"/>
      <c r="C29" s="73">
        <f>ROUND('[1]ccf4th04 void'!C32,0)</f>
        <v>-2</v>
      </c>
      <c r="D29" s="72"/>
      <c r="E29" s="74"/>
      <c r="F29" s="74"/>
      <c r="G29" s="73">
        <f>ROUND('[1]ccf4th04 void'!G32,0)</f>
        <v>0</v>
      </c>
      <c r="H29" s="72"/>
      <c r="I29" s="74"/>
      <c r="J29" s="72"/>
      <c r="K29" s="72"/>
      <c r="L29" s="72"/>
      <c r="M29" s="72"/>
      <c r="N29" s="72"/>
      <c r="O29" s="72"/>
      <c r="P29" s="72"/>
      <c r="Q29" s="72"/>
      <c r="R29" s="76"/>
      <c r="S29" s="72"/>
      <c r="T29" s="72"/>
      <c r="U29" s="72"/>
      <c r="V29" s="72"/>
      <c r="W29" s="72"/>
    </row>
    <row r="30" spans="1:23" ht="18.75">
      <c r="A30" s="72" t="s">
        <v>93</v>
      </c>
      <c r="B30" s="72"/>
      <c r="C30" s="80">
        <f>ROUND('[1]ccf4th04 void'!C33,0)</f>
        <v>1</v>
      </c>
      <c r="D30" s="81"/>
      <c r="E30" s="81"/>
      <c r="F30" s="81"/>
      <c r="G30" s="80">
        <f>ROUND('[1]ccf4th04 void'!G33,0)</f>
        <v>0</v>
      </c>
      <c r="H30" s="72"/>
      <c r="I30" s="74"/>
      <c r="J30" s="72"/>
      <c r="K30" s="72"/>
      <c r="L30" s="72"/>
      <c r="M30" s="72"/>
      <c r="N30" s="72"/>
      <c r="O30" s="72"/>
      <c r="P30" s="72"/>
      <c r="Q30" s="72"/>
      <c r="R30" s="76"/>
      <c r="S30" s="72"/>
      <c r="T30" s="72"/>
      <c r="U30" s="72"/>
      <c r="V30" s="72"/>
      <c r="W30" s="72"/>
    </row>
    <row r="31" spans="1:30" ht="18.75">
      <c r="A31" s="72" t="s">
        <v>94</v>
      </c>
      <c r="B31" s="72"/>
      <c r="C31" s="56">
        <f>SUM(C10:C30)</f>
        <v>30174</v>
      </c>
      <c r="D31" s="72"/>
      <c r="E31" s="72">
        <f>SUM(E10:E30)</f>
        <v>66290.501</v>
      </c>
      <c r="F31" s="72"/>
      <c r="G31" s="56">
        <f>SUM(G10:G30)</f>
        <v>21086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79"/>
      <c r="Z31" s="79"/>
      <c r="AA31" s="79"/>
      <c r="AB31" s="79"/>
      <c r="AC31" s="79"/>
      <c r="AD31" s="79"/>
    </row>
    <row r="32" spans="1:30" ht="18.75">
      <c r="A32" s="72" t="s">
        <v>95</v>
      </c>
      <c r="B32" s="72"/>
      <c r="C32" s="73">
        <f>ROUND('[1]ccf4th04 void'!C35,0)</f>
        <v>-21997</v>
      </c>
      <c r="D32" s="72"/>
      <c r="E32" s="74">
        <f>('[1]bs4thqtr'!F23+'[1]bs4thqtr'!F24)-E26-E28-('[1]bs4thqtr04'!N23+'[1]bs4thqtr04'!N24)</f>
        <v>0</v>
      </c>
      <c r="F32" s="74"/>
      <c r="G32" s="73">
        <f>ROUND('[1]ccf4th04 void'!G35,0)</f>
        <v>-2935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9"/>
      <c r="Y32" s="79"/>
      <c r="Z32" s="79"/>
      <c r="AA32" s="79"/>
      <c r="AB32" s="79"/>
      <c r="AC32" s="79"/>
      <c r="AD32" s="79"/>
    </row>
    <row r="33" spans="1:30" ht="18.75">
      <c r="A33" s="72" t="s">
        <v>96</v>
      </c>
      <c r="B33" s="72"/>
      <c r="C33" s="73">
        <f>ROUND('[1]ccf4th04 void'!C36,0)</f>
        <v>-5240</v>
      </c>
      <c r="D33" s="72"/>
      <c r="E33" s="74">
        <f>'[1]bs4thqtr'!F25-'[1]bs4thqtr04'!N25</f>
        <v>-135702.40999999997</v>
      </c>
      <c r="F33" s="74"/>
      <c r="G33" s="73">
        <f>ROUND('[1]ccf4th04 void'!G36,0)</f>
        <v>-1183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9"/>
      <c r="Y33" s="79"/>
      <c r="Z33" s="79"/>
      <c r="AA33" s="79"/>
      <c r="AB33" s="79"/>
      <c r="AC33" s="79"/>
      <c r="AD33" s="79"/>
    </row>
    <row r="34" spans="1:30" ht="18.75">
      <c r="A34" s="72" t="s">
        <v>97</v>
      </c>
      <c r="B34" s="72"/>
      <c r="C34" s="80">
        <f>ROUND('[1]ccf4th04 void'!C37,0)</f>
        <v>11923</v>
      </c>
      <c r="D34" s="72"/>
      <c r="E34" s="74">
        <f>'[1]bs4thqtr04'!N35-'[1]bs4thqtr'!F35</f>
        <v>0</v>
      </c>
      <c r="F34" s="74"/>
      <c r="G34" s="80">
        <f>ROUND('[1]ccf4th04 void'!G37,0)</f>
        <v>-611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9"/>
      <c r="Y34" s="79"/>
      <c r="Z34" s="79"/>
      <c r="AA34" s="79"/>
      <c r="AB34" s="79"/>
      <c r="AC34" s="79"/>
      <c r="AD34" s="79"/>
    </row>
    <row r="35" spans="1:30" ht="18.75">
      <c r="A35" s="72" t="s">
        <v>98</v>
      </c>
      <c r="B35" s="72"/>
      <c r="C35" s="82">
        <f>SUM(C31:C34)</f>
        <v>14860</v>
      </c>
      <c r="D35" s="83"/>
      <c r="E35" s="83">
        <f>SUM(E31:E34)</f>
        <v>-69411.90899999997</v>
      </c>
      <c r="F35" s="83"/>
      <c r="G35" s="82">
        <f>SUM(G31:G34)</f>
        <v>16357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9"/>
      <c r="Y35" s="79"/>
      <c r="Z35" s="79"/>
      <c r="AA35" s="79"/>
      <c r="AB35" s="79"/>
      <c r="AC35" s="79"/>
      <c r="AD35" s="79"/>
    </row>
    <row r="36" spans="1:30" ht="18.75">
      <c r="A36" s="72" t="s">
        <v>99</v>
      </c>
      <c r="B36" s="72"/>
      <c r="C36" s="73">
        <f>ROUND('[1]ccf4th04 void'!C39,0)</f>
        <v>-123</v>
      </c>
      <c r="D36" s="72"/>
      <c r="E36" s="74">
        <f>-E21</f>
        <v>0</v>
      </c>
      <c r="F36" s="74"/>
      <c r="G36" s="73">
        <f>ROUND('[1]ccf4th04 void'!G39,0)</f>
        <v>-162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9"/>
      <c r="Y36" s="79"/>
      <c r="Z36" s="79"/>
      <c r="AA36" s="79"/>
      <c r="AB36" s="79"/>
      <c r="AC36" s="79"/>
      <c r="AD36" s="79"/>
    </row>
    <row r="37" spans="1:30" ht="18.75">
      <c r="A37" s="72" t="s">
        <v>100</v>
      </c>
      <c r="B37" s="72"/>
      <c r="C37" s="73">
        <f>ROUND('[1]ccf4th04 void'!C40,0)</f>
        <v>674</v>
      </c>
      <c r="D37" s="72"/>
      <c r="E37" s="74">
        <f>-E22</f>
        <v>0</v>
      </c>
      <c r="F37" s="74"/>
      <c r="G37" s="73">
        <f>ROUND('[1]ccf4th04 void'!G40,0)</f>
        <v>882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9"/>
      <c r="Y37" s="79"/>
      <c r="Z37" s="79"/>
      <c r="AA37" s="79"/>
      <c r="AB37" s="79"/>
      <c r="AC37" s="79"/>
      <c r="AD37" s="79"/>
    </row>
    <row r="38" spans="1:30" ht="18.75">
      <c r="A38" s="72" t="s">
        <v>101</v>
      </c>
      <c r="B38" s="72"/>
      <c r="C38" s="80">
        <f>ROUND('[1]ccf4th04 void'!C41,0)</f>
        <v>-2947</v>
      </c>
      <c r="D38" s="72"/>
      <c r="E38" s="74">
        <f>-('[1]bs4thqtr'!F40+'[1]is4thqtr04'!L153-'[1]bs4thqtr04'!N40+'[1]is4thqtr04'!L154)-'[1]bs4thqtr04'!N95</f>
        <v>-185175.34</v>
      </c>
      <c r="F38" s="74"/>
      <c r="G38" s="80">
        <f>ROUND('[1]ccf4th04 void'!G41,0)</f>
        <v>-5176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9"/>
      <c r="Y38" s="79"/>
      <c r="Z38" s="79"/>
      <c r="AA38" s="79"/>
      <c r="AB38" s="79"/>
      <c r="AC38" s="79"/>
      <c r="AD38" s="79"/>
    </row>
    <row r="39" spans="1:30" ht="18.75">
      <c r="A39" s="72" t="s">
        <v>102</v>
      </c>
      <c r="B39" s="72"/>
      <c r="C39" s="84">
        <f>SUM(C35:C38)</f>
        <v>12464</v>
      </c>
      <c r="D39" s="85"/>
      <c r="E39" s="85">
        <f>SUM(E35:E38)</f>
        <v>-254587.24899999995</v>
      </c>
      <c r="F39" s="85"/>
      <c r="G39" s="84">
        <f>SUM(G35:G38)</f>
        <v>11901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9"/>
      <c r="Y39" s="79"/>
      <c r="Z39" s="79"/>
      <c r="AA39" s="79"/>
      <c r="AB39" s="79"/>
      <c r="AC39" s="79"/>
      <c r="AD39" s="79"/>
    </row>
    <row r="40" spans="1:30" ht="18.75">
      <c r="A40" s="72"/>
      <c r="B40" s="72"/>
      <c r="D40" s="72"/>
      <c r="E40" s="74"/>
      <c r="F40" s="74"/>
      <c r="G40" s="73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9"/>
      <c r="Y40" s="79"/>
      <c r="Z40" s="79"/>
      <c r="AA40" s="79"/>
      <c r="AB40" s="79"/>
      <c r="AC40" s="79"/>
      <c r="AD40" s="79"/>
    </row>
    <row r="41" spans="1:30" ht="18.75">
      <c r="A41" s="75" t="s">
        <v>103</v>
      </c>
      <c r="B41" s="75"/>
      <c r="D41" s="72"/>
      <c r="E41" s="74"/>
      <c r="F41" s="74"/>
      <c r="G41" s="73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9"/>
      <c r="Y41" s="79"/>
      <c r="Z41" s="79"/>
      <c r="AA41" s="79"/>
      <c r="AB41" s="79"/>
      <c r="AC41" s="79"/>
      <c r="AD41" s="79"/>
    </row>
    <row r="42" spans="1:30" ht="18.75">
      <c r="A42" s="72" t="s">
        <v>104</v>
      </c>
      <c r="B42" s="72"/>
      <c r="C42" s="73">
        <f>ROUND('[1]ccf4th04 void'!C45,0)</f>
        <v>35</v>
      </c>
      <c r="D42" s="72"/>
      <c r="E42" s="74"/>
      <c r="F42" s="74"/>
      <c r="G42" s="73">
        <f>ROUND('[1]ccf4th04 void'!G45,0)</f>
        <v>0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9"/>
      <c r="Y42" s="79"/>
      <c r="Z42" s="79"/>
      <c r="AA42" s="79"/>
      <c r="AB42" s="79"/>
      <c r="AC42" s="79"/>
      <c r="AD42" s="79"/>
    </row>
    <row r="43" spans="1:30" ht="18.75">
      <c r="A43" s="72" t="s">
        <v>105</v>
      </c>
      <c r="B43" s="72"/>
      <c r="C43" s="80">
        <f>ROUND('[1]ccf4th04 void'!C46,0)</f>
        <v>-5462</v>
      </c>
      <c r="D43" s="72"/>
      <c r="E43" s="74"/>
      <c r="F43" s="74"/>
      <c r="G43" s="80">
        <f>ROUND('[1]ccf4th04 void'!G46,0)</f>
        <v>-5049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79"/>
      <c r="Z43" s="79"/>
      <c r="AA43" s="79"/>
      <c r="AB43" s="79"/>
      <c r="AC43" s="79"/>
      <c r="AD43" s="79"/>
    </row>
    <row r="44" spans="1:30" ht="18.75">
      <c r="A44" s="72" t="s">
        <v>106</v>
      </c>
      <c r="B44" s="72"/>
      <c r="C44" s="84">
        <f>SUM(C42:C43)</f>
        <v>-5427</v>
      </c>
      <c r="D44" s="85"/>
      <c r="E44" s="85" t="e">
        <f>SUM(#REF!)</f>
        <v>#REF!</v>
      </c>
      <c r="F44" s="85"/>
      <c r="G44" s="84">
        <f>SUM(G42:G43)</f>
        <v>-5049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Y44" s="79"/>
      <c r="Z44" s="79"/>
      <c r="AA44" s="79"/>
      <c r="AB44" s="79"/>
      <c r="AC44" s="79"/>
      <c r="AD44" s="79"/>
    </row>
    <row r="45" spans="1:30" ht="18.75">
      <c r="A45" s="72"/>
      <c r="B45" s="72"/>
      <c r="D45" s="72"/>
      <c r="E45" s="74"/>
      <c r="F45" s="74"/>
      <c r="G45" s="64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9"/>
      <c r="Y45" s="79"/>
      <c r="Z45" s="79"/>
      <c r="AA45" s="79"/>
      <c r="AB45" s="79"/>
      <c r="AC45" s="79"/>
      <c r="AD45" s="79"/>
    </row>
    <row r="46" spans="1:30" ht="18.75">
      <c r="A46" s="75" t="s">
        <v>107</v>
      </c>
      <c r="B46" s="75"/>
      <c r="D46" s="72"/>
      <c r="E46" s="74"/>
      <c r="F46" s="74"/>
      <c r="G46" s="64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79"/>
      <c r="Z46" s="79"/>
      <c r="AA46" s="79"/>
      <c r="AB46" s="79"/>
      <c r="AC46" s="79"/>
      <c r="AD46" s="79"/>
    </row>
    <row r="47" spans="1:30" ht="18.75">
      <c r="A47" s="72" t="s">
        <v>108</v>
      </c>
      <c r="B47" s="72"/>
      <c r="C47" s="73">
        <f>ROUND('[1]ccf4th04 void'!C50,0)</f>
        <v>-7</v>
      </c>
      <c r="D47" s="72"/>
      <c r="E47" s="74"/>
      <c r="F47" s="74"/>
      <c r="G47" s="73">
        <f>ROUND('[1]ccf4th04 void'!G50,0)</f>
        <v>-3156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9"/>
      <c r="Y47" s="79"/>
      <c r="Z47" s="79"/>
      <c r="AA47" s="79"/>
      <c r="AB47" s="79"/>
      <c r="AC47" s="79"/>
      <c r="AD47" s="79"/>
    </row>
    <row r="48" spans="1:30" ht="18.75">
      <c r="A48" s="72" t="s">
        <v>109</v>
      </c>
      <c r="B48" s="72"/>
      <c r="C48" s="73">
        <f>ROUND('[1]ccf4th04 void'!C51,0)</f>
        <v>-2035</v>
      </c>
      <c r="D48" s="72"/>
      <c r="E48" s="74"/>
      <c r="F48" s="74"/>
      <c r="G48" s="73">
        <f>ROUND('[1]ccf4th04 void'!G51,0)</f>
        <v>-2035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9"/>
      <c r="Y48" s="79"/>
      <c r="Z48" s="79"/>
      <c r="AA48" s="79"/>
      <c r="AB48" s="79"/>
      <c r="AC48" s="79"/>
      <c r="AD48" s="79"/>
    </row>
    <row r="49" spans="1:30" ht="18.75">
      <c r="A49" s="72" t="s">
        <v>110</v>
      </c>
      <c r="B49" s="72"/>
      <c r="C49" s="80">
        <f>ROUND('[1]ccf4th04 void'!C52,0)</f>
        <v>-1248</v>
      </c>
      <c r="D49" s="72"/>
      <c r="E49" s="74"/>
      <c r="F49" s="74"/>
      <c r="G49" s="80">
        <f>ROUND('[1]ccf4th04 void'!G52,0)</f>
        <v>1633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9"/>
      <c r="Y49" s="79"/>
      <c r="Z49" s="79"/>
      <c r="AA49" s="79"/>
      <c r="AB49" s="79"/>
      <c r="AC49" s="79"/>
      <c r="AD49" s="79"/>
    </row>
    <row r="50" spans="1:30" ht="18.75">
      <c r="A50" s="72" t="s">
        <v>111</v>
      </c>
      <c r="B50" s="72"/>
      <c r="C50" s="84">
        <f>SUM(C47:C49)</f>
        <v>-3290</v>
      </c>
      <c r="D50" s="85"/>
      <c r="E50" s="85">
        <f>SUM(E47:E48)</f>
        <v>0</v>
      </c>
      <c r="F50" s="85"/>
      <c r="G50" s="84">
        <f>SUM(G47:G49)</f>
        <v>-3558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9"/>
      <c r="Y50" s="79"/>
      <c r="Z50" s="79"/>
      <c r="AA50" s="79"/>
      <c r="AB50" s="79"/>
      <c r="AC50" s="79"/>
      <c r="AD50" s="79"/>
    </row>
    <row r="51" spans="1:30" ht="18.75">
      <c r="A51" s="72"/>
      <c r="B51" s="72"/>
      <c r="D51" s="72"/>
      <c r="E51" s="74"/>
      <c r="F51" s="74"/>
      <c r="G51" s="73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9"/>
      <c r="Y51" s="79"/>
      <c r="Z51" s="79"/>
      <c r="AA51" s="79"/>
      <c r="AB51" s="79"/>
      <c r="AC51" s="79"/>
      <c r="AD51" s="79"/>
    </row>
    <row r="52" spans="1:30" ht="18.75">
      <c r="A52" s="75" t="s">
        <v>112</v>
      </c>
      <c r="B52" s="75"/>
      <c r="C52" s="64">
        <f>C39+C44+C50</f>
        <v>3747</v>
      </c>
      <c r="D52" s="72"/>
      <c r="E52" s="72" t="e">
        <f>E39+E44+E50</f>
        <v>#REF!</v>
      </c>
      <c r="F52" s="72"/>
      <c r="G52" s="64">
        <f>G39+G44+G50</f>
        <v>3294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9"/>
      <c r="Y52" s="79"/>
      <c r="Z52" s="79"/>
      <c r="AA52" s="79"/>
      <c r="AB52" s="79"/>
      <c r="AC52" s="79"/>
      <c r="AD52" s="79"/>
    </row>
    <row r="53" spans="1:30" ht="18.75">
      <c r="A53" s="75" t="s">
        <v>113</v>
      </c>
      <c r="B53" s="75"/>
      <c r="C53" s="73">
        <f>ROUND('[1]ccf4th04 void'!C56,0)</f>
        <v>-2</v>
      </c>
      <c r="D53" s="72"/>
      <c r="E53" s="72"/>
      <c r="F53" s="72"/>
      <c r="G53" s="73">
        <f>ROUND('[1]ccf4th04 void'!G56,0)</f>
        <v>-3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9"/>
      <c r="Y53" s="79"/>
      <c r="Z53" s="79"/>
      <c r="AA53" s="79"/>
      <c r="AB53" s="79"/>
      <c r="AC53" s="79"/>
      <c r="AD53" s="79"/>
    </row>
    <row r="54" spans="1:30" ht="18.75">
      <c r="A54" s="75" t="s">
        <v>114</v>
      </c>
      <c r="B54" s="75"/>
      <c r="C54" s="64">
        <f>G55</f>
        <v>22156</v>
      </c>
      <c r="D54" s="72"/>
      <c r="E54" s="74">
        <f>'[1]bs4thqtr'!F20+'[1]bs4thqtr'!F22</f>
        <v>6981522.029999999</v>
      </c>
      <c r="F54" s="74"/>
      <c r="G54" s="80">
        <f>ROUND('[1]ccf4th04 void'!G57,0)</f>
        <v>18865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9"/>
      <c r="Y54" s="79"/>
      <c r="Z54" s="79"/>
      <c r="AA54" s="79"/>
      <c r="AB54" s="79"/>
      <c r="AC54" s="79"/>
      <c r="AD54" s="79"/>
    </row>
    <row r="55" spans="1:30" ht="19.5" thickBot="1">
      <c r="A55" s="75" t="s">
        <v>115</v>
      </c>
      <c r="B55" s="75"/>
      <c r="C55" s="86">
        <f>SUM(C52:C54)</f>
        <v>25901</v>
      </c>
      <c r="D55" s="87"/>
      <c r="E55" s="87" t="e">
        <f>SUM(E52:E54)</f>
        <v>#REF!</v>
      </c>
      <c r="F55" s="87"/>
      <c r="G55" s="86">
        <f>SUM(G52:G54)</f>
        <v>22156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79"/>
      <c r="Y55" s="79"/>
      <c r="Z55" s="79"/>
      <c r="AA55" s="79"/>
      <c r="AB55" s="79"/>
      <c r="AC55" s="79"/>
      <c r="AD55" s="79"/>
    </row>
    <row r="56" spans="1:30" ht="19.5" thickTop="1">
      <c r="A56" s="72"/>
      <c r="B56" s="72"/>
      <c r="D56" s="72"/>
      <c r="E56" s="74"/>
      <c r="F56" s="74"/>
      <c r="G56" s="73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9"/>
      <c r="Y56" s="79"/>
      <c r="Z56" s="79"/>
      <c r="AA56" s="79"/>
      <c r="AB56" s="79"/>
      <c r="AC56" s="79"/>
      <c r="AD56" s="79"/>
    </row>
    <row r="57" spans="1:30" ht="18.75">
      <c r="A57" s="72" t="s">
        <v>116</v>
      </c>
      <c r="B57" s="72"/>
      <c r="D57" s="72"/>
      <c r="E57" s="74"/>
      <c r="F57" s="74"/>
      <c r="G57" s="73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9"/>
      <c r="Y57" s="79"/>
      <c r="Z57" s="79"/>
      <c r="AA57" s="79"/>
      <c r="AB57" s="79"/>
      <c r="AC57" s="79"/>
      <c r="AD57" s="79"/>
    </row>
    <row r="58" spans="1:30" ht="18.75">
      <c r="A58" s="72" t="s">
        <v>117</v>
      </c>
      <c r="B58" s="72"/>
      <c r="C58" s="73">
        <f>ROUND('[1]ccf4th04 void'!C61,0)</f>
        <v>4498</v>
      </c>
      <c r="D58" s="72"/>
      <c r="E58" s="74">
        <f>'[1]bs4thqtr04'!N20</f>
        <v>9682594.079999998</v>
      </c>
      <c r="F58" s="74"/>
      <c r="G58" s="73">
        <v>4236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9"/>
      <c r="Y58" s="79"/>
      <c r="Z58" s="79"/>
      <c r="AA58" s="79"/>
      <c r="AB58" s="79"/>
      <c r="AC58" s="79"/>
      <c r="AD58" s="79"/>
    </row>
    <row r="59" spans="1:30" ht="18.75">
      <c r="A59" s="72" t="s">
        <v>118</v>
      </c>
      <c r="B59" s="72"/>
      <c r="C59" s="73">
        <f>ROUND('[1]ccf4th04 void'!C62,0)</f>
        <v>23346</v>
      </c>
      <c r="D59" s="72"/>
      <c r="E59" s="72">
        <f>'[1]bs4thqtr04'!N22</f>
        <v>0</v>
      </c>
      <c r="F59" s="74"/>
      <c r="G59" s="73">
        <f>14502+4000</f>
        <v>18502</v>
      </c>
      <c r="H59" s="78">
        <f>-G59-G58+'CBS4th 04 ''000'!G23</f>
        <v>0</v>
      </c>
      <c r="I59" s="78">
        <f>-C59-C58+'CBS4th 04 ''000'!E23</f>
        <v>0</v>
      </c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9"/>
      <c r="Y59" s="79"/>
      <c r="Z59" s="79"/>
      <c r="AA59" s="79"/>
      <c r="AB59" s="79"/>
      <c r="AC59" s="79"/>
      <c r="AD59" s="79"/>
    </row>
    <row r="60" spans="1:30" ht="18.75">
      <c r="A60" s="72" t="s">
        <v>119</v>
      </c>
      <c r="B60" s="72"/>
      <c r="C60" s="80">
        <f>ROUND('[1]ccf4th04 void'!C63,0)</f>
        <v>-1943</v>
      </c>
      <c r="D60" s="72"/>
      <c r="E60" s="72"/>
      <c r="F60" s="74"/>
      <c r="G60" s="73">
        <v>-582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9"/>
      <c r="Y60" s="79"/>
      <c r="Z60" s="79"/>
      <c r="AA60" s="79"/>
      <c r="AB60" s="79"/>
      <c r="AC60" s="79"/>
      <c r="AD60" s="79"/>
    </row>
    <row r="61" spans="1:30" ht="19.5" thickBot="1">
      <c r="A61" s="72"/>
      <c r="B61" s="72"/>
      <c r="C61" s="86">
        <f>SUM(C58:C60)</f>
        <v>25901</v>
      </c>
      <c r="D61" s="87"/>
      <c r="E61" s="87">
        <f>SUM(E58:E60)</f>
        <v>9682594.079999998</v>
      </c>
      <c r="F61" s="87"/>
      <c r="G61" s="86">
        <f>SUM(G58:G60)</f>
        <v>22156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79"/>
      <c r="Y61" s="79"/>
      <c r="Z61" s="79"/>
      <c r="AA61" s="79"/>
      <c r="AB61" s="79"/>
      <c r="AC61" s="79"/>
      <c r="AD61" s="79"/>
    </row>
    <row r="62" spans="1:30" ht="19.5" thickTop="1">
      <c r="A62" s="72"/>
      <c r="B62" s="72"/>
      <c r="C62" s="89">
        <f>C61-C55</f>
        <v>0</v>
      </c>
      <c r="D62" s="72"/>
      <c r="E62" s="72"/>
      <c r="F62" s="72"/>
      <c r="G62" s="64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9"/>
      <c r="Y62" s="79"/>
      <c r="Z62" s="79"/>
      <c r="AA62" s="79"/>
      <c r="AB62" s="79"/>
      <c r="AC62" s="79"/>
      <c r="AD62" s="79"/>
    </row>
    <row r="63" spans="1:19" ht="18.75">
      <c r="A63" s="63" t="s">
        <v>120</v>
      </c>
      <c r="B63" s="63"/>
      <c r="D63" s="63"/>
      <c r="E63" s="90"/>
      <c r="P63" s="64"/>
      <c r="R63" s="91"/>
      <c r="S63" s="64"/>
    </row>
    <row r="64" spans="1:19" ht="18.75">
      <c r="A64" s="63" t="s">
        <v>121</v>
      </c>
      <c r="B64" s="63"/>
      <c r="D64" s="63"/>
      <c r="E64" s="90"/>
      <c r="P64" s="64"/>
      <c r="R64" s="91"/>
      <c r="S64" s="64"/>
    </row>
    <row r="65" spans="1:9" ht="18.75">
      <c r="A65" s="60" t="s">
        <v>30</v>
      </c>
      <c r="E65" s="71"/>
      <c r="I65" s="71"/>
    </row>
    <row r="66" spans="5:9" ht="18.75">
      <c r="E66" s="71"/>
      <c r="I66" s="71"/>
    </row>
    <row r="67" spans="5:9" ht="18.75">
      <c r="E67" s="71"/>
      <c r="I67" s="71"/>
    </row>
    <row r="68" spans="5:9" ht="18.75">
      <c r="E68" s="71"/>
      <c r="I68" s="71"/>
    </row>
    <row r="69" spans="5:9" ht="18.75">
      <c r="E69" s="71"/>
      <c r="I69" s="71"/>
    </row>
    <row r="70" spans="5:9" ht="18.75">
      <c r="E70" s="71"/>
      <c r="I70" s="71"/>
    </row>
    <row r="71" spans="5:9" ht="18.75">
      <c r="E71" s="71"/>
      <c r="I71" s="71"/>
    </row>
    <row r="72" spans="5:9" ht="18.75">
      <c r="E72" s="71"/>
      <c r="I72" s="71"/>
    </row>
    <row r="73" spans="5:9" ht="18.75">
      <c r="E73" s="71"/>
      <c r="I73" s="71"/>
    </row>
    <row r="74" spans="5:9" ht="18.75">
      <c r="E74" s="71"/>
      <c r="I74" s="71"/>
    </row>
    <row r="75" spans="5:9" ht="18.75">
      <c r="E75" s="71"/>
      <c r="I75" s="71"/>
    </row>
    <row r="76" spans="5:9" ht="18.75">
      <c r="E76" s="71"/>
      <c r="I76" s="71"/>
    </row>
    <row r="77" spans="5:9" ht="18.75">
      <c r="E77" s="71"/>
      <c r="I77" s="71"/>
    </row>
    <row r="78" spans="5:9" ht="18.75">
      <c r="E78" s="71"/>
      <c r="I78" s="71"/>
    </row>
    <row r="79" spans="5:9" ht="18.75">
      <c r="E79" s="71"/>
      <c r="I79" s="71"/>
    </row>
    <row r="80" spans="5:9" ht="18.75">
      <c r="E80" s="71"/>
      <c r="I80" s="71"/>
    </row>
    <row r="81" spans="5:9" ht="18.75">
      <c r="E81" s="71"/>
      <c r="I81" s="71"/>
    </row>
    <row r="82" spans="5:9" ht="18.75">
      <c r="E82" s="71"/>
      <c r="I82" s="71"/>
    </row>
    <row r="83" spans="5:9" ht="18.75">
      <c r="E83" s="71"/>
      <c r="I83" s="71"/>
    </row>
    <row r="84" spans="5:9" ht="18.75">
      <c r="E84" s="71"/>
      <c r="I84" s="71"/>
    </row>
    <row r="85" spans="5:9" ht="18.75">
      <c r="E85" s="71"/>
      <c r="I85" s="71"/>
    </row>
    <row r="86" spans="5:9" ht="18.75">
      <c r="E86" s="71"/>
      <c r="I86" s="71"/>
    </row>
    <row r="87" spans="5:9" ht="18.75">
      <c r="E87" s="71"/>
      <c r="I87" s="71"/>
    </row>
    <row r="88" spans="5:9" ht="18.75">
      <c r="E88" s="71"/>
      <c r="I88" s="71"/>
    </row>
    <row r="89" spans="5:9" ht="18.75">
      <c r="E89" s="71"/>
      <c r="I89" s="71"/>
    </row>
    <row r="90" spans="5:9" ht="18.75">
      <c r="E90" s="71"/>
      <c r="I90" s="71"/>
    </row>
    <row r="91" spans="5:9" ht="18.75">
      <c r="E91" s="71"/>
      <c r="I91" s="71"/>
    </row>
    <row r="92" spans="5:9" ht="18.75">
      <c r="E92" s="71"/>
      <c r="I92" s="71"/>
    </row>
    <row r="93" spans="5:9" ht="18.75">
      <c r="E93" s="71"/>
      <c r="I93" s="71"/>
    </row>
    <row r="94" spans="5:9" ht="18.75">
      <c r="E94" s="71"/>
      <c r="I94" s="71"/>
    </row>
    <row r="95" spans="5:9" ht="18.75">
      <c r="E95" s="71"/>
      <c r="I95" s="71"/>
    </row>
    <row r="96" spans="5:9" ht="18.75">
      <c r="E96" s="71"/>
      <c r="I96" s="71"/>
    </row>
    <row r="97" spans="5:9" ht="18.75">
      <c r="E97" s="71"/>
      <c r="I97" s="71"/>
    </row>
    <row r="98" spans="5:9" ht="18.75">
      <c r="E98" s="71"/>
      <c r="I98" s="71"/>
    </row>
    <row r="99" spans="5:9" ht="18.75">
      <c r="E99" s="71"/>
      <c r="I99" s="71"/>
    </row>
    <row r="100" spans="5:9" ht="18.75">
      <c r="E100" s="71"/>
      <c r="I100" s="71"/>
    </row>
    <row r="101" spans="5:9" ht="18.75">
      <c r="E101" s="71"/>
      <c r="I101" s="71"/>
    </row>
    <row r="102" spans="5:9" ht="18.75">
      <c r="E102" s="71"/>
      <c r="I102" s="71"/>
    </row>
    <row r="103" spans="5:9" ht="18.75">
      <c r="E103" s="71"/>
      <c r="I103" s="71"/>
    </row>
    <row r="104" spans="5:9" ht="18.75">
      <c r="E104" s="71"/>
      <c r="I104" s="71"/>
    </row>
    <row r="105" spans="5:9" ht="18.75">
      <c r="E105" s="71"/>
      <c r="I105" s="71"/>
    </row>
    <row r="106" spans="5:9" ht="18.75">
      <c r="E106" s="71"/>
      <c r="I106" s="71"/>
    </row>
    <row r="107" spans="5:9" ht="18.75">
      <c r="E107" s="71"/>
      <c r="I107" s="71"/>
    </row>
    <row r="108" spans="5:9" ht="18.75">
      <c r="E108" s="71"/>
      <c r="I108" s="71"/>
    </row>
    <row r="109" spans="5:9" ht="18.75">
      <c r="E109" s="71"/>
      <c r="I109" s="71"/>
    </row>
    <row r="110" spans="5:9" ht="18.75">
      <c r="E110" s="71"/>
      <c r="I110" s="71"/>
    </row>
    <row r="111" spans="5:9" ht="18.75">
      <c r="E111" s="71"/>
      <c r="I111" s="71"/>
    </row>
    <row r="112" spans="5:9" ht="18.75">
      <c r="E112" s="71"/>
      <c r="I112" s="71"/>
    </row>
    <row r="113" spans="5:9" ht="18.75">
      <c r="E113" s="71"/>
      <c r="I113" s="71"/>
    </row>
    <row r="114" spans="5:9" ht="18.75">
      <c r="E114" s="71"/>
      <c r="I114" s="71"/>
    </row>
    <row r="115" spans="5:9" ht="18.75">
      <c r="E115" s="71"/>
      <c r="I115" s="71"/>
    </row>
    <row r="116" spans="5:9" ht="18.75">
      <c r="E116" s="71"/>
      <c r="I116" s="71"/>
    </row>
    <row r="117" spans="5:9" ht="18.75">
      <c r="E117" s="71"/>
      <c r="I117" s="71"/>
    </row>
    <row r="118" spans="5:9" ht="18.75">
      <c r="E118" s="71"/>
      <c r="I118" s="71"/>
    </row>
    <row r="119" spans="5:9" ht="18.75">
      <c r="E119" s="71"/>
      <c r="I119" s="71"/>
    </row>
    <row r="120" spans="5:9" ht="18.75">
      <c r="E120" s="71"/>
      <c r="I120" s="71"/>
    </row>
    <row r="121" spans="5:9" ht="18.75">
      <c r="E121" s="71"/>
      <c r="I121" s="71"/>
    </row>
    <row r="122" spans="5:9" ht="18.75">
      <c r="E122" s="71"/>
      <c r="I122" s="71"/>
    </row>
    <row r="123" spans="5:9" ht="18.75">
      <c r="E123" s="71"/>
      <c r="I123" s="71"/>
    </row>
    <row r="124" spans="5:9" ht="18.75">
      <c r="E124" s="71"/>
      <c r="I124" s="71"/>
    </row>
    <row r="125" spans="5:9" ht="18.75">
      <c r="E125" s="71"/>
      <c r="I125" s="71"/>
    </row>
    <row r="126" spans="5:9" ht="18.75">
      <c r="E126" s="71"/>
      <c r="I126" s="71"/>
    </row>
    <row r="127" spans="5:9" ht="18.75">
      <c r="E127" s="71"/>
      <c r="I127" s="71"/>
    </row>
    <row r="128" spans="5:9" ht="18.75">
      <c r="E128" s="71"/>
      <c r="I128" s="71"/>
    </row>
    <row r="129" spans="5:9" ht="18.75">
      <c r="E129" s="71"/>
      <c r="I129" s="71"/>
    </row>
    <row r="130" spans="5:9" ht="18.75">
      <c r="E130" s="71"/>
      <c r="I130" s="71"/>
    </row>
    <row r="131" spans="5:9" ht="18.75">
      <c r="E131" s="71"/>
      <c r="I131" s="71"/>
    </row>
    <row r="132" spans="5:9" ht="18.75">
      <c r="E132" s="71"/>
      <c r="I132" s="71"/>
    </row>
    <row r="133" spans="5:9" ht="18.75">
      <c r="E133" s="71"/>
      <c r="I133" s="71"/>
    </row>
    <row r="134" spans="5:9" ht="18.75">
      <c r="E134" s="71"/>
      <c r="I134" s="71"/>
    </row>
    <row r="135" spans="5:9" ht="18.75">
      <c r="E135" s="71"/>
      <c r="I135" s="71"/>
    </row>
    <row r="136" spans="5:9" ht="18.75">
      <c r="E136" s="71"/>
      <c r="I136" s="71"/>
    </row>
    <row r="137" spans="5:9" ht="18.75">
      <c r="E137" s="71"/>
      <c r="I137" s="71"/>
    </row>
    <row r="138" spans="5:9" ht="18.75">
      <c r="E138" s="71"/>
      <c r="I138" s="71"/>
    </row>
    <row r="139" spans="5:9" ht="18.75">
      <c r="E139" s="71"/>
      <c r="I139" s="71"/>
    </row>
    <row r="140" spans="5:9" ht="18.75">
      <c r="E140" s="71"/>
      <c r="I140" s="71"/>
    </row>
    <row r="141" spans="5:9" ht="18.75">
      <c r="E141" s="71"/>
      <c r="I141" s="71"/>
    </row>
    <row r="142" spans="5:9" ht="18.75">
      <c r="E142" s="71"/>
      <c r="I142" s="71"/>
    </row>
    <row r="143" spans="5:9" ht="18.75">
      <c r="E143" s="71"/>
      <c r="I143" s="71"/>
    </row>
    <row r="144" spans="5:9" ht="18.75">
      <c r="E144" s="71"/>
      <c r="I144" s="71"/>
    </row>
    <row r="145" spans="5:9" ht="18.75">
      <c r="E145" s="71"/>
      <c r="I145" s="71"/>
    </row>
    <row r="146" spans="5:9" ht="18.75">
      <c r="E146" s="71"/>
      <c r="I146" s="71"/>
    </row>
    <row r="147" spans="5:9" ht="18.75">
      <c r="E147" s="71"/>
      <c r="I147" s="71"/>
    </row>
    <row r="148" spans="5:9" ht="18.75">
      <c r="E148" s="71"/>
      <c r="I148" s="71"/>
    </row>
    <row r="149" spans="5:9" ht="18.75">
      <c r="E149" s="71"/>
      <c r="I149" s="71"/>
    </row>
    <row r="150" spans="5:9" ht="18.75">
      <c r="E150" s="71"/>
      <c r="I150" s="71"/>
    </row>
    <row r="151" spans="5:9" ht="18.75">
      <c r="E151" s="71"/>
      <c r="I151" s="71"/>
    </row>
    <row r="152" spans="5:9" ht="18.75">
      <c r="E152" s="71"/>
      <c r="I152" s="71"/>
    </row>
    <row r="153" spans="5:9" ht="18.75">
      <c r="E153" s="71"/>
      <c r="I153" s="71"/>
    </row>
    <row r="154" spans="5:9" ht="18.75">
      <c r="E154" s="71"/>
      <c r="I154" s="71"/>
    </row>
    <row r="155" spans="5:9" ht="18.75">
      <c r="E155" s="71"/>
      <c r="I155" s="71"/>
    </row>
    <row r="156" spans="5:9" ht="18.75">
      <c r="E156" s="71"/>
      <c r="I156" s="71"/>
    </row>
    <row r="157" spans="5:9" ht="18.75">
      <c r="E157" s="71"/>
      <c r="I157" s="71"/>
    </row>
    <row r="158" spans="5:9" ht="18.75">
      <c r="E158" s="71"/>
      <c r="I158" s="71"/>
    </row>
    <row r="159" spans="5:9" ht="18.75">
      <c r="E159" s="71"/>
      <c r="I159" s="71"/>
    </row>
    <row r="160" spans="5:9" ht="18.75">
      <c r="E160" s="71"/>
      <c r="I160" s="71"/>
    </row>
    <row r="161" spans="5:9" ht="18.75">
      <c r="E161" s="71"/>
      <c r="I161" s="71"/>
    </row>
    <row r="162" spans="5:9" ht="18.75">
      <c r="E162" s="71"/>
      <c r="I162" s="71"/>
    </row>
    <row r="163" spans="5:9" ht="18.75">
      <c r="E163" s="71"/>
      <c r="I163" s="71"/>
    </row>
    <row r="164" spans="5:9" ht="18.75">
      <c r="E164" s="71"/>
      <c r="I164" s="71"/>
    </row>
    <row r="165" spans="5:9" ht="18.75">
      <c r="E165" s="71"/>
      <c r="I165" s="71"/>
    </row>
    <row r="166" spans="5:9" ht="18.75">
      <c r="E166" s="71"/>
      <c r="I166" s="71"/>
    </row>
    <row r="167" spans="5:9" ht="18.75">
      <c r="E167" s="71"/>
      <c r="I167" s="71"/>
    </row>
    <row r="168" spans="5:9" ht="18.75">
      <c r="E168" s="71"/>
      <c r="I168" s="71"/>
    </row>
    <row r="169" spans="5:9" ht="18.75">
      <c r="E169" s="71"/>
      <c r="I169" s="71"/>
    </row>
    <row r="170" spans="5:9" ht="18.75">
      <c r="E170" s="71"/>
      <c r="I170" s="71"/>
    </row>
    <row r="171" spans="5:9" ht="18.75">
      <c r="E171" s="71"/>
      <c r="I171" s="71"/>
    </row>
    <row r="172" spans="5:9" ht="18.75">
      <c r="E172" s="71"/>
      <c r="I172" s="71"/>
    </row>
    <row r="173" spans="5:9" ht="18.75">
      <c r="E173" s="71"/>
      <c r="I173" s="71"/>
    </row>
    <row r="174" spans="5:9" ht="18.75">
      <c r="E174" s="71"/>
      <c r="I174" s="71"/>
    </row>
    <row r="175" spans="5:9" ht="18.75">
      <c r="E175" s="71"/>
      <c r="I175" s="71"/>
    </row>
    <row r="176" spans="5:9" ht="18.75">
      <c r="E176" s="71"/>
      <c r="I176" s="71"/>
    </row>
    <row r="177" spans="5:9" ht="18.75">
      <c r="E177" s="71"/>
      <c r="I177" s="71"/>
    </row>
    <row r="178" spans="5:9" ht="18.75">
      <c r="E178" s="71"/>
      <c r="I178" s="71"/>
    </row>
    <row r="179" spans="5:9" ht="18.75">
      <c r="E179" s="71"/>
      <c r="I179" s="71"/>
    </row>
    <row r="180" spans="5:9" ht="18.75">
      <c r="E180" s="71"/>
      <c r="I180" s="71"/>
    </row>
    <row r="181" spans="5:9" ht="18.75">
      <c r="E181" s="71"/>
      <c r="I181" s="71"/>
    </row>
    <row r="182" spans="5:9" ht="18.75">
      <c r="E182" s="71"/>
      <c r="I182" s="71"/>
    </row>
    <row r="183" spans="5:9" ht="18.75">
      <c r="E183" s="71"/>
      <c r="I183" s="71"/>
    </row>
    <row r="184" spans="5:9" ht="18.75">
      <c r="E184" s="71"/>
      <c r="I184" s="71"/>
    </row>
    <row r="185" spans="5:9" ht="18.75">
      <c r="E185" s="71"/>
      <c r="I185" s="71"/>
    </row>
    <row r="186" spans="5:9" ht="18.75">
      <c r="E186" s="71"/>
      <c r="I186" s="71"/>
    </row>
    <row r="187" spans="5:9" ht="18.75">
      <c r="E187" s="71"/>
      <c r="I187" s="71"/>
    </row>
    <row r="188" spans="5:9" ht="18.75">
      <c r="E188" s="71"/>
      <c r="I188" s="71"/>
    </row>
    <row r="189" spans="5:9" ht="18.75">
      <c r="E189" s="71"/>
      <c r="I189" s="71"/>
    </row>
    <row r="190" spans="5:9" ht="18.75">
      <c r="E190" s="71"/>
      <c r="I190" s="71"/>
    </row>
    <row r="191" spans="5:9" ht="18.75">
      <c r="E191" s="71"/>
      <c r="I191" s="71"/>
    </row>
    <row r="192" spans="5:9" ht="18.75">
      <c r="E192" s="71"/>
      <c r="I192" s="71"/>
    </row>
    <row r="193" spans="5:9" ht="18.75">
      <c r="E193" s="71"/>
      <c r="I193" s="71"/>
    </row>
    <row r="194" spans="5:9" ht="18.75">
      <c r="E194" s="71"/>
      <c r="I194" s="71"/>
    </row>
    <row r="195" spans="5:9" ht="18.75">
      <c r="E195" s="71"/>
      <c r="I195" s="71"/>
    </row>
    <row r="196" spans="5:9" ht="18.75">
      <c r="E196" s="71"/>
      <c r="I196" s="71"/>
    </row>
    <row r="197" spans="5:9" ht="18.75">
      <c r="E197" s="71"/>
      <c r="I197" s="71"/>
    </row>
    <row r="198" spans="5:9" ht="18.75">
      <c r="E198" s="71"/>
      <c r="I198" s="71"/>
    </row>
    <row r="199" spans="5:9" ht="18.75">
      <c r="E199" s="71"/>
      <c r="I199" s="71"/>
    </row>
    <row r="200" spans="5:9" ht="18.75">
      <c r="E200" s="71"/>
      <c r="I200" s="71"/>
    </row>
    <row r="201" spans="5:9" ht="18.75">
      <c r="E201" s="71"/>
      <c r="I201" s="71"/>
    </row>
    <row r="202" spans="5:9" ht="18.75">
      <c r="E202" s="71"/>
      <c r="I202" s="71"/>
    </row>
    <row r="203" spans="5:9" ht="18.75">
      <c r="E203" s="71"/>
      <c r="I203" s="71"/>
    </row>
    <row r="204" spans="5:9" ht="18.75">
      <c r="E204" s="71"/>
      <c r="I204" s="71"/>
    </row>
    <row r="205" spans="5:9" ht="18.75">
      <c r="E205" s="71"/>
      <c r="I205" s="71"/>
    </row>
    <row r="206" spans="5:9" ht="18.75">
      <c r="E206" s="71"/>
      <c r="I206" s="71"/>
    </row>
    <row r="207" spans="5:9" ht="18.75">
      <c r="E207" s="71"/>
      <c r="I207" s="71"/>
    </row>
    <row r="208" spans="5:9" ht="18.75">
      <c r="E208" s="71"/>
      <c r="I208" s="71"/>
    </row>
    <row r="209" spans="5:9" ht="18.75">
      <c r="E209" s="71"/>
      <c r="I209" s="71"/>
    </row>
    <row r="210" spans="5:9" ht="18.75">
      <c r="E210" s="71"/>
      <c r="I210" s="71"/>
    </row>
    <row r="211" spans="5:9" ht="18.75">
      <c r="E211" s="71"/>
      <c r="I211" s="71"/>
    </row>
    <row r="212" spans="5:9" ht="18.75">
      <c r="E212" s="71"/>
      <c r="I212" s="71"/>
    </row>
    <row r="213" spans="5:9" ht="18.75">
      <c r="E213" s="71"/>
      <c r="I213" s="71"/>
    </row>
    <row r="214" spans="5:9" ht="18.75">
      <c r="E214" s="71"/>
      <c r="I214" s="71"/>
    </row>
    <row r="215" spans="5:9" ht="18.75">
      <c r="E215" s="71"/>
      <c r="I215" s="71"/>
    </row>
    <row r="216" spans="5:9" ht="18.75">
      <c r="E216" s="71"/>
      <c r="I216" s="71"/>
    </row>
    <row r="217" spans="5:9" ht="18.75">
      <c r="E217" s="71"/>
      <c r="I217" s="71"/>
    </row>
    <row r="218" spans="5:9" ht="18.75">
      <c r="E218" s="71"/>
      <c r="I218" s="71"/>
    </row>
    <row r="219" spans="5:9" ht="18.75">
      <c r="E219" s="71"/>
      <c r="I219" s="71"/>
    </row>
    <row r="220" spans="5:9" ht="18.75">
      <c r="E220" s="71"/>
      <c r="I220" s="71"/>
    </row>
    <row r="221" spans="5:9" ht="18.75">
      <c r="E221" s="71"/>
      <c r="I221" s="71"/>
    </row>
    <row r="222" spans="5:9" ht="18.75">
      <c r="E222" s="71"/>
      <c r="I222" s="71"/>
    </row>
    <row r="223" spans="5:9" ht="18.75">
      <c r="E223" s="71"/>
      <c r="I223" s="71"/>
    </row>
    <row r="224" spans="5:9" ht="18.75">
      <c r="E224" s="71"/>
      <c r="I224" s="71"/>
    </row>
    <row r="225" spans="5:9" ht="18.75">
      <c r="E225" s="71"/>
      <c r="I225" s="71"/>
    </row>
    <row r="226" spans="5:9" ht="18.75">
      <c r="E226" s="71"/>
      <c r="I226" s="71"/>
    </row>
    <row r="227" spans="5:9" ht="18.75">
      <c r="E227" s="71"/>
      <c r="I227" s="71"/>
    </row>
    <row r="228" spans="5:9" ht="18.75">
      <c r="E228" s="71"/>
      <c r="I228" s="71"/>
    </row>
    <row r="229" spans="5:9" ht="18.75">
      <c r="E229" s="71"/>
      <c r="I229" s="71"/>
    </row>
    <row r="230" spans="5:9" ht="18.75">
      <c r="E230" s="71"/>
      <c r="I230" s="71"/>
    </row>
    <row r="231" spans="5:9" ht="18.75">
      <c r="E231" s="71"/>
      <c r="I231" s="71"/>
    </row>
    <row r="232" spans="5:9" ht="18.75">
      <c r="E232" s="71"/>
      <c r="I232" s="71"/>
    </row>
    <row r="233" spans="5:9" ht="18.75">
      <c r="E233" s="71"/>
      <c r="I233" s="71"/>
    </row>
    <row r="234" spans="5:9" ht="18.75">
      <c r="E234" s="71"/>
      <c r="I234" s="71"/>
    </row>
    <row r="235" spans="5:9" ht="18.75">
      <c r="E235" s="71"/>
      <c r="I235" s="71"/>
    </row>
    <row r="236" spans="5:9" ht="18.75">
      <c r="E236" s="71"/>
      <c r="I236" s="71"/>
    </row>
    <row r="237" spans="5:9" ht="18.75">
      <c r="E237" s="71"/>
      <c r="I237" s="71"/>
    </row>
    <row r="238" spans="5:9" ht="18.75">
      <c r="E238" s="71"/>
      <c r="I238" s="71"/>
    </row>
    <row r="239" spans="5:9" ht="18.75">
      <c r="E239" s="71"/>
      <c r="I239" s="71"/>
    </row>
    <row r="240" spans="5:9" ht="18.75">
      <c r="E240" s="71"/>
      <c r="I240" s="71"/>
    </row>
    <row r="241" spans="5:9" ht="18.75">
      <c r="E241" s="71"/>
      <c r="I241" s="71"/>
    </row>
    <row r="242" spans="5:9" ht="18.75">
      <c r="E242" s="71"/>
      <c r="I242" s="71"/>
    </row>
    <row r="243" spans="5:9" ht="18.75">
      <c r="E243" s="71"/>
      <c r="I243" s="71"/>
    </row>
    <row r="244" spans="5:9" ht="18.75">
      <c r="E244" s="71"/>
      <c r="I244" s="71"/>
    </row>
    <row r="245" spans="5:9" ht="18.75">
      <c r="E245" s="71"/>
      <c r="I245" s="71"/>
    </row>
    <row r="246" spans="5:9" ht="18.75">
      <c r="E246" s="71"/>
      <c r="I246" s="71"/>
    </row>
    <row r="247" spans="5:9" ht="18.75">
      <c r="E247" s="71"/>
      <c r="I247" s="71"/>
    </row>
    <row r="248" spans="5:9" ht="18.75">
      <c r="E248" s="71"/>
      <c r="I248" s="71"/>
    </row>
    <row r="249" spans="5:9" ht="18.75">
      <c r="E249" s="71"/>
      <c r="I249" s="71"/>
    </row>
    <row r="250" spans="5:9" ht="18.75">
      <c r="E250" s="71"/>
      <c r="I250" s="71"/>
    </row>
    <row r="251" spans="5:9" ht="18.75">
      <c r="E251" s="71"/>
      <c r="I251" s="71"/>
    </row>
    <row r="252" spans="5:9" ht="18.75">
      <c r="E252" s="71"/>
      <c r="I252" s="71"/>
    </row>
    <row r="253" spans="5:9" ht="18.75">
      <c r="E253" s="71"/>
      <c r="I253" s="71"/>
    </row>
    <row r="254" spans="5:9" ht="18.75">
      <c r="E254" s="71"/>
      <c r="I254" s="71"/>
    </row>
    <row r="255" spans="5:9" ht="18.75">
      <c r="E255" s="71"/>
      <c r="I255" s="71"/>
    </row>
    <row r="256" spans="5:9" ht="18.75">
      <c r="E256" s="71"/>
      <c r="I256" s="71"/>
    </row>
    <row r="257" spans="5:9" ht="18.75">
      <c r="E257" s="71"/>
      <c r="I257" s="71"/>
    </row>
    <row r="258" spans="5:9" ht="18.75">
      <c r="E258" s="71"/>
      <c r="I258" s="71"/>
    </row>
    <row r="259" spans="5:9" ht="18.75">
      <c r="E259" s="71"/>
      <c r="I259" s="71"/>
    </row>
    <row r="260" spans="5:9" ht="18.75">
      <c r="E260" s="71"/>
      <c r="I260" s="71"/>
    </row>
    <row r="261" spans="5:9" ht="18.75">
      <c r="E261" s="71"/>
      <c r="I261" s="71"/>
    </row>
    <row r="262" spans="5:9" ht="18.75">
      <c r="E262" s="71"/>
      <c r="I262" s="71"/>
    </row>
    <row r="263" spans="5:9" ht="18.75">
      <c r="E263" s="71"/>
      <c r="I263" s="71"/>
    </row>
    <row r="264" spans="5:9" ht="18.75">
      <c r="E264" s="71"/>
      <c r="I264" s="71"/>
    </row>
    <row r="265" spans="5:9" ht="18.75">
      <c r="E265" s="71"/>
      <c r="I265" s="71"/>
    </row>
    <row r="266" spans="5:9" ht="18.75">
      <c r="E266" s="71"/>
      <c r="I266" s="71"/>
    </row>
    <row r="267" spans="5:9" ht="18.75">
      <c r="E267" s="71"/>
      <c r="I267" s="71"/>
    </row>
    <row r="268" spans="5:9" ht="18.75">
      <c r="E268" s="71"/>
      <c r="I268" s="71"/>
    </row>
    <row r="269" spans="5:9" ht="18.75">
      <c r="E269" s="71"/>
      <c r="I269" s="71"/>
    </row>
    <row r="270" spans="5:9" ht="18.75">
      <c r="E270" s="71"/>
      <c r="I270" s="71"/>
    </row>
    <row r="271" spans="5:9" ht="18.75">
      <c r="E271" s="71"/>
      <c r="I271" s="71"/>
    </row>
    <row r="272" spans="5:9" ht="18.75">
      <c r="E272" s="71"/>
      <c r="I272" s="71"/>
    </row>
    <row r="273" spans="5:9" ht="18.75">
      <c r="E273" s="71"/>
      <c r="I273" s="71"/>
    </row>
    <row r="274" spans="5:9" ht="18.75">
      <c r="E274" s="71"/>
      <c r="I274" s="71"/>
    </row>
    <row r="275" spans="5:9" ht="18.75">
      <c r="E275" s="71"/>
      <c r="I275" s="71"/>
    </row>
    <row r="276" spans="5:9" ht="18.75">
      <c r="E276" s="71"/>
      <c r="I276" s="71"/>
    </row>
    <row r="277" spans="5:9" ht="18.75">
      <c r="E277" s="71"/>
      <c r="I277" s="71"/>
    </row>
    <row r="278" spans="5:9" ht="18.75">
      <c r="E278" s="71"/>
      <c r="I278" s="71"/>
    </row>
    <row r="279" spans="5:9" ht="18.75">
      <c r="E279" s="71"/>
      <c r="I279" s="71"/>
    </row>
    <row r="280" spans="5:9" ht="18.75">
      <c r="E280" s="71"/>
      <c r="I280" s="71"/>
    </row>
    <row r="281" spans="5:9" ht="18.75">
      <c r="E281" s="71"/>
      <c r="I281" s="71"/>
    </row>
    <row r="282" spans="5:9" ht="18.75">
      <c r="E282" s="71"/>
      <c r="I282" s="71"/>
    </row>
    <row r="283" spans="5:9" ht="18.75">
      <c r="E283" s="71"/>
      <c r="I283" s="71"/>
    </row>
    <row r="284" spans="5:9" ht="18.75">
      <c r="E284" s="71"/>
      <c r="I284" s="71"/>
    </row>
    <row r="285" spans="5:9" ht="18.75">
      <c r="E285" s="71"/>
      <c r="I285" s="71"/>
    </row>
    <row r="286" spans="5:9" ht="18.75">
      <c r="E286" s="71"/>
      <c r="I286" s="71"/>
    </row>
    <row r="287" spans="5:9" ht="18.75">
      <c r="E287" s="71"/>
      <c r="I287" s="71"/>
    </row>
    <row r="288" spans="5:9" ht="18.75">
      <c r="E288" s="71"/>
      <c r="I288" s="71"/>
    </row>
    <row r="289" spans="5:9" ht="18.75">
      <c r="E289" s="71"/>
      <c r="I289" s="71"/>
    </row>
    <row r="290" spans="5:9" ht="18.75">
      <c r="E290" s="71"/>
      <c r="I290" s="71"/>
    </row>
    <row r="291" spans="5:9" ht="18.75">
      <c r="E291" s="71"/>
      <c r="I291" s="71"/>
    </row>
    <row r="292" spans="5:9" ht="18.75">
      <c r="E292" s="71"/>
      <c r="I292" s="71"/>
    </row>
    <row r="293" spans="5:9" ht="18.75">
      <c r="E293" s="71"/>
      <c r="I293" s="71"/>
    </row>
    <row r="294" spans="5:9" ht="18.75">
      <c r="E294" s="71"/>
      <c r="I294" s="71"/>
    </row>
    <row r="295" spans="5:9" ht="18.75">
      <c r="E295" s="71"/>
      <c r="I295" s="71"/>
    </row>
    <row r="296" spans="5:9" ht="18.75">
      <c r="E296" s="71"/>
      <c r="I296" s="71"/>
    </row>
    <row r="297" spans="5:9" ht="18.75">
      <c r="E297" s="71"/>
      <c r="I297" s="71"/>
    </row>
    <row r="298" spans="5:9" ht="18.75">
      <c r="E298" s="71"/>
      <c r="I298" s="71"/>
    </row>
    <row r="299" spans="5:9" ht="18.75">
      <c r="E299" s="71"/>
      <c r="I299" s="71"/>
    </row>
    <row r="300" spans="5:9" ht="18.75">
      <c r="E300" s="71"/>
      <c r="I300" s="71"/>
    </row>
    <row r="301" spans="5:9" ht="18.75">
      <c r="E301" s="71"/>
      <c r="I301" s="71"/>
    </row>
    <row r="302" spans="5:9" ht="18.75">
      <c r="E302" s="71"/>
      <c r="I302" s="71"/>
    </row>
    <row r="303" spans="5:9" ht="18.75">
      <c r="E303" s="71"/>
      <c r="I303" s="71"/>
    </row>
    <row r="304" spans="5:9" ht="18.75">
      <c r="E304" s="71"/>
      <c r="I304" s="71"/>
    </row>
    <row r="305" spans="5:9" ht="18.75">
      <c r="E305" s="71"/>
      <c r="I305" s="71"/>
    </row>
    <row r="306" spans="5:9" ht="18.75">
      <c r="E306" s="71"/>
      <c r="I306" s="71"/>
    </row>
    <row r="307" spans="5:9" ht="18.75">
      <c r="E307" s="71"/>
      <c r="I307" s="71"/>
    </row>
    <row r="308" spans="5:9" ht="18.75">
      <c r="E308" s="71"/>
      <c r="I308" s="71"/>
    </row>
    <row r="309" spans="5:9" ht="18.75">
      <c r="E309" s="71"/>
      <c r="I309" s="71"/>
    </row>
    <row r="310" spans="5:9" ht="18.75">
      <c r="E310" s="71"/>
      <c r="I310" s="71"/>
    </row>
    <row r="311" spans="5:9" ht="18.75">
      <c r="E311" s="71"/>
      <c r="I311" s="71"/>
    </row>
    <row r="312" spans="5:9" ht="18.75">
      <c r="E312" s="71"/>
      <c r="I312" s="71"/>
    </row>
    <row r="313" spans="5:9" ht="18.75">
      <c r="E313" s="71"/>
      <c r="I313" s="71"/>
    </row>
    <row r="314" spans="5:9" ht="18.75">
      <c r="E314" s="71"/>
      <c r="I314" s="71"/>
    </row>
    <row r="315" spans="5:9" ht="18.75">
      <c r="E315" s="71"/>
      <c r="I315" s="71"/>
    </row>
    <row r="316" spans="5:9" ht="18.75">
      <c r="E316" s="71"/>
      <c r="I316" s="71"/>
    </row>
    <row r="317" spans="5:9" ht="18.75">
      <c r="E317" s="71"/>
      <c r="I317" s="71"/>
    </row>
    <row r="318" spans="5:9" ht="18.75">
      <c r="E318" s="71"/>
      <c r="I318" s="71"/>
    </row>
    <row r="319" spans="5:9" ht="18.75">
      <c r="E319" s="71"/>
      <c r="I319" s="71"/>
    </row>
    <row r="320" spans="5:9" ht="18.75">
      <c r="E320" s="71"/>
      <c r="I320" s="71"/>
    </row>
    <row r="321" spans="5:9" ht="18.75">
      <c r="E321" s="71"/>
      <c r="I321" s="71"/>
    </row>
    <row r="322" spans="5:9" ht="18.75">
      <c r="E322" s="71"/>
      <c r="I322" s="71"/>
    </row>
    <row r="323" spans="5:9" ht="18.75">
      <c r="E323" s="71"/>
      <c r="I323" s="71"/>
    </row>
    <row r="324" spans="5:9" ht="18.75">
      <c r="E324" s="71"/>
      <c r="I324" s="71"/>
    </row>
    <row r="325" spans="5:9" ht="18.75">
      <c r="E325" s="71"/>
      <c r="I325" s="71"/>
    </row>
    <row r="326" spans="5:9" ht="18.75">
      <c r="E326" s="71"/>
      <c r="I326" s="71"/>
    </row>
    <row r="327" spans="5:9" ht="18.75">
      <c r="E327" s="71"/>
      <c r="I327" s="71"/>
    </row>
    <row r="328" spans="5:9" ht="18.75">
      <c r="E328" s="71"/>
      <c r="I328" s="71"/>
    </row>
    <row r="329" spans="5:9" ht="18.75">
      <c r="E329" s="71"/>
      <c r="I329" s="71"/>
    </row>
    <row r="330" spans="5:9" ht="18.75">
      <c r="E330" s="71"/>
      <c r="I330" s="71"/>
    </row>
    <row r="331" spans="5:9" ht="18.75">
      <c r="E331" s="71"/>
      <c r="I331" s="71"/>
    </row>
    <row r="332" spans="5:9" ht="18.75">
      <c r="E332" s="71"/>
      <c r="I332" s="71"/>
    </row>
    <row r="333" ht="18.75">
      <c r="I333" s="71"/>
    </row>
    <row r="334" ht="18.75">
      <c r="I334" s="71"/>
    </row>
    <row r="335" ht="18.75">
      <c r="I335" s="71"/>
    </row>
    <row r="336" ht="18.75">
      <c r="I336" s="71"/>
    </row>
    <row r="337" ht="18.75">
      <c r="I337" s="71"/>
    </row>
    <row r="338" ht="18.75">
      <c r="I338" s="71"/>
    </row>
    <row r="339" ht="18.75">
      <c r="I339" s="71"/>
    </row>
    <row r="340" ht="18.75">
      <c r="I340" s="71"/>
    </row>
    <row r="341" ht="18.75">
      <c r="I341" s="71"/>
    </row>
    <row r="342" ht="18.75">
      <c r="I342" s="71"/>
    </row>
    <row r="343" ht="18.75">
      <c r="I343" s="71"/>
    </row>
    <row r="344" ht="18.75">
      <c r="I344" s="71"/>
    </row>
    <row r="345" ht="18.75">
      <c r="I345" s="71"/>
    </row>
    <row r="346" ht="18.75">
      <c r="I346" s="71"/>
    </row>
    <row r="347" ht="18.75">
      <c r="I347" s="71"/>
    </row>
    <row r="348" ht="18.75">
      <c r="I348" s="71"/>
    </row>
    <row r="349" ht="18.75">
      <c r="I349" s="71"/>
    </row>
    <row r="350" ht="18.75">
      <c r="I350" s="71"/>
    </row>
    <row r="351" ht="18.75">
      <c r="I351" s="71"/>
    </row>
    <row r="352" ht="18.75">
      <c r="I352" s="71"/>
    </row>
    <row r="353" ht="18.75">
      <c r="I353" s="71"/>
    </row>
    <row r="354" ht="18.75">
      <c r="I354" s="71"/>
    </row>
    <row r="355" ht="18.75">
      <c r="I355" s="71"/>
    </row>
    <row r="356" ht="18.75">
      <c r="I356" s="71"/>
    </row>
    <row r="357" ht="18.75">
      <c r="I357" s="71"/>
    </row>
    <row r="358" ht="18.75">
      <c r="I358" s="71"/>
    </row>
    <row r="359" ht="18.75">
      <c r="I359" s="71"/>
    </row>
    <row r="360" ht="18.75">
      <c r="I360" s="71"/>
    </row>
    <row r="361" ht="18.75">
      <c r="I361" s="71"/>
    </row>
    <row r="362" ht="18.75">
      <c r="I362" s="71"/>
    </row>
    <row r="363" ht="18.75">
      <c r="I363" s="71"/>
    </row>
    <row r="364" ht="18.75">
      <c r="I364" s="71"/>
    </row>
    <row r="365" ht="18.75">
      <c r="I365" s="71"/>
    </row>
    <row r="366" ht="18.75">
      <c r="I366" s="71"/>
    </row>
    <row r="367" ht="18.75">
      <c r="I367" s="71"/>
    </row>
    <row r="368" ht="18.75">
      <c r="I368" s="71"/>
    </row>
    <row r="369" ht="18.75">
      <c r="I369" s="71"/>
    </row>
    <row r="370" ht="18.75">
      <c r="I370" s="71"/>
    </row>
    <row r="371" ht="18.75">
      <c r="I371" s="71"/>
    </row>
    <row r="372" ht="18.75">
      <c r="I372" s="71"/>
    </row>
    <row r="373" ht="18.75">
      <c r="I373" s="71"/>
    </row>
    <row r="374" ht="18.75">
      <c r="I374" s="71"/>
    </row>
    <row r="375" ht="18.75">
      <c r="I375" s="71"/>
    </row>
    <row r="376" ht="18.75">
      <c r="I376" s="71"/>
    </row>
    <row r="377" ht="18.75">
      <c r="I377" s="71"/>
    </row>
    <row r="378" ht="18.75">
      <c r="I378" s="71"/>
    </row>
    <row r="379" ht="18.75">
      <c r="I379" s="71"/>
    </row>
    <row r="380" ht="18.75">
      <c r="I380" s="71"/>
    </row>
    <row r="381" ht="18.75">
      <c r="I381" s="71"/>
    </row>
    <row r="382" ht="18.75">
      <c r="I382" s="71"/>
    </row>
    <row r="383" ht="18.75">
      <c r="I383" s="71"/>
    </row>
    <row r="384" ht="18.75">
      <c r="I384" s="71"/>
    </row>
    <row r="385" ht="18.75">
      <c r="I385" s="71"/>
    </row>
    <row r="386" ht="18.75">
      <c r="I386" s="71"/>
    </row>
    <row r="387" ht="18.75">
      <c r="I387" s="71"/>
    </row>
    <row r="388" ht="18.75">
      <c r="I388" s="71"/>
    </row>
    <row r="389" ht="18.75">
      <c r="I389" s="71"/>
    </row>
    <row r="390" ht="18.75">
      <c r="I390" s="71"/>
    </row>
    <row r="391" ht="18.75">
      <c r="I391" s="71"/>
    </row>
    <row r="392" ht="18.75">
      <c r="I392" s="71"/>
    </row>
    <row r="393" ht="18.75">
      <c r="I393" s="71"/>
    </row>
    <row r="394" ht="18.75">
      <c r="I394" s="71"/>
    </row>
    <row r="395" ht="18.75">
      <c r="I395" s="71"/>
    </row>
    <row r="396" ht="18.75">
      <c r="I396" s="71"/>
    </row>
    <row r="397" ht="18.75">
      <c r="I397" s="71"/>
    </row>
    <row r="398" ht="18.75">
      <c r="I398" s="71"/>
    </row>
    <row r="399" ht="18.75">
      <c r="I399" s="71"/>
    </row>
    <row r="400" ht="18.75">
      <c r="I400" s="71"/>
    </row>
    <row r="401" ht="18.75">
      <c r="I401" s="71"/>
    </row>
    <row r="402" ht="18.75">
      <c r="I402" s="71"/>
    </row>
    <row r="403" ht="18.75">
      <c r="I403" s="71"/>
    </row>
    <row r="404" ht="18.75">
      <c r="I404" s="71"/>
    </row>
    <row r="405" ht="18.75">
      <c r="I405" s="71"/>
    </row>
    <row r="406" ht="18.75">
      <c r="I406" s="71"/>
    </row>
    <row r="407" ht="18.75">
      <c r="I407" s="71"/>
    </row>
    <row r="408" ht="18.75">
      <c r="I408" s="71"/>
    </row>
    <row r="409" ht="18.75">
      <c r="I409" s="71"/>
    </row>
    <row r="410" ht="18.75">
      <c r="I410" s="71"/>
    </row>
    <row r="411" ht="18.75">
      <c r="I411" s="71"/>
    </row>
    <row r="412" ht="18.75">
      <c r="I412" s="71"/>
    </row>
    <row r="413" ht="18.75">
      <c r="I413" s="71"/>
    </row>
    <row r="414" ht="18.75">
      <c r="I414" s="71"/>
    </row>
    <row r="415" ht="18.75">
      <c r="I415" s="71"/>
    </row>
    <row r="416" ht="18.75">
      <c r="I416" s="71"/>
    </row>
    <row r="417" ht="18.75">
      <c r="I417" s="71"/>
    </row>
    <row r="418" ht="18.75">
      <c r="I418" s="71"/>
    </row>
    <row r="419" ht="18.75">
      <c r="I419" s="71"/>
    </row>
    <row r="420" ht="18.75">
      <c r="I420" s="71"/>
    </row>
    <row r="421" ht="18.75">
      <c r="I421" s="71"/>
    </row>
    <row r="422" ht="18.75">
      <c r="I422" s="71"/>
    </row>
    <row r="423" ht="18.75">
      <c r="I423" s="71"/>
    </row>
    <row r="424" ht="18.75">
      <c r="I424" s="71"/>
    </row>
    <row r="425" ht="18.75">
      <c r="I425" s="71"/>
    </row>
    <row r="426" ht="18.75">
      <c r="I426" s="71"/>
    </row>
    <row r="427" ht="18.75">
      <c r="I427" s="71"/>
    </row>
    <row r="428" ht="18.75">
      <c r="I428" s="71"/>
    </row>
    <row r="429" ht="18.75">
      <c r="I429" s="71"/>
    </row>
    <row r="430" ht="18.75">
      <c r="I430" s="71"/>
    </row>
    <row r="431" ht="18.75">
      <c r="I431" s="71"/>
    </row>
    <row r="432" ht="18.75">
      <c r="I432" s="71"/>
    </row>
    <row r="433" ht="18.75">
      <c r="I433" s="71"/>
    </row>
    <row r="434" ht="18.75">
      <c r="I434" s="71"/>
    </row>
    <row r="435" ht="18.75">
      <c r="I435" s="71"/>
    </row>
    <row r="436" ht="18.75">
      <c r="I436" s="71"/>
    </row>
    <row r="437" ht="18.75">
      <c r="I437" s="71"/>
    </row>
    <row r="438" ht="18.75">
      <c r="I438" s="71"/>
    </row>
    <row r="439" ht="18.75">
      <c r="I439" s="71"/>
    </row>
    <row r="440" ht="18.75">
      <c r="I440" s="71"/>
    </row>
    <row r="441" ht="18.75">
      <c r="I441" s="71"/>
    </row>
    <row r="442" ht="18.75">
      <c r="I442" s="71"/>
    </row>
    <row r="443" ht="18.75">
      <c r="I443" s="71"/>
    </row>
    <row r="444" ht="18.75">
      <c r="I444" s="71"/>
    </row>
    <row r="445" ht="18.75">
      <c r="I445" s="71"/>
    </row>
    <row r="446" ht="18.75">
      <c r="I446" s="71"/>
    </row>
    <row r="447" ht="18.75">
      <c r="I447" s="71"/>
    </row>
    <row r="448" ht="18.75">
      <c r="I448" s="71"/>
    </row>
    <row r="449" ht="18.75">
      <c r="I449" s="71"/>
    </row>
    <row r="450" ht="18.75">
      <c r="I450" s="71"/>
    </row>
    <row r="451" ht="18.75">
      <c r="I451" s="71"/>
    </row>
    <row r="452" ht="18.75">
      <c r="I452" s="71"/>
    </row>
    <row r="453" ht="18.75">
      <c r="I453" s="71"/>
    </row>
    <row r="454" ht="18.75">
      <c r="I454" s="71"/>
    </row>
    <row r="455" ht="18.75">
      <c r="I455" s="71"/>
    </row>
    <row r="456" ht="18.75">
      <c r="I456" s="71"/>
    </row>
    <row r="457" ht="18.75">
      <c r="I457" s="71"/>
    </row>
    <row r="458" ht="18.75">
      <c r="I458" s="71"/>
    </row>
    <row r="459" ht="18.75">
      <c r="I459" s="71"/>
    </row>
    <row r="460" ht="18.75">
      <c r="I460" s="71"/>
    </row>
    <row r="461" ht="18.75">
      <c r="I461" s="71"/>
    </row>
    <row r="462" ht="18.75">
      <c r="I462" s="71"/>
    </row>
    <row r="463" ht="18.75">
      <c r="I463" s="71"/>
    </row>
    <row r="464" ht="18.75">
      <c r="I464" s="71"/>
    </row>
    <row r="465" ht="18.75">
      <c r="I465" s="71"/>
    </row>
    <row r="466" ht="18.75">
      <c r="I466" s="71"/>
    </row>
    <row r="467" ht="18.75">
      <c r="I467" s="71"/>
    </row>
    <row r="468" ht="18.75">
      <c r="I468" s="71"/>
    </row>
    <row r="469" ht="18.75">
      <c r="I469" s="71"/>
    </row>
    <row r="470" ht="18.75">
      <c r="I470" s="71"/>
    </row>
    <row r="471" ht="18.75">
      <c r="I471" s="71"/>
    </row>
    <row r="472" ht="18.75">
      <c r="I472" s="71"/>
    </row>
    <row r="473" ht="18.75">
      <c r="I473" s="71"/>
    </row>
    <row r="474" ht="18.75">
      <c r="I474" s="71"/>
    </row>
    <row r="475" ht="18.75">
      <c r="I475" s="71"/>
    </row>
    <row r="476" ht="18.75">
      <c r="I476" s="71"/>
    </row>
    <row r="477" ht="18.75">
      <c r="I477" s="71"/>
    </row>
    <row r="478" ht="18.75">
      <c r="I478" s="71"/>
    </row>
    <row r="479" ht="18.75">
      <c r="I479" s="71"/>
    </row>
    <row r="480" ht="18.75">
      <c r="I480" s="71"/>
    </row>
    <row r="481" ht="18.75">
      <c r="I481" s="71"/>
    </row>
    <row r="482" ht="18.75">
      <c r="I482" s="71"/>
    </row>
    <row r="483" ht="18.75">
      <c r="I483" s="71"/>
    </row>
    <row r="484" ht="18.75">
      <c r="I484" s="71"/>
    </row>
    <row r="485" ht="18.75">
      <c r="I485" s="71"/>
    </row>
    <row r="486" ht="18.75">
      <c r="I486" s="71"/>
    </row>
    <row r="487" ht="18.75">
      <c r="I487" s="71"/>
    </row>
    <row r="488" ht="18.75">
      <c r="I488" s="71"/>
    </row>
    <row r="489" ht="18.75">
      <c r="I489" s="71"/>
    </row>
    <row r="490" ht="18.75">
      <c r="I490" s="71"/>
    </row>
    <row r="491" ht="18.75">
      <c r="I491" s="71"/>
    </row>
    <row r="492" ht="18.75">
      <c r="I492" s="71"/>
    </row>
    <row r="493" ht="18.75">
      <c r="I493" s="71"/>
    </row>
    <row r="494" ht="18.75">
      <c r="I494" s="71"/>
    </row>
    <row r="495" ht="18.75">
      <c r="I495" s="71"/>
    </row>
    <row r="496" ht="18.75">
      <c r="I496" s="71"/>
    </row>
    <row r="497" ht="18.75">
      <c r="I497" s="71"/>
    </row>
    <row r="498" ht="18.75">
      <c r="I498" s="71"/>
    </row>
    <row r="499" ht="18.75">
      <c r="I499" s="71"/>
    </row>
    <row r="500" ht="18.75">
      <c r="I500" s="71"/>
    </row>
    <row r="501" ht="18.75">
      <c r="I501" s="71"/>
    </row>
    <row r="502" ht="18.75">
      <c r="I502" s="71"/>
    </row>
    <row r="503" ht="18.75">
      <c r="I503" s="71"/>
    </row>
    <row r="504" ht="18.75">
      <c r="I504" s="71"/>
    </row>
    <row r="505" ht="18.75">
      <c r="I505" s="71"/>
    </row>
    <row r="506" ht="18.75">
      <c r="I506" s="71"/>
    </row>
    <row r="507" ht="18.75">
      <c r="I507" s="71"/>
    </row>
    <row r="508" ht="18.75">
      <c r="I508" s="71"/>
    </row>
    <row r="509" ht="18.75">
      <c r="I509" s="71"/>
    </row>
    <row r="510" ht="18.75">
      <c r="I510" s="71"/>
    </row>
    <row r="511" ht="18.75">
      <c r="I511" s="71"/>
    </row>
    <row r="512" ht="18.75">
      <c r="I512" s="71"/>
    </row>
    <row r="513" ht="18.75">
      <c r="I513" s="71"/>
    </row>
    <row r="514" ht="18.75">
      <c r="I514" s="71"/>
    </row>
    <row r="515" ht="18.75">
      <c r="I515" s="71"/>
    </row>
    <row r="516" ht="18.75">
      <c r="I516" s="71"/>
    </row>
    <row r="517" ht="18.75">
      <c r="I517" s="71"/>
    </row>
    <row r="518" ht="18.75">
      <c r="I518" s="71"/>
    </row>
    <row r="519" ht="18.75">
      <c r="I519" s="71"/>
    </row>
    <row r="520" ht="18.75">
      <c r="I520" s="71"/>
    </row>
    <row r="521" ht="18.75">
      <c r="I521" s="71"/>
    </row>
    <row r="522" ht="18.75">
      <c r="I522" s="71"/>
    </row>
    <row r="523" ht="18.75">
      <c r="I523" s="71"/>
    </row>
    <row r="524" ht="18.75">
      <c r="I524" s="71"/>
    </row>
    <row r="525" ht="18.75">
      <c r="I525" s="71"/>
    </row>
    <row r="526" ht="18.75">
      <c r="I526" s="71"/>
    </row>
    <row r="527" ht="18.75">
      <c r="I527" s="71"/>
    </row>
    <row r="528" ht="18.75">
      <c r="I528" s="71"/>
    </row>
    <row r="529" ht="18.75">
      <c r="I529" s="71"/>
    </row>
    <row r="530" ht="18.75">
      <c r="I530" s="71"/>
    </row>
    <row r="531" ht="18.75">
      <c r="I531" s="71"/>
    </row>
    <row r="532" ht="18.75">
      <c r="I532" s="71"/>
    </row>
    <row r="533" ht="18.75">
      <c r="I533" s="71"/>
    </row>
    <row r="534" ht="18.75">
      <c r="I534" s="71"/>
    </row>
    <row r="535" ht="18.75">
      <c r="I535" s="71"/>
    </row>
    <row r="536" ht="18.75">
      <c r="I536" s="71"/>
    </row>
    <row r="537" ht="18.75">
      <c r="I537" s="71"/>
    </row>
    <row r="538" ht="18.75">
      <c r="I538" s="71"/>
    </row>
    <row r="539" ht="18.75">
      <c r="I539" s="71"/>
    </row>
    <row r="540" ht="18.75">
      <c r="I540" s="71"/>
    </row>
    <row r="541" ht="18.75">
      <c r="I541" s="71"/>
    </row>
    <row r="542" ht="18.75">
      <c r="I542" s="71"/>
    </row>
    <row r="543" ht="18.75">
      <c r="I543" s="71"/>
    </row>
    <row r="544" ht="18.75">
      <c r="I544" s="71"/>
    </row>
    <row r="545" ht="18.75">
      <c r="I545" s="71"/>
    </row>
    <row r="546" ht="18.75">
      <c r="I546" s="71"/>
    </row>
    <row r="547" ht="18.75">
      <c r="I547" s="71"/>
    </row>
    <row r="548" ht="18.75">
      <c r="I548" s="71"/>
    </row>
    <row r="549" ht="18.75">
      <c r="I549" s="71"/>
    </row>
    <row r="550" ht="18.75">
      <c r="I550" s="71"/>
    </row>
    <row r="551" ht="18.75">
      <c r="I551" s="71"/>
    </row>
    <row r="552" ht="18.75">
      <c r="I552" s="71"/>
    </row>
    <row r="553" ht="18.75">
      <c r="I553" s="71"/>
    </row>
    <row r="554" ht="18.75">
      <c r="I554" s="71"/>
    </row>
    <row r="555" ht="18.75">
      <c r="I555" s="71"/>
    </row>
    <row r="556" ht="18.75">
      <c r="I556" s="71"/>
    </row>
    <row r="557" ht="18.75">
      <c r="I557" s="71"/>
    </row>
    <row r="558" ht="18.75">
      <c r="I558" s="71"/>
    </row>
    <row r="559" ht="18.75">
      <c r="I559" s="71"/>
    </row>
    <row r="560" ht="18.75">
      <c r="I560" s="71"/>
    </row>
    <row r="561" ht="18.75">
      <c r="I561" s="71"/>
    </row>
    <row r="562" ht="18.75">
      <c r="I562" s="71"/>
    </row>
    <row r="563" ht="18.75">
      <c r="I563" s="71"/>
    </row>
    <row r="564" ht="18.75">
      <c r="I564" s="71"/>
    </row>
    <row r="565" ht="18.75">
      <c r="I565" s="71"/>
    </row>
    <row r="566" ht="18.75">
      <c r="I566" s="71"/>
    </row>
    <row r="567" ht="18.75">
      <c r="I567" s="71"/>
    </row>
    <row r="568" ht="18.75">
      <c r="I568" s="71"/>
    </row>
    <row r="569" ht="18.75">
      <c r="I569" s="71"/>
    </row>
    <row r="570" ht="18.75">
      <c r="I570" s="71"/>
    </row>
    <row r="571" ht="18.75">
      <c r="I571" s="71"/>
    </row>
    <row r="572" ht="18.75">
      <c r="I572" s="71"/>
    </row>
    <row r="573" ht="18.75">
      <c r="I573" s="71"/>
    </row>
    <row r="574" ht="18.75">
      <c r="I574" s="71"/>
    </row>
    <row r="575" ht="18.75">
      <c r="I575" s="71"/>
    </row>
    <row r="576" ht="18.75">
      <c r="I576" s="71"/>
    </row>
    <row r="577" ht="18.75">
      <c r="I577" s="71"/>
    </row>
    <row r="578" ht="18.75">
      <c r="I578" s="71"/>
    </row>
    <row r="579" ht="18.75">
      <c r="I579" s="71"/>
    </row>
    <row r="580" ht="18.75">
      <c r="I580" s="71"/>
    </row>
    <row r="581" ht="18.75">
      <c r="I581" s="71"/>
    </row>
    <row r="582" ht="18.75">
      <c r="I582" s="71"/>
    </row>
    <row r="583" ht="18.75">
      <c r="I583" s="71"/>
    </row>
    <row r="584" ht="18.75">
      <c r="I584" s="71"/>
    </row>
    <row r="585" ht="18.75">
      <c r="I585" s="71"/>
    </row>
    <row r="586" ht="18.75">
      <c r="I586" s="71"/>
    </row>
    <row r="587" ht="18.75">
      <c r="I587" s="71"/>
    </row>
    <row r="588" ht="18.75">
      <c r="I588" s="71"/>
    </row>
    <row r="589" ht="18.75">
      <c r="I589" s="71"/>
    </row>
    <row r="590" ht="18.75">
      <c r="I590" s="71"/>
    </row>
    <row r="591" ht="18.75">
      <c r="I591" s="71"/>
    </row>
    <row r="592" ht="18.75">
      <c r="I592" s="71"/>
    </row>
    <row r="593" ht="18.75">
      <c r="I593" s="71"/>
    </row>
    <row r="594" ht="18.75">
      <c r="I594" s="71"/>
    </row>
    <row r="595" ht="18.75">
      <c r="I595" s="71"/>
    </row>
    <row r="596" ht="18.75">
      <c r="I596" s="71"/>
    </row>
    <row r="597" ht="18.75">
      <c r="I597" s="71"/>
    </row>
    <row r="598" ht="18.75">
      <c r="I598" s="71"/>
    </row>
    <row r="599" ht="18.75">
      <c r="I599" s="71"/>
    </row>
    <row r="600" ht="18.75">
      <c r="I600" s="71"/>
    </row>
    <row r="601" ht="18.75">
      <c r="I601" s="71"/>
    </row>
    <row r="602" ht="18.75">
      <c r="I602" s="71"/>
    </row>
    <row r="603" ht="18.75">
      <c r="I603" s="71"/>
    </row>
    <row r="604" ht="18.75">
      <c r="I604" s="71"/>
    </row>
    <row r="605" ht="18.75">
      <c r="I605" s="71"/>
    </row>
    <row r="606" ht="18.75">
      <c r="I606" s="71"/>
    </row>
    <row r="607" ht="18.75">
      <c r="I607" s="71"/>
    </row>
    <row r="608" ht="18.75">
      <c r="I608" s="71"/>
    </row>
    <row r="609" ht="18.75">
      <c r="I609" s="71"/>
    </row>
    <row r="610" ht="18.75">
      <c r="I610" s="71"/>
    </row>
    <row r="611" ht="18.75">
      <c r="I611" s="71"/>
    </row>
    <row r="612" ht="18.75">
      <c r="I612" s="71"/>
    </row>
    <row r="613" ht="18.75">
      <c r="I613" s="71"/>
    </row>
    <row r="614" ht="18.75">
      <c r="I614" s="71"/>
    </row>
    <row r="615" ht="18.75">
      <c r="I615" s="71"/>
    </row>
    <row r="616" ht="18.75">
      <c r="I616" s="71"/>
    </row>
    <row r="617" ht="18.75">
      <c r="I617" s="71"/>
    </row>
    <row r="618" ht="18.75">
      <c r="I618" s="71"/>
    </row>
    <row r="619" ht="18.75">
      <c r="I619" s="71"/>
    </row>
    <row r="620" ht="18.75">
      <c r="I620" s="71"/>
    </row>
    <row r="621" ht="18.75">
      <c r="I621" s="71"/>
    </row>
    <row r="622" ht="18.75">
      <c r="I622" s="71"/>
    </row>
    <row r="623" ht="18.75">
      <c r="I623" s="71"/>
    </row>
    <row r="624" ht="18.75">
      <c r="I624" s="71"/>
    </row>
    <row r="625" ht="18.75">
      <c r="I625" s="71"/>
    </row>
    <row r="626" ht="18.75">
      <c r="I626" s="71"/>
    </row>
    <row r="627" ht="18.75">
      <c r="I627" s="71"/>
    </row>
    <row r="628" ht="18.75">
      <c r="I628" s="71"/>
    </row>
    <row r="629" ht="18.75">
      <c r="I629" s="71"/>
    </row>
    <row r="630" ht="18.75">
      <c r="I630" s="71"/>
    </row>
    <row r="631" ht="18.75">
      <c r="I631" s="71"/>
    </row>
    <row r="632" ht="18.75">
      <c r="I632" s="71"/>
    </row>
    <row r="633" ht="18.75">
      <c r="I633" s="71"/>
    </row>
    <row r="634" ht="18.75">
      <c r="I634" s="71"/>
    </row>
    <row r="635" ht="18.75">
      <c r="I635" s="71"/>
    </row>
    <row r="636" ht="18.75">
      <c r="I636" s="71"/>
    </row>
    <row r="637" ht="18.75">
      <c r="I637" s="71"/>
    </row>
    <row r="638" ht="18.75">
      <c r="I638" s="71"/>
    </row>
    <row r="639" ht="18.75">
      <c r="I639" s="71"/>
    </row>
    <row r="640" ht="18.75">
      <c r="I640" s="71"/>
    </row>
    <row r="641" ht="18.75">
      <c r="I641" s="71"/>
    </row>
    <row r="642" ht="18.75">
      <c r="I642" s="71"/>
    </row>
    <row r="643" ht="18.75">
      <c r="I643" s="71"/>
    </row>
    <row r="644" ht="18.75">
      <c r="I644" s="71"/>
    </row>
    <row r="645" ht="18.75">
      <c r="I645" s="71"/>
    </row>
    <row r="646" ht="18.75">
      <c r="I646" s="71"/>
    </row>
    <row r="647" ht="18.75">
      <c r="I647" s="71"/>
    </row>
    <row r="648" ht="18.75">
      <c r="I648" s="71"/>
    </row>
    <row r="649" ht="18.75">
      <c r="I649" s="71"/>
    </row>
    <row r="650" ht="18.75">
      <c r="I650" s="71"/>
    </row>
    <row r="651" ht="18.75">
      <c r="I651" s="71"/>
    </row>
    <row r="652" ht="18.75">
      <c r="I652" s="71"/>
    </row>
    <row r="653" ht="18.75">
      <c r="I653" s="71"/>
    </row>
    <row r="654" ht="18.75">
      <c r="I654" s="71"/>
    </row>
    <row r="655" ht="18.75">
      <c r="I655" s="71"/>
    </row>
    <row r="656" ht="18.75">
      <c r="I656" s="71"/>
    </row>
    <row r="657" ht="18.75">
      <c r="I657" s="71"/>
    </row>
    <row r="658" ht="18.75">
      <c r="I658" s="71"/>
    </row>
    <row r="659" ht="18.75">
      <c r="I659" s="71"/>
    </row>
    <row r="660" ht="18.75">
      <c r="I660" s="71"/>
    </row>
    <row r="661" ht="18.75">
      <c r="I661" s="71"/>
    </row>
    <row r="662" ht="18.75">
      <c r="I662" s="71"/>
    </row>
    <row r="663" ht="18.75">
      <c r="I663" s="71"/>
    </row>
    <row r="664" ht="18.75">
      <c r="I664" s="71"/>
    </row>
    <row r="665" ht="18.75">
      <c r="I665" s="71"/>
    </row>
    <row r="666" ht="18.75">
      <c r="I666" s="71"/>
    </row>
    <row r="667" ht="18.75">
      <c r="I667" s="71"/>
    </row>
    <row r="668" ht="18.75">
      <c r="I668" s="71"/>
    </row>
    <row r="669" ht="18.75">
      <c r="I669" s="71"/>
    </row>
    <row r="670" ht="18.75">
      <c r="I670" s="71"/>
    </row>
    <row r="671" ht="18.75">
      <c r="I671" s="71"/>
    </row>
    <row r="672" ht="18.75">
      <c r="I672" s="71"/>
    </row>
    <row r="673" ht="18.75">
      <c r="I673" s="71"/>
    </row>
    <row r="674" ht="18.75">
      <c r="I674" s="71"/>
    </row>
    <row r="675" ht="18.75">
      <c r="I675" s="71"/>
    </row>
    <row r="676" ht="18.75">
      <c r="I676" s="71"/>
    </row>
    <row r="677" ht="18.75">
      <c r="I677" s="71"/>
    </row>
    <row r="678" ht="18.75">
      <c r="I678" s="71"/>
    </row>
    <row r="679" ht="18.75">
      <c r="I679" s="71"/>
    </row>
    <row r="680" ht="18.75">
      <c r="I680" s="71"/>
    </row>
    <row r="681" ht="18.75">
      <c r="I681" s="71"/>
    </row>
    <row r="682" ht="18.75">
      <c r="I682" s="71"/>
    </row>
    <row r="683" ht="18.75">
      <c r="I683" s="71"/>
    </row>
    <row r="684" ht="18.75">
      <c r="I684" s="71"/>
    </row>
    <row r="685" ht="18.75">
      <c r="I685" s="71"/>
    </row>
    <row r="686" ht="18.75">
      <c r="I686" s="71"/>
    </row>
    <row r="687" ht="18.75">
      <c r="I687" s="71"/>
    </row>
    <row r="688" ht="18.75">
      <c r="I688" s="71"/>
    </row>
    <row r="689" ht="18.75">
      <c r="I689" s="71"/>
    </row>
    <row r="690" ht="18.75">
      <c r="I690" s="71"/>
    </row>
    <row r="691" ht="18.75">
      <c r="I691" s="71"/>
    </row>
    <row r="692" ht="18.75">
      <c r="I692" s="71"/>
    </row>
    <row r="693" ht="18.75">
      <c r="I693" s="71"/>
    </row>
    <row r="694" ht="18.75">
      <c r="I694" s="71"/>
    </row>
    <row r="695" ht="18.75">
      <c r="I695" s="71"/>
    </row>
    <row r="696" ht="18.75">
      <c r="I696" s="71"/>
    </row>
    <row r="697" ht="18.75">
      <c r="I697" s="71"/>
    </row>
    <row r="698" ht="18.75">
      <c r="I698" s="71"/>
    </row>
    <row r="699" ht="18.75">
      <c r="I699" s="71"/>
    </row>
    <row r="700" ht="18.75">
      <c r="I700" s="71"/>
    </row>
    <row r="701" ht="18.75">
      <c r="I701" s="71"/>
    </row>
    <row r="702" ht="18.75">
      <c r="I702" s="71"/>
    </row>
    <row r="703" ht="18.75">
      <c r="I703" s="71"/>
    </row>
    <row r="704" ht="18.75">
      <c r="I704" s="71"/>
    </row>
    <row r="705" ht="18.75">
      <c r="I705" s="71"/>
    </row>
    <row r="706" ht="18.75">
      <c r="I706" s="71"/>
    </row>
    <row r="707" ht="18.75">
      <c r="I707" s="71"/>
    </row>
    <row r="708" ht="18.75">
      <c r="I708" s="71"/>
    </row>
    <row r="709" ht="18.75">
      <c r="I709" s="71"/>
    </row>
    <row r="710" ht="18.75">
      <c r="I710" s="71"/>
    </row>
    <row r="711" ht="18.75">
      <c r="I711" s="71"/>
    </row>
    <row r="712" ht="18.75">
      <c r="I712" s="71"/>
    </row>
    <row r="713" ht="18.75">
      <c r="I713" s="71"/>
    </row>
    <row r="714" ht="18.75">
      <c r="I714" s="71"/>
    </row>
    <row r="715" ht="18.75">
      <c r="I715" s="71"/>
    </row>
    <row r="716" ht="18.75">
      <c r="I716" s="71"/>
    </row>
    <row r="717" ht="18.75">
      <c r="I717" s="71"/>
    </row>
    <row r="718" ht="18.75">
      <c r="I718" s="71"/>
    </row>
    <row r="719" ht="18.75">
      <c r="I719" s="71"/>
    </row>
    <row r="720" ht="18.75">
      <c r="I720" s="71"/>
    </row>
    <row r="721" ht="18.75">
      <c r="I721" s="71"/>
    </row>
    <row r="722" ht="18.75">
      <c r="I722" s="71"/>
    </row>
    <row r="723" ht="18.75">
      <c r="I723" s="71"/>
    </row>
    <row r="724" ht="18.75">
      <c r="I724" s="71"/>
    </row>
    <row r="725" ht="18.75">
      <c r="I725" s="71"/>
    </row>
    <row r="726" ht="18.75">
      <c r="I726" s="71"/>
    </row>
    <row r="727" ht="18.75">
      <c r="I727" s="71"/>
    </row>
    <row r="728" ht="18.75">
      <c r="I728" s="71"/>
    </row>
    <row r="729" ht="18.75">
      <c r="I729" s="71"/>
    </row>
    <row r="730" ht="18.75">
      <c r="I730" s="71"/>
    </row>
    <row r="731" ht="18.75">
      <c r="I731" s="71"/>
    </row>
    <row r="732" ht="18.75">
      <c r="I732" s="71"/>
    </row>
    <row r="733" ht="18.75">
      <c r="I733" s="71"/>
    </row>
    <row r="734" ht="18.75">
      <c r="I734" s="71"/>
    </row>
    <row r="735" ht="18.75">
      <c r="I735" s="71"/>
    </row>
    <row r="736" ht="18.75">
      <c r="I736" s="71"/>
    </row>
    <row r="737" ht="18.75">
      <c r="I737" s="71"/>
    </row>
    <row r="738" ht="18.75">
      <c r="I738" s="71"/>
    </row>
    <row r="739" ht="18.75">
      <c r="I739" s="71"/>
    </row>
    <row r="740" ht="18.75">
      <c r="I740" s="71"/>
    </row>
    <row r="741" ht="18.75">
      <c r="I741" s="71"/>
    </row>
    <row r="742" ht="18.75">
      <c r="I742" s="71"/>
    </row>
    <row r="743" ht="18.75">
      <c r="I743" s="71"/>
    </row>
    <row r="744" ht="18.75">
      <c r="I744" s="71"/>
    </row>
    <row r="745" ht="18.75">
      <c r="I745" s="71"/>
    </row>
    <row r="746" ht="18.75">
      <c r="I746" s="71"/>
    </row>
    <row r="747" ht="18.75">
      <c r="I747" s="71"/>
    </row>
    <row r="748" ht="18.75">
      <c r="I748" s="71"/>
    </row>
    <row r="749" ht="18.75">
      <c r="I749" s="71"/>
    </row>
    <row r="750" ht="18.75">
      <c r="I750" s="71"/>
    </row>
    <row r="751" ht="18.75">
      <c r="I751" s="71"/>
    </row>
    <row r="752" ht="18.75">
      <c r="I752" s="71"/>
    </row>
    <row r="753" ht="18.75">
      <c r="I753" s="71"/>
    </row>
    <row r="754" ht="18.75">
      <c r="I754" s="71"/>
    </row>
    <row r="755" ht="18.75">
      <c r="I755" s="71"/>
    </row>
    <row r="756" ht="18.75">
      <c r="I756" s="71"/>
    </row>
    <row r="757" ht="18.75">
      <c r="I757" s="71"/>
    </row>
    <row r="758" ht="18.75">
      <c r="I758" s="71"/>
    </row>
    <row r="759" ht="18.75">
      <c r="I759" s="71"/>
    </row>
    <row r="760" ht="18.75">
      <c r="I760" s="71"/>
    </row>
    <row r="761" ht="18.75">
      <c r="I761" s="71"/>
    </row>
    <row r="762" ht="18.75">
      <c r="I762" s="71"/>
    </row>
    <row r="763" ht="18.75">
      <c r="I763" s="71"/>
    </row>
    <row r="764" ht="18.75">
      <c r="I764" s="71"/>
    </row>
    <row r="765" ht="18.75">
      <c r="I765" s="71"/>
    </row>
    <row r="766" ht="18.75">
      <c r="I766" s="71"/>
    </row>
    <row r="767" ht="18.75">
      <c r="I767" s="71"/>
    </row>
    <row r="768" ht="18.75">
      <c r="I768" s="71"/>
    </row>
    <row r="769" ht="18.75">
      <c r="I769" s="71"/>
    </row>
    <row r="770" ht="18.75">
      <c r="I770" s="71"/>
    </row>
    <row r="771" ht="18.75">
      <c r="I771" s="71"/>
    </row>
    <row r="772" ht="18.75">
      <c r="I772" s="71"/>
    </row>
    <row r="773" ht="18.75">
      <c r="I773" s="71"/>
    </row>
    <row r="774" ht="18.75">
      <c r="I774" s="71"/>
    </row>
    <row r="775" ht="18.75">
      <c r="I775" s="71"/>
    </row>
    <row r="776" ht="18.75">
      <c r="I776" s="71"/>
    </row>
    <row r="777" ht="18.75">
      <c r="I777" s="71"/>
    </row>
    <row r="778" ht="18.75">
      <c r="I778" s="71"/>
    </row>
    <row r="779" ht="18.75">
      <c r="I779" s="71"/>
    </row>
    <row r="780" ht="18.75">
      <c r="I780" s="71"/>
    </row>
    <row r="781" ht="18.75">
      <c r="I781" s="71"/>
    </row>
    <row r="782" ht="18.75">
      <c r="I782" s="71"/>
    </row>
    <row r="783" ht="18.75">
      <c r="I783" s="71"/>
    </row>
    <row r="784" ht="18.75">
      <c r="I784" s="71"/>
    </row>
    <row r="785" ht="18.75">
      <c r="I785" s="71"/>
    </row>
    <row r="786" ht="18.75">
      <c r="I786" s="71"/>
    </row>
    <row r="787" ht="18.75">
      <c r="I787" s="71"/>
    </row>
    <row r="788" ht="18.75">
      <c r="I788" s="71"/>
    </row>
    <row r="789" ht="18.75">
      <c r="I789" s="71"/>
    </row>
    <row r="790" ht="18.75">
      <c r="I790" s="71"/>
    </row>
    <row r="791" ht="18.75">
      <c r="I791" s="71"/>
    </row>
    <row r="792" ht="18.75">
      <c r="I792" s="71"/>
    </row>
    <row r="793" ht="18.75">
      <c r="I793" s="71"/>
    </row>
    <row r="794" ht="18.75">
      <c r="I794" s="71"/>
    </row>
    <row r="795" ht="18.75">
      <c r="I795" s="71"/>
    </row>
    <row r="796" ht="18.75">
      <c r="I796" s="71"/>
    </row>
    <row r="797" ht="18.75">
      <c r="I797" s="71"/>
    </row>
    <row r="798" ht="18.75">
      <c r="I798" s="71"/>
    </row>
    <row r="799" ht="18.75">
      <c r="I799" s="71"/>
    </row>
    <row r="800" ht="18.75">
      <c r="I800" s="71"/>
    </row>
    <row r="801" ht="18.75">
      <c r="I801" s="71"/>
    </row>
    <row r="802" ht="18.75">
      <c r="I802" s="71"/>
    </row>
    <row r="803" ht="18.75">
      <c r="I803" s="71"/>
    </row>
    <row r="804" ht="18.75">
      <c r="I804" s="71"/>
    </row>
    <row r="805" ht="18.75">
      <c r="I805" s="71"/>
    </row>
    <row r="806" ht="18.75">
      <c r="I806" s="71"/>
    </row>
    <row r="807" ht="18.75">
      <c r="I807" s="71"/>
    </row>
    <row r="808" ht="18.75">
      <c r="I808" s="71"/>
    </row>
    <row r="809" ht="18.75">
      <c r="I809" s="71"/>
    </row>
    <row r="810" ht="18.75">
      <c r="I810" s="71"/>
    </row>
    <row r="811" ht="18.75">
      <c r="I811" s="71"/>
    </row>
    <row r="812" ht="18.75">
      <c r="I812" s="71"/>
    </row>
    <row r="813" ht="18.75">
      <c r="I813" s="71"/>
    </row>
    <row r="814" ht="18.75">
      <c r="I814" s="71"/>
    </row>
    <row r="815" ht="18.75">
      <c r="I815" s="71"/>
    </row>
    <row r="816" ht="18.75">
      <c r="I816" s="71"/>
    </row>
    <row r="817" ht="18.75">
      <c r="I817" s="71"/>
    </row>
    <row r="818" ht="18.75">
      <c r="I818" s="71"/>
    </row>
    <row r="819" ht="18.75">
      <c r="I819" s="71"/>
    </row>
    <row r="820" ht="18.75">
      <c r="I820" s="71"/>
    </row>
    <row r="821" ht="18.75">
      <c r="I821" s="71"/>
    </row>
    <row r="822" ht="18.75">
      <c r="I822" s="71"/>
    </row>
    <row r="823" ht="18.75">
      <c r="I823" s="71"/>
    </row>
    <row r="824" ht="18.75">
      <c r="I824" s="71"/>
    </row>
    <row r="825" ht="18.75">
      <c r="I825" s="71"/>
    </row>
    <row r="826" ht="18.75">
      <c r="I826" s="71"/>
    </row>
    <row r="827" ht="18.75">
      <c r="I827" s="71"/>
    </row>
    <row r="828" ht="18.75">
      <c r="I828" s="71"/>
    </row>
    <row r="829" ht="18.75">
      <c r="I829" s="71"/>
    </row>
    <row r="830" ht="18.75">
      <c r="I830" s="71"/>
    </row>
    <row r="831" ht="18.75">
      <c r="I831" s="71"/>
    </row>
    <row r="832" ht="18.75">
      <c r="I832" s="71"/>
    </row>
    <row r="833" ht="18.75">
      <c r="I833" s="71"/>
    </row>
    <row r="834" ht="18.75">
      <c r="I834" s="71"/>
    </row>
    <row r="835" ht="18.75">
      <c r="I835" s="71"/>
    </row>
    <row r="836" ht="18.75">
      <c r="I836" s="71"/>
    </row>
    <row r="837" ht="18.75">
      <c r="I837" s="71"/>
    </row>
    <row r="838" ht="18.75">
      <c r="I838" s="71"/>
    </row>
    <row r="839" ht="18.75">
      <c r="I839" s="71"/>
    </row>
    <row r="840" ht="18.75">
      <c r="I840" s="71"/>
    </row>
    <row r="841" ht="18.75">
      <c r="I841" s="71"/>
    </row>
    <row r="842" ht="18.75">
      <c r="I842" s="71"/>
    </row>
    <row r="843" ht="18.75">
      <c r="I843" s="71"/>
    </row>
    <row r="844" ht="18.75">
      <c r="I844" s="71"/>
    </row>
    <row r="845" ht="18.75">
      <c r="I845" s="71"/>
    </row>
    <row r="846" ht="18.75">
      <c r="I846" s="71"/>
    </row>
    <row r="847" ht="18.75">
      <c r="I847" s="71"/>
    </row>
    <row r="848" ht="18.75">
      <c r="I848" s="71"/>
    </row>
    <row r="849" ht="18.75">
      <c r="I849" s="71"/>
    </row>
    <row r="850" ht="18.75">
      <c r="I850" s="71"/>
    </row>
    <row r="851" ht="18.75">
      <c r="I851" s="71"/>
    </row>
    <row r="852" ht="18.75">
      <c r="I852" s="71"/>
    </row>
    <row r="853" ht="18.75">
      <c r="I853" s="71"/>
    </row>
    <row r="854" ht="18.75">
      <c r="I854" s="71"/>
    </row>
    <row r="855" ht="18.75">
      <c r="I855" s="71"/>
    </row>
    <row r="856" ht="18.75">
      <c r="I856" s="71"/>
    </row>
    <row r="857" ht="18.75">
      <c r="I857" s="71"/>
    </row>
    <row r="858" ht="18.75">
      <c r="I858" s="71"/>
    </row>
    <row r="859" ht="18.75">
      <c r="I859" s="71"/>
    </row>
    <row r="860" ht="18.75">
      <c r="I860" s="71"/>
    </row>
    <row r="861" ht="18.75">
      <c r="I861" s="71"/>
    </row>
    <row r="862" ht="18.75">
      <c r="I862" s="71"/>
    </row>
    <row r="863" ht="18.75">
      <c r="I863" s="71"/>
    </row>
    <row r="864" ht="18.75">
      <c r="I864" s="71"/>
    </row>
    <row r="865" ht="18.75">
      <c r="I865" s="71"/>
    </row>
    <row r="866" ht="18.75">
      <c r="I866" s="71"/>
    </row>
    <row r="867" ht="18.75">
      <c r="I867" s="71"/>
    </row>
    <row r="868" ht="18.75">
      <c r="I868" s="71"/>
    </row>
    <row r="869" ht="18.75">
      <c r="I869" s="71"/>
    </row>
    <row r="870" ht="18.75">
      <c r="I870" s="71"/>
    </row>
    <row r="871" ht="18.75">
      <c r="I871" s="71"/>
    </row>
    <row r="872" ht="18.75">
      <c r="I872" s="71"/>
    </row>
    <row r="873" ht="18.75">
      <c r="I873" s="71"/>
    </row>
    <row r="874" ht="18.75">
      <c r="I874" s="71"/>
    </row>
    <row r="875" ht="18.75">
      <c r="I875" s="71"/>
    </row>
    <row r="876" ht="18.75">
      <c r="I876" s="71"/>
    </row>
    <row r="877" ht="18.75">
      <c r="I877" s="71"/>
    </row>
    <row r="878" ht="18.75">
      <c r="I878" s="71"/>
    </row>
    <row r="879" ht="18.75">
      <c r="I879" s="71"/>
    </row>
    <row r="880" ht="18.75">
      <c r="I880" s="71"/>
    </row>
    <row r="881" ht="18.75">
      <c r="I881" s="71"/>
    </row>
    <row r="882" ht="18.75">
      <c r="I882" s="71"/>
    </row>
    <row r="883" ht="18.75">
      <c r="I883" s="71"/>
    </row>
    <row r="884" ht="18.75">
      <c r="I884" s="71"/>
    </row>
    <row r="885" ht="18.75">
      <c r="I885" s="71"/>
    </row>
    <row r="886" ht="18.75">
      <c r="I886" s="71"/>
    </row>
    <row r="887" ht="18.75">
      <c r="I887" s="71"/>
    </row>
    <row r="888" ht="18.75">
      <c r="I888" s="71"/>
    </row>
    <row r="889" ht="18.75">
      <c r="I889" s="71"/>
    </row>
    <row r="890" ht="18.75">
      <c r="I890" s="71"/>
    </row>
    <row r="891" ht="18.75">
      <c r="I891" s="71"/>
    </row>
    <row r="892" ht="18.75">
      <c r="I892" s="71"/>
    </row>
    <row r="893" ht="18.75">
      <c r="I893" s="71"/>
    </row>
    <row r="894" ht="18.75">
      <c r="I894" s="71"/>
    </row>
    <row r="895" ht="18.75">
      <c r="I895" s="71"/>
    </row>
    <row r="896" ht="18.75">
      <c r="I896" s="71"/>
    </row>
    <row r="897" ht="18.75">
      <c r="I897" s="71"/>
    </row>
    <row r="898" ht="18.75">
      <c r="I898" s="71"/>
    </row>
    <row r="899" ht="18.75">
      <c r="I899" s="71"/>
    </row>
    <row r="900" ht="18.75">
      <c r="I900" s="71"/>
    </row>
    <row r="901" ht="18.75">
      <c r="I901" s="71"/>
    </row>
    <row r="902" ht="18.75">
      <c r="I902" s="71"/>
    </row>
    <row r="903" ht="18.75">
      <c r="I903" s="71"/>
    </row>
    <row r="904" ht="18.75">
      <c r="I904" s="71"/>
    </row>
    <row r="905" ht="18.75">
      <c r="I905" s="71"/>
    </row>
    <row r="906" ht="18.75">
      <c r="I906" s="71"/>
    </row>
    <row r="907" ht="18.75">
      <c r="I907" s="71"/>
    </row>
    <row r="908" ht="18.75">
      <c r="I908" s="71"/>
    </row>
    <row r="909" ht="18.75">
      <c r="I909" s="71"/>
    </row>
    <row r="910" ht="18.75">
      <c r="I910" s="71"/>
    </row>
    <row r="911" ht="18.75">
      <c r="I911" s="71"/>
    </row>
    <row r="912" ht="18.75">
      <c r="I912" s="71"/>
    </row>
    <row r="913" ht="18.75">
      <c r="I913" s="71"/>
    </row>
    <row r="914" ht="18.75">
      <c r="I914" s="71"/>
    </row>
    <row r="915" ht="18.75">
      <c r="I915" s="71"/>
    </row>
    <row r="916" ht="18.75">
      <c r="I916" s="71"/>
    </row>
    <row r="917" ht="18.75">
      <c r="I917" s="71"/>
    </row>
    <row r="918" ht="18.75">
      <c r="I918" s="71"/>
    </row>
    <row r="919" ht="18.75">
      <c r="I919" s="71"/>
    </row>
    <row r="920" ht="18.75">
      <c r="I920" s="71"/>
    </row>
    <row r="921" ht="18.75">
      <c r="I921" s="71"/>
    </row>
    <row r="922" ht="18.75">
      <c r="I922" s="71"/>
    </row>
    <row r="923" ht="18.75">
      <c r="I923" s="71"/>
    </row>
    <row r="924" ht="18.75">
      <c r="I924" s="71"/>
    </row>
    <row r="925" ht="18.75">
      <c r="I925" s="71"/>
    </row>
    <row r="926" ht="18.75">
      <c r="I926" s="71"/>
    </row>
    <row r="927" ht="18.75">
      <c r="I927" s="71"/>
    </row>
    <row r="928" ht="18.75">
      <c r="I928" s="71"/>
    </row>
    <row r="929" ht="18.75">
      <c r="I929" s="71"/>
    </row>
    <row r="930" ht="18.75">
      <c r="I930" s="71"/>
    </row>
    <row r="931" ht="18.75">
      <c r="I931" s="71"/>
    </row>
    <row r="932" ht="18.75">
      <c r="I932" s="71"/>
    </row>
    <row r="933" ht="18.75">
      <c r="I933" s="71"/>
    </row>
    <row r="934" ht="18.75">
      <c r="I934" s="71"/>
    </row>
    <row r="935" ht="18.75">
      <c r="I935" s="71"/>
    </row>
    <row r="936" ht="18.75">
      <c r="I936" s="71"/>
    </row>
    <row r="937" ht="18.75">
      <c r="I937" s="71"/>
    </row>
    <row r="938" ht="18.75">
      <c r="I938" s="71"/>
    </row>
    <row r="939" ht="18.75">
      <c r="I939" s="71"/>
    </row>
    <row r="940" ht="18.75">
      <c r="I940" s="71"/>
    </row>
    <row r="941" ht="18.75">
      <c r="I941" s="71"/>
    </row>
    <row r="942" ht="18.75">
      <c r="I942" s="71"/>
    </row>
    <row r="943" ht="18.75">
      <c r="I943" s="71"/>
    </row>
    <row r="944" ht="18.75">
      <c r="I944" s="71"/>
    </row>
    <row r="945" ht="18.75">
      <c r="I945" s="71"/>
    </row>
    <row r="946" ht="18.75">
      <c r="I946" s="71"/>
    </row>
    <row r="947" ht="18.75">
      <c r="I947" s="71"/>
    </row>
    <row r="948" ht="18.75">
      <c r="I948" s="71"/>
    </row>
    <row r="949" ht="18.75">
      <c r="I949" s="71"/>
    </row>
    <row r="950" ht="18.75">
      <c r="I950" s="71"/>
    </row>
    <row r="951" ht="18.75">
      <c r="I951" s="71"/>
    </row>
    <row r="952" ht="18.75">
      <c r="I952" s="71"/>
    </row>
    <row r="953" ht="18.75">
      <c r="I953" s="71"/>
    </row>
    <row r="954" ht="18.75">
      <c r="I954" s="71"/>
    </row>
    <row r="955" ht="18.75">
      <c r="I955" s="71"/>
    </row>
    <row r="956" ht="18.75">
      <c r="I956" s="71"/>
    </row>
    <row r="957" ht="18.75">
      <c r="I957" s="71"/>
    </row>
    <row r="958" ht="18.75">
      <c r="I958" s="71"/>
    </row>
    <row r="959" ht="18.75">
      <c r="I959" s="71"/>
    </row>
    <row r="960" ht="18.75">
      <c r="I960" s="71"/>
    </row>
    <row r="961" ht="18.75">
      <c r="I961" s="71"/>
    </row>
    <row r="962" ht="18.75">
      <c r="I962" s="71"/>
    </row>
    <row r="963" ht="18.75">
      <c r="I963" s="71"/>
    </row>
    <row r="964" ht="18.75">
      <c r="I964" s="71"/>
    </row>
    <row r="965" ht="18.75">
      <c r="I965" s="71"/>
    </row>
    <row r="966" ht="18.75">
      <c r="I966" s="71"/>
    </row>
    <row r="967" ht="18.75">
      <c r="I967" s="71"/>
    </row>
    <row r="968" ht="18.75">
      <c r="I968" s="71"/>
    </row>
    <row r="969" ht="18.75">
      <c r="I969" s="71"/>
    </row>
    <row r="970" ht="18.75">
      <c r="I970" s="71"/>
    </row>
    <row r="971" ht="18.75">
      <c r="I971" s="71"/>
    </row>
    <row r="972" ht="18.75">
      <c r="I972" s="71"/>
    </row>
    <row r="973" ht="18.75">
      <c r="I973" s="71"/>
    </row>
    <row r="974" ht="18.75">
      <c r="I974" s="71"/>
    </row>
    <row r="975" ht="18.75">
      <c r="I975" s="71"/>
    </row>
    <row r="976" ht="18.75">
      <c r="I976" s="71"/>
    </row>
    <row r="977" ht="18.75">
      <c r="I977" s="71"/>
    </row>
    <row r="978" ht="18.75">
      <c r="I978" s="71"/>
    </row>
    <row r="979" ht="18.75">
      <c r="I979" s="71"/>
    </row>
    <row r="980" ht="18.75">
      <c r="I980" s="71"/>
    </row>
    <row r="981" ht="18.75">
      <c r="I981" s="71"/>
    </row>
    <row r="982" ht="18.75">
      <c r="I982" s="71"/>
    </row>
    <row r="983" ht="18.75">
      <c r="I983" s="71"/>
    </row>
    <row r="984" ht="18.75">
      <c r="I984" s="71"/>
    </row>
    <row r="985" ht="18.75">
      <c r="I985" s="71"/>
    </row>
    <row r="986" ht="18.75">
      <c r="I986" s="71"/>
    </row>
    <row r="987" ht="18.75">
      <c r="I987" s="71"/>
    </row>
    <row r="988" ht="18.75">
      <c r="I988" s="71"/>
    </row>
    <row r="989" ht="18.75">
      <c r="I989" s="71"/>
    </row>
    <row r="990" ht="18.75">
      <c r="I990" s="71"/>
    </row>
    <row r="991" ht="18.75">
      <c r="I991" s="71"/>
    </row>
    <row r="992" ht="18.75">
      <c r="I992" s="71"/>
    </row>
    <row r="993" ht="18.75">
      <c r="I993" s="71"/>
    </row>
    <row r="994" ht="18.75">
      <c r="I994" s="71"/>
    </row>
    <row r="995" ht="18.75">
      <c r="I995" s="71"/>
    </row>
    <row r="996" ht="18.75">
      <c r="I996" s="71"/>
    </row>
    <row r="997" ht="18.75">
      <c r="I997" s="71"/>
    </row>
    <row r="998" ht="18.75">
      <c r="I998" s="71"/>
    </row>
    <row r="999" ht="18.75">
      <c r="I999" s="71"/>
    </row>
    <row r="1000" ht="18.75">
      <c r="I1000" s="71"/>
    </row>
    <row r="1001" ht="18.75">
      <c r="I1001" s="71"/>
    </row>
    <row r="1002" ht="18.75">
      <c r="I1002" s="71"/>
    </row>
    <row r="1003" ht="18.75">
      <c r="I1003" s="71"/>
    </row>
    <row r="1004" ht="18.75">
      <c r="I1004" s="71"/>
    </row>
    <row r="1005" ht="18.75">
      <c r="I1005" s="71"/>
    </row>
    <row r="1006" ht="18.75">
      <c r="I1006" s="71"/>
    </row>
    <row r="1007" ht="18.75">
      <c r="I1007" s="71"/>
    </row>
    <row r="1008" ht="18.75">
      <c r="I1008" s="71"/>
    </row>
    <row r="1009" ht="18.75">
      <c r="I1009" s="71"/>
    </row>
    <row r="1010" ht="18.75">
      <c r="I1010" s="71"/>
    </row>
    <row r="1011" ht="18.75">
      <c r="I1011" s="71"/>
    </row>
    <row r="1012" ht="18.75">
      <c r="I1012" s="71"/>
    </row>
    <row r="1013" ht="18.75">
      <c r="I1013" s="71"/>
    </row>
    <row r="1014" ht="18.75">
      <c r="I1014" s="71"/>
    </row>
    <row r="1015" ht="18.75">
      <c r="I1015" s="71"/>
    </row>
    <row r="1016" ht="18.75">
      <c r="I1016" s="71"/>
    </row>
    <row r="1017" ht="18.75">
      <c r="I1017" s="71"/>
    </row>
    <row r="1018" ht="18.75">
      <c r="I1018" s="71"/>
    </row>
    <row r="1019" ht="18.75">
      <c r="I1019" s="71"/>
    </row>
    <row r="1020" ht="18.75">
      <c r="I1020" s="71"/>
    </row>
    <row r="1021" ht="18.75">
      <c r="I1021" s="71"/>
    </row>
    <row r="1022" ht="18.75">
      <c r="I1022" s="71"/>
    </row>
    <row r="1023" ht="18.75">
      <c r="I1023" s="71"/>
    </row>
    <row r="1024" ht="18.75">
      <c r="I1024" s="71"/>
    </row>
    <row r="1025" ht="18.75">
      <c r="I1025" s="71"/>
    </row>
    <row r="1026" ht="18.75">
      <c r="I1026" s="71"/>
    </row>
    <row r="1027" ht="18.75">
      <c r="I1027" s="71"/>
    </row>
    <row r="1028" ht="18.75">
      <c r="I1028" s="71"/>
    </row>
    <row r="1029" ht="18.75">
      <c r="I1029" s="71"/>
    </row>
    <row r="1030" ht="18.75">
      <c r="I1030" s="71"/>
    </row>
    <row r="1031" ht="18.75">
      <c r="I1031" s="71"/>
    </row>
    <row r="1032" ht="18.75">
      <c r="I1032" s="71"/>
    </row>
    <row r="1033" ht="18.75">
      <c r="I1033" s="71"/>
    </row>
    <row r="1034" ht="18.75">
      <c r="I1034" s="71"/>
    </row>
    <row r="1035" ht="18.75">
      <c r="I1035" s="71"/>
    </row>
    <row r="1036" ht="18.75">
      <c r="I1036" s="71"/>
    </row>
    <row r="1037" ht="18.75">
      <c r="I1037" s="71"/>
    </row>
    <row r="1038" ht="18.75">
      <c r="I1038" s="71"/>
    </row>
    <row r="1039" ht="18.75">
      <c r="I1039" s="71"/>
    </row>
    <row r="1040" ht="18.75">
      <c r="I1040" s="71"/>
    </row>
    <row r="1041" ht="18.75">
      <c r="I1041" s="71"/>
    </row>
    <row r="1042" ht="18.75">
      <c r="I1042" s="71"/>
    </row>
    <row r="1043" ht="18.75">
      <c r="I1043" s="71"/>
    </row>
    <row r="1044" ht="18.75">
      <c r="I1044" s="71"/>
    </row>
    <row r="1045" ht="18.75">
      <c r="I1045" s="71"/>
    </row>
    <row r="1046" ht="18.75">
      <c r="I1046" s="71"/>
    </row>
    <row r="1047" ht="18.75">
      <c r="I1047" s="71"/>
    </row>
    <row r="1048" ht="18.75">
      <c r="I1048" s="71"/>
    </row>
    <row r="1049" ht="18.75">
      <c r="I1049" s="71"/>
    </row>
    <row r="1050" ht="18.75">
      <c r="I1050" s="71"/>
    </row>
    <row r="1051" ht="18.75">
      <c r="I1051" s="71"/>
    </row>
    <row r="1052" ht="18.75">
      <c r="I1052" s="71"/>
    </row>
    <row r="1053" ht="18.75">
      <c r="I1053" s="71"/>
    </row>
    <row r="1054" ht="18.75">
      <c r="I1054" s="71"/>
    </row>
    <row r="1055" ht="18.75">
      <c r="I1055" s="71"/>
    </row>
    <row r="1056" ht="18.75">
      <c r="I1056" s="71"/>
    </row>
    <row r="1057" ht="18.75">
      <c r="I1057" s="71"/>
    </row>
    <row r="1058" ht="18.75">
      <c r="I1058" s="71"/>
    </row>
    <row r="1059" ht="18.75">
      <c r="I1059" s="71"/>
    </row>
    <row r="1060" ht="18.75">
      <c r="I1060" s="71"/>
    </row>
    <row r="1061" ht="18.75">
      <c r="I1061" s="71"/>
    </row>
    <row r="1062" ht="18.75">
      <c r="I1062" s="71"/>
    </row>
    <row r="1063" ht="18.75">
      <c r="I1063" s="71"/>
    </row>
    <row r="1064" ht="18.75">
      <c r="I1064" s="71"/>
    </row>
    <row r="1065" ht="18.75">
      <c r="I1065" s="71"/>
    </row>
    <row r="1066" ht="18.75">
      <c r="I1066" s="71"/>
    </row>
    <row r="1067" ht="18.75">
      <c r="I1067" s="71"/>
    </row>
    <row r="1068" ht="18.75">
      <c r="I1068" s="71"/>
    </row>
    <row r="1069" ht="18.75">
      <c r="I1069" s="71"/>
    </row>
    <row r="1070" ht="18.75">
      <c r="I1070" s="71"/>
    </row>
    <row r="1071" ht="18.75">
      <c r="I1071" s="71"/>
    </row>
    <row r="1072" ht="18.75">
      <c r="I1072" s="71"/>
    </row>
    <row r="1073" ht="18.75">
      <c r="I1073" s="71"/>
    </row>
    <row r="1074" ht="18.75">
      <c r="I1074" s="71"/>
    </row>
    <row r="1075" ht="18.75">
      <c r="I1075" s="71"/>
    </row>
    <row r="1076" ht="18.75">
      <c r="I1076" s="71"/>
    </row>
    <row r="1077" ht="18.75">
      <c r="I1077" s="71"/>
    </row>
    <row r="1078" ht="18.75">
      <c r="I1078" s="71"/>
    </row>
    <row r="1079" ht="18.75">
      <c r="I1079" s="71"/>
    </row>
    <row r="1080" ht="18.75">
      <c r="I1080" s="71"/>
    </row>
    <row r="1081" ht="18.75">
      <c r="I1081" s="71"/>
    </row>
    <row r="1082" ht="18.75">
      <c r="I1082" s="71"/>
    </row>
    <row r="1083" ht="18.75">
      <c r="I1083" s="71"/>
    </row>
    <row r="1084" ht="18.75">
      <c r="I1084" s="71"/>
    </row>
    <row r="1085" ht="18.75">
      <c r="I1085" s="71"/>
    </row>
    <row r="1086" ht="18.75">
      <c r="I1086" s="71"/>
    </row>
    <row r="1087" ht="18.75">
      <c r="I1087" s="71"/>
    </row>
    <row r="1088" ht="18.75">
      <c r="I1088" s="71"/>
    </row>
    <row r="1089" ht="18.75">
      <c r="I1089" s="71"/>
    </row>
    <row r="1090" ht="18.75">
      <c r="I1090" s="71"/>
    </row>
    <row r="1091" ht="18.75">
      <c r="I1091" s="71"/>
    </row>
    <row r="1092" ht="18.75">
      <c r="I1092" s="71"/>
    </row>
    <row r="1093" ht="18.75">
      <c r="I1093" s="71"/>
    </row>
    <row r="1094" ht="18.75">
      <c r="I1094" s="71"/>
    </row>
    <row r="1095" ht="18.75">
      <c r="I1095" s="71"/>
    </row>
    <row r="1096" ht="18.75">
      <c r="I1096" s="71"/>
    </row>
    <row r="1097" ht="18.75">
      <c r="I1097" s="71"/>
    </row>
    <row r="1098" ht="18.75">
      <c r="I1098" s="71"/>
    </row>
    <row r="1099" ht="18.75">
      <c r="I1099" s="71"/>
    </row>
    <row r="1100" ht="18.75">
      <c r="I1100" s="71"/>
    </row>
    <row r="1101" ht="18.75">
      <c r="I1101" s="71"/>
    </row>
    <row r="1102" ht="18.75">
      <c r="I1102" s="71"/>
    </row>
    <row r="1103" ht="18.75">
      <c r="I1103" s="71"/>
    </row>
    <row r="1104" ht="18.75">
      <c r="I1104" s="71"/>
    </row>
    <row r="1105" ht="18.75">
      <c r="I1105" s="71"/>
    </row>
    <row r="1106" ht="18.75">
      <c r="I1106" s="71"/>
    </row>
    <row r="1107" ht="18.75">
      <c r="I1107" s="71"/>
    </row>
    <row r="1108" ht="18.75">
      <c r="I1108" s="71"/>
    </row>
    <row r="1109" ht="18.75">
      <c r="I1109" s="71"/>
    </row>
    <row r="1110" ht="18.75">
      <c r="I1110" s="71"/>
    </row>
    <row r="1111" ht="18.75">
      <c r="I1111" s="71"/>
    </row>
    <row r="1112" ht="18.75">
      <c r="I1112" s="71"/>
    </row>
    <row r="1113" ht="18.75">
      <c r="I1113" s="71"/>
    </row>
    <row r="1114" ht="18.75">
      <c r="I1114" s="71"/>
    </row>
    <row r="1115" ht="18.75">
      <c r="I1115" s="71"/>
    </row>
    <row r="1116" ht="18.75">
      <c r="I1116" s="71"/>
    </row>
    <row r="1117" ht="18.75">
      <c r="I1117" s="71"/>
    </row>
    <row r="1118" ht="18.75">
      <c r="I1118" s="71"/>
    </row>
    <row r="1119" ht="18.75">
      <c r="I1119" s="71"/>
    </row>
    <row r="1120" ht="18.75">
      <c r="I1120" s="71"/>
    </row>
    <row r="1121" ht="18.75">
      <c r="I1121" s="71"/>
    </row>
    <row r="1122" ht="18.75">
      <c r="I1122" s="71"/>
    </row>
    <row r="1123" ht="18.75">
      <c r="I1123" s="71"/>
    </row>
    <row r="1124" ht="18.75">
      <c r="I1124" s="71"/>
    </row>
    <row r="1125" ht="18.75">
      <c r="I1125" s="71"/>
    </row>
    <row r="1126" ht="18.75">
      <c r="I1126" s="71"/>
    </row>
    <row r="1127" ht="18.75">
      <c r="I1127" s="71"/>
    </row>
    <row r="1128" ht="18.75">
      <c r="I1128" s="71"/>
    </row>
    <row r="1129" ht="18.75">
      <c r="I1129" s="71"/>
    </row>
    <row r="1130" ht="18.75">
      <c r="I1130" s="71"/>
    </row>
    <row r="1131" ht="18.75">
      <c r="I1131" s="71"/>
    </row>
    <row r="1132" ht="18.75">
      <c r="I1132" s="71"/>
    </row>
    <row r="1133" ht="18.75">
      <c r="I1133" s="71"/>
    </row>
    <row r="1134" ht="18.75">
      <c r="I1134" s="71"/>
    </row>
    <row r="1135" ht="18.75">
      <c r="I1135" s="71"/>
    </row>
    <row r="1136" ht="18.75">
      <c r="I1136" s="71"/>
    </row>
    <row r="1137" ht="18.75">
      <c r="I1137" s="71"/>
    </row>
    <row r="1138" ht="18.75">
      <c r="I1138" s="71"/>
    </row>
    <row r="1139" ht="18.75">
      <c r="I1139" s="71"/>
    </row>
    <row r="1140" ht="18.75">
      <c r="I1140" s="71"/>
    </row>
    <row r="1141" ht="18.75">
      <c r="I1141" s="71"/>
    </row>
    <row r="1142" ht="18.75">
      <c r="I1142" s="71"/>
    </row>
    <row r="1143" ht="18.75">
      <c r="I1143" s="71"/>
    </row>
    <row r="1144" ht="18.75">
      <c r="I1144" s="71"/>
    </row>
    <row r="1145" ht="18.75">
      <c r="I1145" s="71"/>
    </row>
    <row r="1146" ht="18.75">
      <c r="I1146" s="71"/>
    </row>
    <row r="1147" ht="18.75">
      <c r="I1147" s="71"/>
    </row>
    <row r="1148" ht="18.75">
      <c r="I1148" s="71"/>
    </row>
    <row r="1149" ht="18.75">
      <c r="I1149" s="71"/>
    </row>
    <row r="1150" ht="18.75">
      <c r="I1150" s="71"/>
    </row>
    <row r="1151" ht="18.75">
      <c r="I1151" s="71"/>
    </row>
    <row r="1152" ht="18.75">
      <c r="I1152" s="71"/>
    </row>
    <row r="1153" ht="18.75">
      <c r="I1153" s="71"/>
    </row>
    <row r="1154" ht="18.75">
      <c r="I1154" s="71"/>
    </row>
    <row r="1155" ht="18.75">
      <c r="I1155" s="71"/>
    </row>
    <row r="1156" ht="18.75">
      <c r="I1156" s="71"/>
    </row>
    <row r="1157" ht="18.75">
      <c r="I1157" s="71"/>
    </row>
    <row r="1158" ht="18.75">
      <c r="I1158" s="71"/>
    </row>
    <row r="1159" ht="18.75">
      <c r="I1159" s="71"/>
    </row>
    <row r="1160" ht="18.75">
      <c r="I1160" s="71"/>
    </row>
    <row r="1161" ht="18.75">
      <c r="I1161" s="71"/>
    </row>
    <row r="1162" ht="18.75">
      <c r="I1162" s="71"/>
    </row>
    <row r="1163" ht="18.75">
      <c r="I1163" s="71"/>
    </row>
    <row r="1164" ht="18.75">
      <c r="I1164" s="71"/>
    </row>
    <row r="1165" ht="18.75">
      <c r="I1165" s="71"/>
    </row>
    <row r="1166" ht="18.75">
      <c r="I1166" s="71"/>
    </row>
    <row r="1167" ht="18.75">
      <c r="I1167" s="71"/>
    </row>
    <row r="1168" ht="18.75">
      <c r="I1168" s="71"/>
    </row>
    <row r="1169" ht="18.75">
      <c r="I1169" s="71"/>
    </row>
    <row r="1170" ht="18.75">
      <c r="I1170" s="71"/>
    </row>
    <row r="1171" ht="18.75">
      <c r="I1171" s="71"/>
    </row>
    <row r="1172" ht="18.75">
      <c r="I1172" s="71"/>
    </row>
    <row r="1173" ht="18.75">
      <c r="I1173" s="71"/>
    </row>
    <row r="1174" ht="18.75">
      <c r="I1174" s="71"/>
    </row>
    <row r="1175" ht="18.75">
      <c r="I1175" s="71"/>
    </row>
    <row r="1176" ht="18.75">
      <c r="I1176" s="71"/>
    </row>
    <row r="1177" ht="18.75">
      <c r="I1177" s="71"/>
    </row>
    <row r="1178" ht="18.75">
      <c r="I1178" s="71"/>
    </row>
    <row r="1179" ht="18.75">
      <c r="I1179" s="71"/>
    </row>
    <row r="1180" ht="18.75">
      <c r="I1180" s="71"/>
    </row>
    <row r="1181" ht="18.75">
      <c r="I1181" s="71"/>
    </row>
    <row r="1182" ht="18.75">
      <c r="I1182" s="71"/>
    </row>
    <row r="1183" ht="18.75">
      <c r="I1183" s="71"/>
    </row>
    <row r="1184" ht="18.75">
      <c r="I1184" s="71"/>
    </row>
    <row r="1185" ht="18.75">
      <c r="I1185" s="71"/>
    </row>
    <row r="1186" ht="18.75">
      <c r="I1186" s="71"/>
    </row>
    <row r="1187" ht="18.75">
      <c r="I1187" s="71"/>
    </row>
    <row r="1188" ht="18.75">
      <c r="I1188" s="71"/>
    </row>
    <row r="1189" ht="18.75">
      <c r="I1189" s="71"/>
    </row>
    <row r="1190" ht="18.75">
      <c r="I1190" s="71"/>
    </row>
    <row r="1191" ht="18.75">
      <c r="I1191" s="71"/>
    </row>
    <row r="1192" ht="18.75">
      <c r="I1192" s="71"/>
    </row>
    <row r="1193" ht="18.75">
      <c r="I1193" s="71"/>
    </row>
    <row r="1194" ht="18.75">
      <c r="I1194" s="71"/>
    </row>
    <row r="1195" ht="18.75">
      <c r="I1195" s="71"/>
    </row>
    <row r="1196" ht="18.75">
      <c r="I1196" s="71"/>
    </row>
    <row r="1197" ht="18.75">
      <c r="I1197" s="71"/>
    </row>
    <row r="1198" ht="18.75">
      <c r="I1198" s="71"/>
    </row>
    <row r="1199" ht="18.75">
      <c r="I1199" s="71"/>
    </row>
    <row r="1200" ht="18.75">
      <c r="I1200" s="71"/>
    </row>
    <row r="1201" ht="18.75">
      <c r="I1201" s="71"/>
    </row>
    <row r="1202" ht="18.75">
      <c r="I1202" s="71"/>
    </row>
    <row r="1203" ht="18.75">
      <c r="I1203" s="71"/>
    </row>
    <row r="1204" ht="18.75">
      <c r="I1204" s="71"/>
    </row>
    <row r="1205" ht="18.75">
      <c r="I1205" s="71"/>
    </row>
    <row r="1206" ht="18.75">
      <c r="I1206" s="71"/>
    </row>
    <row r="1207" ht="18.75">
      <c r="I1207" s="71"/>
    </row>
  </sheetData>
  <printOptions/>
  <pageMargins left="0.75" right="0.33" top="0.61" bottom="0.25" header="0.5" footer="0.36"/>
  <pageSetup fitToHeight="1" fitToWidth="1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kher sin</dc:creator>
  <cp:keywords/>
  <dc:description/>
  <cp:lastModifiedBy>Securities Services</cp:lastModifiedBy>
  <cp:lastPrinted>2004-07-30T10:34:10Z</cp:lastPrinted>
  <dcterms:created xsi:type="dcterms:W3CDTF">2004-07-29T09:45:15Z</dcterms:created>
  <dcterms:modified xsi:type="dcterms:W3CDTF">2004-07-30T10:35:02Z</dcterms:modified>
  <cp:category/>
  <cp:version/>
  <cp:contentType/>
  <cp:contentStatus/>
</cp:coreProperties>
</file>