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CFlow" sheetId="1" r:id="rId1"/>
    <sheet name="CHANGES IN EQUITY" sheetId="2" r:id="rId2"/>
    <sheet name="INCOME STAT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<sst xmlns="http://schemas.openxmlformats.org/spreadsheetml/2006/main" count="155" uniqueCount="124">
  <si>
    <t>Share Capital</t>
  </si>
  <si>
    <t>RM</t>
  </si>
  <si>
    <t>(Incorporated in Malaysia)</t>
  </si>
  <si>
    <t>GEAHIN ENGINEERING BERHAD (Company No.16915-X)</t>
  </si>
  <si>
    <t>CURRENT ASSETS</t>
  </si>
  <si>
    <t>CURRENT LIABILITIES</t>
  </si>
  <si>
    <t>Short Term Borrowings</t>
  </si>
  <si>
    <t>AS AT</t>
  </si>
  <si>
    <t>SHAREHOLDERS' FUNDS</t>
  </si>
  <si>
    <t>QUARTER</t>
  </si>
  <si>
    <t>RM'000</t>
  </si>
  <si>
    <t>PRECEDING</t>
  </si>
  <si>
    <t>FINANCIAL</t>
  </si>
  <si>
    <t>YEAR ENDED</t>
  </si>
  <si>
    <t>END OF CURRENT</t>
  </si>
  <si>
    <t>NET CURRENT LIABILITIES</t>
  </si>
  <si>
    <t>AUDITED</t>
  </si>
  <si>
    <t>UNAUDITED</t>
  </si>
  <si>
    <t>31/12/2001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</si>
  <si>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</si>
  <si>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</si>
  <si>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</si>
  <si>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</si>
  <si>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</si>
  <si>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</si>
  <si>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Reserves</t>
  </si>
  <si>
    <t xml:space="preserve"> - Revaluation reserve</t>
  </si>
  <si>
    <t xml:space="preserve"> - Accumulated Loss</t>
  </si>
  <si>
    <t>Minority interests</t>
  </si>
  <si>
    <t>Long term borrowings</t>
  </si>
  <si>
    <t>30/09/2002</t>
  </si>
  <si>
    <t>Revenue</t>
  </si>
  <si>
    <t>Taxation</t>
  </si>
  <si>
    <t xml:space="preserve"> </t>
  </si>
  <si>
    <t>CASH FLOWS FROM OPERATING ACTIVITIES</t>
  </si>
  <si>
    <t xml:space="preserve">Loss before taxation </t>
  </si>
  <si>
    <t>Revaluation deficits</t>
  </si>
  <si>
    <t xml:space="preserve">CASH AND CASH EQUIVALENTS AT </t>
  </si>
  <si>
    <t>CASH AND CASH EQUIVALENTS AT END</t>
  </si>
  <si>
    <t xml:space="preserve">Share </t>
  </si>
  <si>
    <t>TOTAL</t>
  </si>
  <si>
    <t>FINANCED BY :</t>
  </si>
  <si>
    <t>LONG TERM AND DEFERRED LIABILITIES</t>
  </si>
  <si>
    <t xml:space="preserve">(The Condensed Consolidated Balance Sheets should be read in conjunction with the Annual </t>
  </si>
  <si>
    <t>Financial Report for the year ended 31st December 2001)</t>
  </si>
  <si>
    <t>CONDENSED CONSOLIDATED BALANCE  SHEETS</t>
  </si>
  <si>
    <t>CONDENSED CONSOLIDATED INCOME STATEMENTS</t>
  </si>
  <si>
    <t>9 month</t>
  </si>
  <si>
    <t>Less: Minority interest</t>
  </si>
  <si>
    <t>Diluted earnings per ordinary share (sen)</t>
  </si>
  <si>
    <t>CONDENSED CONSOLIDATED STATEMENT OF CHANGES IN EQUITY</t>
  </si>
  <si>
    <t>At 1 January 2002</t>
  </si>
  <si>
    <t>At 30 September 2002</t>
  </si>
  <si>
    <t>Prior period adjustment</t>
  </si>
  <si>
    <t>Restated balance</t>
  </si>
  <si>
    <t>At 1 January 2001</t>
  </si>
  <si>
    <t>At 30 September 2001</t>
  </si>
  <si>
    <t xml:space="preserve">(The Condensed Consolidated Statements of changes in Equity should be read in conjunction </t>
  </si>
  <si>
    <t xml:space="preserve"> with the Annual Financial Report for the year ended 31st December 2001)</t>
  </si>
  <si>
    <t>GEAHIN ENGINEERING BERHAD (16915-X)</t>
  </si>
  <si>
    <t>Operating Expenses</t>
  </si>
  <si>
    <t xml:space="preserve">  Income</t>
  </si>
  <si>
    <t>Other Operating :</t>
  </si>
  <si>
    <t>Finance costs</t>
  </si>
  <si>
    <t>Investing Results</t>
  </si>
  <si>
    <t xml:space="preserve">FOR THE QUARTER ENDED 30TH SEPTEMBER 2002 </t>
  </si>
  <si>
    <t>30th Sept</t>
  </si>
  <si>
    <t xml:space="preserve">Quarter Ended </t>
  </si>
  <si>
    <t xml:space="preserve">Current </t>
  </si>
  <si>
    <t xml:space="preserve"> 30th Sept</t>
  </si>
  <si>
    <t>Quarter Ended</t>
  </si>
  <si>
    <t xml:space="preserve">Comparative </t>
  </si>
  <si>
    <t xml:space="preserve"> to date</t>
  </si>
  <si>
    <t xml:space="preserve">Cumulative </t>
  </si>
  <si>
    <t xml:space="preserve">(The Condensed Consolidated Income Statements should be read in conjunction with the Annual </t>
  </si>
  <si>
    <t xml:space="preserve">  Financial Report for the year ended 31st December 2001)</t>
  </si>
  <si>
    <t xml:space="preserve">AS AT 30TH SEPTEMBER 2002 </t>
  </si>
  <si>
    <t>Capital</t>
  </si>
  <si>
    <t>Reserve</t>
  </si>
  <si>
    <t xml:space="preserve">attributable to </t>
  </si>
  <si>
    <t>(losses)</t>
  </si>
  <si>
    <t xml:space="preserve">Retained </t>
  </si>
  <si>
    <t>Profit/</t>
  </si>
  <si>
    <t>9 month quarter ended</t>
  </si>
  <si>
    <t>30 September 2002</t>
  </si>
  <si>
    <t>Movements during the period</t>
  </si>
  <si>
    <t>30 September 2001</t>
  </si>
  <si>
    <t xml:space="preserve"> (cumulative) :</t>
  </si>
  <si>
    <t>Net loss for the year</t>
  </si>
  <si>
    <t>Adjustments for non-cash flow :</t>
  </si>
  <si>
    <t>Non-cash items</t>
  </si>
  <si>
    <t>Non-operating items(which are investing /financing)</t>
  </si>
  <si>
    <t>Changes in working capital</t>
  </si>
  <si>
    <t>Net Change in current assets</t>
  </si>
  <si>
    <t>Net Change in current liabilities</t>
  </si>
  <si>
    <t>Investing Activities</t>
  </si>
  <si>
    <t xml:space="preserve">        - Equity investments</t>
  </si>
  <si>
    <t>Financing Activities</t>
  </si>
  <si>
    <t>NET CHANGE IN CASH&amp; CASH EQUIVALENTS</t>
  </si>
  <si>
    <t xml:space="preserve">(The Condensed Consolidated Cash Flow Statements should be read in conjunction with </t>
  </si>
  <si>
    <t xml:space="preserve">  the Annual Financial Report for the year ended 31st December 2001)</t>
  </si>
  <si>
    <t xml:space="preserve">        - Other </t>
  </si>
  <si>
    <t>PROPERTY, PLANT AND EQUIPMENT</t>
  </si>
  <si>
    <t>LAND HELD FOR DEVELOPMENT</t>
  </si>
  <si>
    <t>INVESTMENT IN ASSOCIATED COMPANIES</t>
  </si>
  <si>
    <t>OTHER INVESTMENTS</t>
  </si>
  <si>
    <t>INTANGIBLE ASSETS</t>
  </si>
  <si>
    <t>LONG TERM DEBTOR</t>
  </si>
  <si>
    <t>CONDENSED CONSOLIDATED CASH FLOW STATEMENT</t>
  </si>
  <si>
    <t>Bank Borrowings</t>
  </si>
  <si>
    <t>Operating profit/(loss) before working capital changes</t>
  </si>
  <si>
    <t>Basic Loss per ordinary share(sen)</t>
  </si>
  <si>
    <t>Loss from Operations</t>
  </si>
  <si>
    <t>Loss before taxation</t>
  </si>
  <si>
    <t>Loss after taxation</t>
  </si>
  <si>
    <t>Net loss for the period</t>
  </si>
  <si>
    <t>Net cash flows from operating activities</t>
  </si>
  <si>
    <t>FOR THE QUARTER ENDED 30TH SEPTEMBER 2002</t>
  </si>
  <si>
    <t xml:space="preserve">                     N/A</t>
  </si>
  <si>
    <t xml:space="preserve">                    N/A</t>
  </si>
  <si>
    <t xml:space="preserve">                  N/A</t>
  </si>
  <si>
    <t xml:space="preserve">                      N/A</t>
  </si>
  <si>
    <t xml:space="preserve"> BEGINNING OF PERIOD </t>
  </si>
  <si>
    <t xml:space="preserve"> OF PERIOD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</si>
</sst>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  <numFmt numFmtId="184" formatCode="#,##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 horizontal="center"/>
    </xf>
    <xf numFmtId="179" fontId="4" fillId="0" borderId="1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4" fillId="0" borderId="1" xfId="0" applyNumberFormat="1" applyFont="1" applyBorder="1" applyAlignment="1">
      <alignment horizontal="center"/>
    </xf>
    <xf numFmtId="179" fontId="5" fillId="0" borderId="4" xfId="15" applyNumberFormat="1" applyFont="1" applyBorder="1" applyAlignment="1">
      <alignment/>
    </xf>
    <xf numFmtId="4" fontId="4" fillId="0" borderId="3" xfId="15" applyFont="1" applyBorder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7" fontId="5" fillId="0" borderId="4" xfId="15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40">
      <selection activeCell="A64" sqref="A64"/>
    </sheetView>
  </sheetViews>
  <sheetFormatPr defaultColWidth="9.140625" defaultRowHeight="12.75"/>
  <cols>
    <col min="1" max="1" width="59.140625" style="0" customWidth="1"/>
    <col min="2" max="2" width="13.8515625" style="21" customWidth="1"/>
    <col min="3" max="3" width="9.140625" style="21" customWidth="1"/>
    <col min="4" max="4" width="13.8515625" style="21" customWidth="1"/>
  </cols>
  <sheetData>
    <row r="1" spans="1:4" s="4" customFormat="1" ht="15.75">
      <c r="A1" s="26" t="s">
        <v>59</v>
      </c>
      <c r="B1" s="15"/>
      <c r="C1" s="15"/>
      <c r="D1" s="15"/>
    </row>
    <row r="2" spans="1:4" s="4" customFormat="1" ht="15">
      <c r="A2" s="4" t="s">
        <v>2</v>
      </c>
      <c r="B2" s="15"/>
      <c r="C2" s="15"/>
      <c r="D2" s="15"/>
    </row>
    <row r="3" spans="2:4" s="4" customFormat="1" ht="15">
      <c r="B3" s="15"/>
      <c r="C3" s="15"/>
      <c r="D3" s="15"/>
    </row>
    <row r="4" spans="1:4" s="4" customFormat="1" ht="15.75">
      <c r="A4" s="26" t="s">
        <v>108</v>
      </c>
      <c r="B4" s="15"/>
      <c r="C4" s="15"/>
      <c r="D4" s="15"/>
    </row>
    <row r="5" spans="1:4" s="4" customFormat="1" ht="15.75">
      <c r="A5" s="26" t="s">
        <v>117</v>
      </c>
      <c r="B5" s="15"/>
      <c r="C5" s="15"/>
      <c r="D5" s="15"/>
    </row>
    <row r="6" spans="2:4" s="4" customFormat="1" ht="15">
      <c r="B6" s="15"/>
      <c r="C6" s="15"/>
      <c r="D6" s="15"/>
    </row>
    <row r="7" spans="2:4" s="4" customFormat="1" ht="15">
      <c r="B7" s="16">
        <v>2002</v>
      </c>
      <c r="C7" s="15"/>
      <c r="D7" s="16">
        <v>2001</v>
      </c>
    </row>
    <row r="8" spans="2:4" s="7" customFormat="1" ht="14.25">
      <c r="B8" s="17" t="s">
        <v>1</v>
      </c>
      <c r="C8" s="17"/>
      <c r="D8" s="17" t="s">
        <v>1</v>
      </c>
    </row>
    <row r="9" spans="2:4" s="4" customFormat="1" ht="15">
      <c r="B9" s="15"/>
      <c r="C9" s="15"/>
      <c r="D9" s="15"/>
    </row>
    <row r="10" spans="1:4" s="4" customFormat="1" ht="15">
      <c r="A10" s="2" t="s">
        <v>34</v>
      </c>
      <c r="B10" s="15"/>
      <c r="C10" s="15"/>
      <c r="D10" s="15"/>
    </row>
    <row r="11" spans="2:4" s="4" customFormat="1" ht="15">
      <c r="B11" s="15"/>
      <c r="C11" s="15"/>
      <c r="D11" s="15"/>
    </row>
    <row r="12" spans="1:4" s="4" customFormat="1" ht="15">
      <c r="A12" s="4" t="s">
        <v>35</v>
      </c>
      <c r="B12" s="15">
        <v>-15986890</v>
      </c>
      <c r="C12" s="15"/>
      <c r="D12" s="15">
        <v>-22785574</v>
      </c>
    </row>
    <row r="13" spans="2:4" s="4" customFormat="1" ht="15">
      <c r="B13" s="15"/>
      <c r="C13" s="15"/>
      <c r="D13" s="15"/>
    </row>
    <row r="14" spans="1:4" s="4" customFormat="1" ht="15">
      <c r="A14" s="4" t="s">
        <v>89</v>
      </c>
      <c r="B14" s="15"/>
      <c r="C14" s="15"/>
      <c r="D14" s="15"/>
    </row>
    <row r="15" spans="2:4" s="4" customFormat="1" ht="15">
      <c r="B15" s="15"/>
      <c r="C15" s="15"/>
      <c r="D15" s="15"/>
    </row>
    <row r="16" spans="1:4" s="4" customFormat="1" ht="15">
      <c r="A16" s="4" t="s">
        <v>90</v>
      </c>
      <c r="B16" s="15">
        <f>-240504+2781734+1365856-10602+919551</f>
        <v>4816035</v>
      </c>
      <c r="C16" s="15"/>
      <c r="D16" s="15">
        <f>2960096+3917+4173-2535962-77217+1804606</f>
        <v>2159613</v>
      </c>
    </row>
    <row r="17" spans="1:4" s="4" customFormat="1" ht="15">
      <c r="A17" s="4" t="s">
        <v>91</v>
      </c>
      <c r="B17" s="15">
        <f>13546314+78839-36-12098+12098</f>
        <v>13625117</v>
      </c>
      <c r="C17" s="15"/>
      <c r="D17" s="15">
        <f>11781741-49100-36-60292+60292</f>
        <v>11732605</v>
      </c>
    </row>
    <row r="18" spans="2:4" s="4" customFormat="1" ht="15">
      <c r="B18" s="15"/>
      <c r="C18" s="15"/>
      <c r="D18" s="15"/>
    </row>
    <row r="19" spans="2:4" s="4" customFormat="1" ht="15">
      <c r="B19" s="18"/>
      <c r="C19" s="15"/>
      <c r="D19" s="18"/>
    </row>
    <row r="20" spans="1:4" s="4" customFormat="1" ht="15">
      <c r="A20" s="4" t="s">
        <v>110</v>
      </c>
      <c r="B20" s="15">
        <f>SUM(B12:B19)</f>
        <v>2454262</v>
      </c>
      <c r="C20" s="15"/>
      <c r="D20" s="15">
        <f>SUM(D12:D19)</f>
        <v>-8893356</v>
      </c>
    </row>
    <row r="21" spans="2:4" s="4" customFormat="1" ht="15">
      <c r="B21" s="15"/>
      <c r="C21" s="15"/>
      <c r="D21" s="15"/>
    </row>
    <row r="22" spans="1:4" s="4" customFormat="1" ht="15">
      <c r="A22" s="4" t="s">
        <v>92</v>
      </c>
      <c r="B22" s="15"/>
      <c r="C22" s="15"/>
      <c r="D22" s="15"/>
    </row>
    <row r="23" spans="1:4" s="4" customFormat="1" ht="15">
      <c r="A23" s="4" t="s">
        <v>93</v>
      </c>
      <c r="B23" s="15">
        <f>23589+6391554</f>
        <v>6415143</v>
      </c>
      <c r="C23" s="15"/>
      <c r="D23" s="15">
        <f>373042+28940201</f>
        <v>29313243</v>
      </c>
    </row>
    <row r="24" spans="1:4" s="4" customFormat="1" ht="15">
      <c r="A24" s="4" t="s">
        <v>94</v>
      </c>
      <c r="B24" s="18">
        <v>1338508</v>
      </c>
      <c r="C24" s="15"/>
      <c r="D24" s="18">
        <v>-7084001</v>
      </c>
    </row>
    <row r="25" spans="2:4" s="4" customFormat="1" ht="15">
      <c r="B25" s="15"/>
      <c r="C25" s="15"/>
      <c r="D25" s="15"/>
    </row>
    <row r="26" spans="1:4" s="4" customFormat="1" ht="15">
      <c r="A26" s="4" t="s">
        <v>116</v>
      </c>
      <c r="B26" s="18">
        <f>SUM(B20:B24)</f>
        <v>10207913</v>
      </c>
      <c r="C26" s="15"/>
      <c r="D26" s="18">
        <f>SUM(D20:D24)</f>
        <v>13335886</v>
      </c>
    </row>
    <row r="27" spans="2:4" s="4" customFormat="1" ht="15">
      <c r="B27" s="15"/>
      <c r="C27" s="15"/>
      <c r="D27" s="15"/>
    </row>
    <row r="28" spans="1:4" s="4" customFormat="1" ht="15">
      <c r="A28" s="4" t="s">
        <v>95</v>
      </c>
      <c r="B28" s="15"/>
      <c r="C28" s="15"/>
      <c r="D28" s="15"/>
    </row>
    <row r="29" spans="1:4" s="4" customFormat="1" ht="15">
      <c r="A29" s="4" t="s">
        <v>96</v>
      </c>
      <c r="B29" s="15">
        <f>36-1012</f>
        <v>-976</v>
      </c>
      <c r="C29" s="15"/>
      <c r="D29" s="15">
        <f>36+54500</f>
        <v>54536</v>
      </c>
    </row>
    <row r="30" spans="1:4" s="4" customFormat="1" ht="15">
      <c r="A30" s="4" t="s">
        <v>101</v>
      </c>
      <c r="B30" s="15">
        <v>-53591</v>
      </c>
      <c r="C30" s="15"/>
      <c r="D30" s="15">
        <f>-99801-235505</f>
        <v>-335306</v>
      </c>
    </row>
    <row r="31" spans="2:4" s="4" customFormat="1" ht="15">
      <c r="B31" s="15"/>
      <c r="C31" s="15"/>
      <c r="D31" s="15"/>
    </row>
    <row r="32" spans="2:4" s="4" customFormat="1" ht="15">
      <c r="B32" s="19">
        <f>SUM(B29:B31)</f>
        <v>-54567</v>
      </c>
      <c r="C32" s="15"/>
      <c r="D32" s="19">
        <f>SUM(D29:D31)</f>
        <v>-280770</v>
      </c>
    </row>
    <row r="33" spans="2:4" s="4" customFormat="1" ht="15">
      <c r="B33" s="15"/>
      <c r="C33" s="15"/>
      <c r="D33" s="15"/>
    </row>
    <row r="34" spans="1:4" s="4" customFormat="1" ht="15">
      <c r="A34" s="4" t="s">
        <v>97</v>
      </c>
      <c r="B34" s="15"/>
      <c r="C34" s="15"/>
      <c r="D34" s="15"/>
    </row>
    <row r="35" spans="2:4" s="4" customFormat="1" ht="15">
      <c r="B35" s="15"/>
      <c r="C35" s="15"/>
      <c r="D35" s="15"/>
    </row>
    <row r="36" spans="1:4" s="4" customFormat="1" ht="15">
      <c r="A36" s="4" t="s">
        <v>109</v>
      </c>
      <c r="B36" s="15">
        <f>-13546314-115034</f>
        <v>-13661348</v>
      </c>
      <c r="C36" s="15"/>
      <c r="D36" s="15">
        <f>-11781741+271206-266202-21704818</f>
        <v>-33481555</v>
      </c>
    </row>
    <row r="37" spans="2:4" s="4" customFormat="1" ht="15">
      <c r="B37" s="15"/>
      <c r="C37" s="15"/>
      <c r="D37" s="15"/>
    </row>
    <row r="38" spans="2:4" s="4" customFormat="1" ht="15">
      <c r="B38" s="15"/>
      <c r="C38" s="15"/>
      <c r="D38" s="15"/>
    </row>
    <row r="39" spans="2:4" s="4" customFormat="1" ht="15">
      <c r="B39" s="19">
        <f>SUM(B36:B38)</f>
        <v>-13661348</v>
      </c>
      <c r="C39" s="15"/>
      <c r="D39" s="19">
        <f>SUM(D36:D38)</f>
        <v>-33481555</v>
      </c>
    </row>
    <row r="40" spans="2:4" s="4" customFormat="1" ht="15">
      <c r="B40" s="15"/>
      <c r="C40" s="15"/>
      <c r="D40" s="15"/>
    </row>
    <row r="41" spans="2:4" s="4" customFormat="1" ht="15">
      <c r="B41" s="15"/>
      <c r="C41" s="15"/>
      <c r="D41" s="15"/>
    </row>
    <row r="42" spans="1:4" s="4" customFormat="1" ht="15">
      <c r="A42" s="2" t="s">
        <v>98</v>
      </c>
      <c r="B42" s="15">
        <f>+B26+B32+B39</f>
        <v>-3508002</v>
      </c>
      <c r="C42" s="15"/>
      <c r="D42" s="15">
        <f>+D26+D32+D39</f>
        <v>-20426439</v>
      </c>
    </row>
    <row r="43" spans="1:4" s="4" customFormat="1" ht="15">
      <c r="A43" s="3"/>
      <c r="B43" s="15"/>
      <c r="C43" s="15"/>
      <c r="D43" s="15"/>
    </row>
    <row r="44" spans="1:4" s="4" customFormat="1" ht="15">
      <c r="A44" s="2" t="s">
        <v>37</v>
      </c>
      <c r="B44" s="15"/>
      <c r="C44" s="15"/>
      <c r="D44" s="15"/>
    </row>
    <row r="45" spans="1:4" s="4" customFormat="1" ht="15">
      <c r="A45" s="2" t="s">
        <v>122</v>
      </c>
      <c r="B45" s="15">
        <v>-79835373</v>
      </c>
      <c r="C45" s="15"/>
      <c r="D45" s="15">
        <v>-37227820</v>
      </c>
    </row>
    <row r="46" spans="1:4" s="4" customFormat="1" ht="15">
      <c r="A46" s="3"/>
      <c r="B46" s="18"/>
      <c r="C46" s="15"/>
      <c r="D46" s="18"/>
    </row>
    <row r="47" spans="1:4" s="4" customFormat="1" ht="15">
      <c r="A47" s="2" t="s">
        <v>38</v>
      </c>
      <c r="B47" s="15"/>
      <c r="C47" s="15"/>
      <c r="D47" s="15"/>
    </row>
    <row r="48" spans="1:4" s="4" customFormat="1" ht="15.75" thickBot="1">
      <c r="A48" s="2" t="s">
        <v>123</v>
      </c>
      <c r="B48" s="20">
        <f>SUM(B42:B46)</f>
        <v>-83343375</v>
      </c>
      <c r="C48" s="15"/>
      <c r="D48" s="20">
        <f>SUM(D42:D46)</f>
        <v>-57654259</v>
      </c>
    </row>
    <row r="49" spans="1:4" s="4" customFormat="1" ht="15">
      <c r="A49" s="3"/>
      <c r="B49" s="15"/>
      <c r="C49" s="15"/>
      <c r="D49" s="15"/>
    </row>
    <row r="50" spans="1:4" s="4" customFormat="1" ht="15">
      <c r="A50" s="3"/>
      <c r="B50" s="15"/>
      <c r="C50" s="15"/>
      <c r="D50" s="15"/>
    </row>
    <row r="51" spans="2:4" s="4" customFormat="1" ht="15">
      <c r="B51" s="15"/>
      <c r="C51" s="15"/>
      <c r="D51" s="15"/>
    </row>
    <row r="53" ht="18.75">
      <c r="A53" s="28" t="s">
        <v>99</v>
      </c>
    </row>
    <row r="54" ht="18.75">
      <c r="A54" s="28" t="s">
        <v>100</v>
      </c>
    </row>
  </sheetData>
  <printOptions/>
  <pageMargins left="0.75" right="0.75" top="0.8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workbookViewId="0" topLeftCell="A8">
      <selection activeCell="A27" sqref="A27"/>
    </sheetView>
  </sheetViews>
  <sheetFormatPr defaultColWidth="9.140625" defaultRowHeight="12.75"/>
  <cols>
    <col min="1" max="1" width="31.28125" style="4" customWidth="1"/>
    <col min="2" max="2" width="13.57421875" style="4" customWidth="1"/>
    <col min="3" max="4" width="18.00390625" style="4" customWidth="1"/>
    <col min="5" max="5" width="14.7109375" style="4" customWidth="1"/>
    <col min="6" max="6" width="15.57421875" style="4" customWidth="1"/>
    <col min="7" max="16384" width="9.140625" style="4" customWidth="1"/>
  </cols>
  <sheetData>
    <row r="1" ht="15.75">
      <c r="A1" s="26" t="s">
        <v>59</v>
      </c>
    </row>
    <row r="2" ht="15">
      <c r="A2" s="4" t="s">
        <v>2</v>
      </c>
    </row>
    <row r="4" ht="15.75">
      <c r="A4" s="26" t="s">
        <v>50</v>
      </c>
    </row>
    <row r="5" ht="15.75">
      <c r="A5" s="26" t="s">
        <v>65</v>
      </c>
    </row>
    <row r="7" spans="2:6" s="37" customFormat="1" ht="15.75">
      <c r="B7" s="38"/>
      <c r="C7" s="38" t="s">
        <v>78</v>
      </c>
      <c r="D7" s="38" t="s">
        <v>78</v>
      </c>
      <c r="E7" s="38" t="s">
        <v>81</v>
      </c>
      <c r="F7" s="38"/>
    </row>
    <row r="8" spans="2:6" s="37" customFormat="1" ht="15.75">
      <c r="B8" s="38" t="s">
        <v>39</v>
      </c>
      <c r="C8" s="38" t="s">
        <v>79</v>
      </c>
      <c r="D8" s="38" t="s">
        <v>79</v>
      </c>
      <c r="E8" s="38" t="s">
        <v>82</v>
      </c>
      <c r="F8" s="38"/>
    </row>
    <row r="9" spans="2:6" s="37" customFormat="1" ht="15.75">
      <c r="B9" s="38" t="s">
        <v>77</v>
      </c>
      <c r="C9" s="38" t="s">
        <v>77</v>
      </c>
      <c r="D9" s="38" t="s">
        <v>31</v>
      </c>
      <c r="E9" s="38" t="s">
        <v>80</v>
      </c>
      <c r="F9" s="38" t="s">
        <v>40</v>
      </c>
    </row>
    <row r="10" spans="2:6" ht="15"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</row>
    <row r="11" ht="15.75">
      <c r="A11" s="26" t="s">
        <v>83</v>
      </c>
    </row>
    <row r="12" ht="15.75">
      <c r="A12" s="39" t="s">
        <v>84</v>
      </c>
    </row>
    <row r="14" spans="1:6" ht="15">
      <c r="A14" s="4" t="s">
        <v>51</v>
      </c>
      <c r="B14" s="15">
        <v>19999000</v>
      </c>
      <c r="C14" s="15">
        <v>0</v>
      </c>
      <c r="D14" s="15">
        <v>684334</v>
      </c>
      <c r="E14" s="15">
        <v>-126884545</v>
      </c>
      <c r="F14" s="15">
        <f>SUM(B14:E14)</f>
        <v>-106201211</v>
      </c>
    </row>
    <row r="15" spans="1:6" ht="15">
      <c r="A15" s="4" t="s">
        <v>53</v>
      </c>
      <c r="B15" s="18"/>
      <c r="C15" s="18"/>
      <c r="D15" s="18"/>
      <c r="E15" s="18"/>
      <c r="F15" s="18"/>
    </row>
    <row r="16" spans="2:6" ht="10.5" customHeight="1">
      <c r="B16" s="15"/>
      <c r="C16" s="15"/>
      <c r="D16" s="15"/>
      <c r="E16" s="15"/>
      <c r="F16" s="15"/>
    </row>
    <row r="17" spans="1:6" ht="15">
      <c r="A17" s="4" t="s">
        <v>54</v>
      </c>
      <c r="B17" s="15">
        <f>SUM(B14:B16)</f>
        <v>19999000</v>
      </c>
      <c r="C17" s="15">
        <f>SUM(C14:C16)</f>
        <v>0</v>
      </c>
      <c r="D17" s="15">
        <f>SUM(D14:D16)</f>
        <v>684334</v>
      </c>
      <c r="E17" s="15">
        <f>SUM(E14:E16)</f>
        <v>-126884545</v>
      </c>
      <c r="F17" s="15">
        <f>SUM(F14:F16)</f>
        <v>-106201211</v>
      </c>
    </row>
    <row r="18" spans="2:6" ht="15">
      <c r="B18" s="15"/>
      <c r="C18" s="15"/>
      <c r="D18" s="15"/>
      <c r="E18" s="15"/>
      <c r="F18" s="15"/>
    </row>
    <row r="19" spans="1:6" ht="15">
      <c r="A19" s="4" t="s">
        <v>85</v>
      </c>
      <c r="B19" s="15"/>
      <c r="C19" s="15"/>
      <c r="D19" s="15"/>
      <c r="E19" s="15"/>
      <c r="F19" s="15"/>
    </row>
    <row r="20" spans="1:6" ht="15">
      <c r="A20" s="4" t="s">
        <v>87</v>
      </c>
      <c r="B20" s="15"/>
      <c r="C20" s="15"/>
      <c r="D20" s="15"/>
      <c r="E20" s="15"/>
      <c r="F20" s="15"/>
    </row>
    <row r="21" spans="1:6" ht="15">
      <c r="A21" s="4" t="s">
        <v>115</v>
      </c>
      <c r="B21" s="15"/>
      <c r="C21" s="15"/>
      <c r="D21" s="15"/>
      <c r="E21" s="15">
        <v>-16001022</v>
      </c>
      <c r="F21" s="15">
        <f>SUM(B21:E21)</f>
        <v>-16001022</v>
      </c>
    </row>
    <row r="22" spans="2:6" ht="15">
      <c r="B22" s="22"/>
      <c r="C22" s="22"/>
      <c r="D22" s="22"/>
      <c r="E22" s="18"/>
      <c r="F22" s="18"/>
    </row>
    <row r="23" spans="2:6" ht="15">
      <c r="B23" s="15"/>
      <c r="C23" s="15"/>
      <c r="D23" s="15"/>
      <c r="E23" s="15"/>
      <c r="F23" s="15"/>
    </row>
    <row r="24" spans="1:6" ht="16.5" thickBot="1">
      <c r="A24" s="26" t="s">
        <v>52</v>
      </c>
      <c r="B24" s="20">
        <f>SUM(B17:B23)</f>
        <v>19999000</v>
      </c>
      <c r="C24" s="20">
        <f>SUM(C17:C23)</f>
        <v>0</v>
      </c>
      <c r="D24" s="20">
        <f>SUM(D17:D23)</f>
        <v>684334</v>
      </c>
      <c r="E24" s="20">
        <f>SUM(E17:E23)</f>
        <v>-142885567</v>
      </c>
      <c r="F24" s="20">
        <f>SUM(F17:F23)</f>
        <v>-122202233</v>
      </c>
    </row>
    <row r="25" spans="2:6" ht="15">
      <c r="B25" s="15"/>
      <c r="C25" s="15"/>
      <c r="D25" s="15"/>
      <c r="E25" s="15"/>
      <c r="F25" s="15"/>
    </row>
    <row r="27" ht="15">
      <c r="A27" s="3"/>
    </row>
    <row r="28" ht="15.75">
      <c r="A28" s="26" t="s">
        <v>83</v>
      </c>
    </row>
    <row r="29" ht="15.75">
      <c r="A29" s="39" t="s">
        <v>86</v>
      </c>
    </row>
    <row r="31" spans="1:6" ht="15">
      <c r="A31" s="4" t="s">
        <v>55</v>
      </c>
      <c r="B31" s="15">
        <v>19999000</v>
      </c>
      <c r="C31" s="15">
        <v>0</v>
      </c>
      <c r="D31" s="15">
        <v>1244774</v>
      </c>
      <c r="E31" s="15">
        <v>-70646292</v>
      </c>
      <c r="F31" s="15">
        <f>SUM(B31:E31)</f>
        <v>-49402518</v>
      </c>
    </row>
    <row r="32" spans="1:6" ht="15">
      <c r="A32" s="4" t="s">
        <v>53</v>
      </c>
      <c r="B32" s="18"/>
      <c r="C32" s="18"/>
      <c r="D32" s="18"/>
      <c r="E32" s="18"/>
      <c r="F32" s="18"/>
    </row>
    <row r="33" spans="2:6" ht="10.5" customHeight="1">
      <c r="B33" s="15"/>
      <c r="C33" s="15"/>
      <c r="D33" s="15"/>
      <c r="E33" s="15"/>
      <c r="F33" s="15"/>
    </row>
    <row r="34" spans="1:6" ht="15">
      <c r="A34" s="4" t="s">
        <v>54</v>
      </c>
      <c r="B34" s="15">
        <f>SUM(B31:B33)</f>
        <v>19999000</v>
      </c>
      <c r="C34" s="15">
        <f>SUM(C31:C33)</f>
        <v>0</v>
      </c>
      <c r="D34" s="15">
        <f>SUM(D31:D33)</f>
        <v>1244774</v>
      </c>
      <c r="E34" s="15">
        <f>SUM(E31:E33)</f>
        <v>-70646292</v>
      </c>
      <c r="F34" s="15">
        <f>SUM(F31:F33)</f>
        <v>-49402518</v>
      </c>
    </row>
    <row r="35" spans="2:6" ht="15">
      <c r="B35" s="15"/>
      <c r="C35" s="15"/>
      <c r="D35" s="15"/>
      <c r="E35" s="15"/>
      <c r="F35" s="15"/>
    </row>
    <row r="36" spans="1:6" ht="15">
      <c r="A36" s="4" t="s">
        <v>85</v>
      </c>
      <c r="B36" s="15"/>
      <c r="C36" s="15"/>
      <c r="D36" s="15"/>
      <c r="E36" s="15"/>
      <c r="F36" s="15"/>
    </row>
    <row r="37" spans="1:6" ht="15">
      <c r="A37" s="4" t="s">
        <v>87</v>
      </c>
      <c r="B37" s="15"/>
      <c r="C37" s="15"/>
      <c r="D37" s="15"/>
      <c r="E37" s="15"/>
      <c r="F37" s="15"/>
    </row>
    <row r="38" spans="1:6" ht="15">
      <c r="A38" s="4" t="s">
        <v>88</v>
      </c>
      <c r="B38" s="15"/>
      <c r="C38" s="15"/>
      <c r="D38" s="15"/>
      <c r="E38" s="15">
        <v>-22785574</v>
      </c>
      <c r="F38" s="15">
        <f>SUM(B38:E38)</f>
        <v>-22785574</v>
      </c>
    </row>
    <row r="39" spans="1:6" ht="15">
      <c r="A39" s="4" t="s">
        <v>36</v>
      </c>
      <c r="B39" s="15"/>
      <c r="C39" s="15"/>
      <c r="D39" s="15">
        <v>0</v>
      </c>
      <c r="E39" s="15">
        <v>0</v>
      </c>
      <c r="F39" s="15">
        <f>SUM(B39:E39)</f>
        <v>0</v>
      </c>
    </row>
    <row r="40" spans="2:6" ht="15">
      <c r="B40" s="22"/>
      <c r="C40" s="22"/>
      <c r="D40" s="22"/>
      <c r="E40" s="18"/>
      <c r="F40" s="18"/>
    </row>
    <row r="41" spans="2:6" ht="15">
      <c r="B41" s="15"/>
      <c r="C41" s="15"/>
      <c r="D41" s="15"/>
      <c r="E41" s="15"/>
      <c r="F41" s="15"/>
    </row>
    <row r="42" spans="1:6" ht="16.5" thickBot="1">
      <c r="A42" s="26" t="s">
        <v>56</v>
      </c>
      <c r="B42" s="20">
        <f>SUM(B34:B41)</f>
        <v>19999000</v>
      </c>
      <c r="C42" s="20">
        <f>SUM(C34:C41)</f>
        <v>0</v>
      </c>
      <c r="D42" s="20">
        <f>SUM(D34:D41)</f>
        <v>1244774</v>
      </c>
      <c r="E42" s="20">
        <f>SUM(E34:E41)</f>
        <v>-93431866</v>
      </c>
      <c r="F42" s="20">
        <f>SUM(F34:F41)</f>
        <v>-72188092</v>
      </c>
    </row>
    <row r="44" ht="15">
      <c r="A44" s="3"/>
    </row>
    <row r="47" ht="18.75">
      <c r="A47" s="28" t="s">
        <v>57</v>
      </c>
    </row>
    <row r="48" ht="18.75">
      <c r="A48" s="28" t="s">
        <v>58</v>
      </c>
    </row>
    <row r="61" spans="2:5" ht="15">
      <c r="B61" s="3"/>
      <c r="E61" s="3"/>
    </row>
    <row r="64" spans="2:5" ht="15">
      <c r="B64" s="3"/>
      <c r="E64" s="3"/>
    </row>
    <row r="65" spans="2:5" ht="15">
      <c r="B65" s="3"/>
      <c r="E65" s="3"/>
    </row>
    <row r="66" ht="15">
      <c r="E66" s="3"/>
    </row>
    <row r="68" ht="15">
      <c r="E68" s="3"/>
    </row>
    <row r="69" spans="2:5" ht="15">
      <c r="B69" s="3"/>
      <c r="E69" s="3"/>
    </row>
    <row r="70" spans="2:5" ht="15">
      <c r="B70" s="3"/>
      <c r="E70" s="3"/>
    </row>
    <row r="71" ht="15">
      <c r="B71" s="3"/>
    </row>
    <row r="74" ht="15">
      <c r="A74" s="3"/>
    </row>
    <row r="75" ht="15">
      <c r="A75" s="3"/>
    </row>
    <row r="76" ht="15">
      <c r="E76" s="3"/>
    </row>
    <row r="77" spans="2:5" ht="15">
      <c r="B77" s="3"/>
      <c r="E77" s="3"/>
    </row>
    <row r="78" spans="2:5" ht="15">
      <c r="B78" s="3"/>
      <c r="E78" s="3"/>
    </row>
    <row r="79" spans="2:5" ht="15">
      <c r="B79" s="3"/>
      <c r="E79" s="3"/>
    </row>
    <row r="80" spans="2:5" ht="15">
      <c r="B80" s="3"/>
      <c r="E80" s="3"/>
    </row>
    <row r="81" ht="15">
      <c r="B81" s="3"/>
    </row>
    <row r="82" spans="2:5" ht="15">
      <c r="B82" s="3"/>
      <c r="E82" s="3"/>
    </row>
    <row r="83" ht="15">
      <c r="B83" s="3"/>
    </row>
    <row r="84" spans="2:5" ht="15">
      <c r="B84" s="3"/>
      <c r="E84" s="3"/>
    </row>
    <row r="85" spans="2:5" ht="15">
      <c r="B85" s="3"/>
      <c r="E85" s="3"/>
    </row>
    <row r="86" spans="2:5" ht="15">
      <c r="B86" s="3"/>
      <c r="E86" s="3"/>
    </row>
    <row r="87" spans="2:5" ht="15">
      <c r="B87" s="3"/>
      <c r="E87" s="3"/>
    </row>
    <row r="88" spans="2:5" ht="15">
      <c r="B88" s="3"/>
      <c r="E88" s="3"/>
    </row>
    <row r="89" spans="2:5" ht="15">
      <c r="B89" s="3"/>
      <c r="E89" s="3"/>
    </row>
    <row r="90" spans="2:5" ht="15">
      <c r="B90" s="3"/>
      <c r="E90" s="3"/>
    </row>
    <row r="91" spans="2:5" ht="15">
      <c r="B91" s="3"/>
      <c r="E91" s="3"/>
    </row>
    <row r="92" spans="2:5" ht="15">
      <c r="B92" s="3"/>
      <c r="E92" s="3"/>
    </row>
    <row r="106" spans="2:5" ht="15">
      <c r="B106" s="3"/>
      <c r="E106" s="3"/>
    </row>
    <row r="107" spans="2:5" ht="15">
      <c r="B107" s="3"/>
      <c r="E107" s="3"/>
    </row>
    <row r="108" ht="15">
      <c r="E108" s="3"/>
    </row>
    <row r="111" ht="15">
      <c r="A111" s="3"/>
    </row>
    <row r="112" ht="15">
      <c r="A112" s="3"/>
    </row>
    <row r="115" ht="15">
      <c r="A115" s="3"/>
    </row>
    <row r="117" spans="2:5" ht="15">
      <c r="B117" s="3"/>
      <c r="E117" s="3"/>
    </row>
    <row r="121" spans="2:5" ht="15">
      <c r="B121" s="3"/>
      <c r="E121" s="3"/>
    </row>
    <row r="122" ht="15">
      <c r="E122" s="3"/>
    </row>
    <row r="123" ht="15">
      <c r="E123" s="3"/>
    </row>
    <row r="124" spans="2:5" ht="15">
      <c r="B124" s="3"/>
      <c r="E124" s="3"/>
    </row>
    <row r="125" spans="2:5" ht="15">
      <c r="B125" s="3"/>
      <c r="E125" s="3"/>
    </row>
    <row r="126" spans="2:5" ht="15">
      <c r="B126" s="3"/>
      <c r="E126" s="3"/>
    </row>
    <row r="130" ht="15">
      <c r="A130" s="3"/>
    </row>
    <row r="131" ht="15">
      <c r="A131" s="3"/>
    </row>
    <row r="134" ht="15">
      <c r="A134" s="3"/>
    </row>
    <row r="135" ht="15">
      <c r="A135" s="3"/>
    </row>
    <row r="138" ht="15">
      <c r="A138" s="3"/>
    </row>
    <row r="139" ht="15">
      <c r="A139" s="3"/>
    </row>
    <row r="142" spans="2:5" ht="15">
      <c r="B142" s="3"/>
      <c r="E142" s="3"/>
    </row>
    <row r="143" spans="2:5" ht="15">
      <c r="B143" s="3"/>
      <c r="E143" s="3"/>
    </row>
    <row r="144" spans="2:5" ht="15">
      <c r="B144" s="3"/>
      <c r="E144" s="3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29">
      <selection activeCell="E48" sqref="E48"/>
    </sheetView>
  </sheetViews>
  <sheetFormatPr defaultColWidth="9.140625" defaultRowHeight="12.75"/>
  <cols>
    <col min="1" max="1" width="33.421875" style="4" customWidth="1"/>
    <col min="2" max="2" width="4.7109375" style="4" customWidth="1"/>
    <col min="3" max="3" width="17.28125" style="12" customWidth="1"/>
    <col min="4" max="4" width="17.421875" style="12" customWidth="1"/>
    <col min="5" max="5" width="16.00390625" style="12" customWidth="1"/>
    <col min="6" max="6" width="19.00390625" style="12" customWidth="1"/>
    <col min="7" max="7" width="17.7109375" style="4" customWidth="1"/>
    <col min="8" max="16384" width="9.140625" style="4" customWidth="1"/>
  </cols>
  <sheetData>
    <row r="1" ht="15.75">
      <c r="A1" s="26" t="s">
        <v>59</v>
      </c>
    </row>
    <row r="2" ht="15">
      <c r="A2" s="4" t="s">
        <v>2</v>
      </c>
    </row>
    <row r="4" ht="15.75">
      <c r="A4" s="26" t="s">
        <v>46</v>
      </c>
    </row>
    <row r="5" ht="15.75">
      <c r="A5" s="26" t="s">
        <v>65</v>
      </c>
    </row>
    <row r="7" spans="2:6" ht="15.75">
      <c r="B7" s="7"/>
      <c r="C7" s="27">
        <v>2002</v>
      </c>
      <c r="D7" s="27">
        <v>2001</v>
      </c>
      <c r="E7" s="27">
        <v>2002</v>
      </c>
      <c r="F7" s="27">
        <v>2001</v>
      </c>
    </row>
    <row r="8" spans="2:6" ht="15.75">
      <c r="B8" s="7"/>
      <c r="C8" s="27" t="s">
        <v>68</v>
      </c>
      <c r="D8" s="27" t="s">
        <v>71</v>
      </c>
      <c r="E8" s="27" t="s">
        <v>47</v>
      </c>
      <c r="F8" s="27" t="s">
        <v>47</v>
      </c>
    </row>
    <row r="9" spans="2:6" ht="15.75">
      <c r="B9" s="7"/>
      <c r="C9" s="27" t="s">
        <v>67</v>
      </c>
      <c r="D9" s="27" t="s">
        <v>70</v>
      </c>
      <c r="E9" s="27" t="s">
        <v>73</v>
      </c>
      <c r="F9" s="27" t="s">
        <v>73</v>
      </c>
    </row>
    <row r="10" spans="2:6" ht="15.75">
      <c r="B10" s="7"/>
      <c r="C10" s="27" t="s">
        <v>66</v>
      </c>
      <c r="D10" s="27" t="s">
        <v>69</v>
      </c>
      <c r="E10" s="27" t="s">
        <v>72</v>
      </c>
      <c r="F10" s="27" t="s">
        <v>72</v>
      </c>
    </row>
    <row r="11" spans="3:6" ht="15">
      <c r="C11" s="13" t="s">
        <v>10</v>
      </c>
      <c r="D11" s="13" t="s">
        <v>10</v>
      </c>
      <c r="E11" s="13" t="s">
        <v>10</v>
      </c>
      <c r="F11" s="13" t="s">
        <v>10</v>
      </c>
    </row>
    <row r="13" spans="1:6" ht="15.75">
      <c r="A13" s="26" t="s">
        <v>31</v>
      </c>
      <c r="C13" s="12">
        <v>6674</v>
      </c>
      <c r="D13" s="12">
        <v>11272</v>
      </c>
      <c r="E13" s="12">
        <v>31863</v>
      </c>
      <c r="F13" s="12">
        <v>43285</v>
      </c>
    </row>
    <row r="15" spans="1:7" ht="15">
      <c r="A15" s="4" t="s">
        <v>60</v>
      </c>
      <c r="C15" s="12">
        <f>452-265-6674-911-4605</f>
        <v>-12003</v>
      </c>
      <c r="D15" s="12">
        <f>-20488-4177</f>
        <v>-24665</v>
      </c>
      <c r="E15" s="12">
        <f>420-789-2782-31863-13546</f>
        <v>-48560</v>
      </c>
      <c r="F15" s="12">
        <f>-54528-11769</f>
        <v>-66297</v>
      </c>
      <c r="G15" s="25"/>
    </row>
    <row r="16" ht="15" customHeight="1">
      <c r="A16" s="4" t="s">
        <v>62</v>
      </c>
    </row>
    <row r="17" spans="1:6" ht="15" customHeight="1">
      <c r="A17" s="4" t="s">
        <v>61</v>
      </c>
      <c r="C17" s="12">
        <v>265</v>
      </c>
      <c r="D17" s="12">
        <v>25</v>
      </c>
      <c r="E17" s="12">
        <v>789</v>
      </c>
      <c r="F17" s="12">
        <v>178</v>
      </c>
    </row>
    <row r="18" spans="3:6" ht="9.75" customHeight="1">
      <c r="C18" s="14"/>
      <c r="D18" s="14"/>
      <c r="E18" s="14"/>
      <c r="F18" s="14"/>
    </row>
    <row r="19" spans="1:6" ht="15" customHeight="1">
      <c r="A19" s="4" t="s">
        <v>112</v>
      </c>
      <c r="C19" s="12">
        <f>SUM(C13:C17)</f>
        <v>-5064</v>
      </c>
      <c r="D19" s="12">
        <f>SUM(D13:D17)</f>
        <v>-13368</v>
      </c>
      <c r="E19" s="12">
        <f>SUM(E13:E17)</f>
        <v>-15908</v>
      </c>
      <c r="F19" s="12">
        <f>SUM(F13:F17)</f>
        <v>-22834</v>
      </c>
    </row>
    <row r="20" ht="15" customHeight="1"/>
    <row r="21" spans="1:6" ht="15">
      <c r="A21" s="4" t="s">
        <v>63</v>
      </c>
      <c r="C21" s="12">
        <v>0</v>
      </c>
      <c r="D21" s="12">
        <v>0</v>
      </c>
      <c r="E21" s="12">
        <v>0</v>
      </c>
      <c r="F21" s="12">
        <v>0</v>
      </c>
    </row>
    <row r="23" spans="1:6" ht="15">
      <c r="A23" s="4" t="s">
        <v>64</v>
      </c>
      <c r="C23" s="12">
        <v>-88</v>
      </c>
      <c r="D23" s="12">
        <v>-63</v>
      </c>
      <c r="E23" s="12">
        <v>-79</v>
      </c>
      <c r="F23" s="12">
        <v>49</v>
      </c>
    </row>
    <row r="24" spans="3:6" ht="15">
      <c r="C24" s="14"/>
      <c r="D24" s="14"/>
      <c r="E24" s="14"/>
      <c r="F24" s="14"/>
    </row>
    <row r="25" ht="12.75" customHeight="1"/>
    <row r="26" spans="1:6" ht="15.75">
      <c r="A26" s="26" t="s">
        <v>113</v>
      </c>
      <c r="C26" s="12">
        <f>SUM(C19:C24)</f>
        <v>-5152</v>
      </c>
      <c r="D26" s="12">
        <f>SUM(D19:D24)</f>
        <v>-13431</v>
      </c>
      <c r="E26" s="12">
        <f>SUM(E19:E24)</f>
        <v>-15987</v>
      </c>
      <c r="F26" s="12">
        <f>SUM(F19:F24)</f>
        <v>-22785</v>
      </c>
    </row>
    <row r="27" ht="12.75" customHeight="1"/>
    <row r="28" spans="1:6" ht="12.75" customHeight="1">
      <c r="A28" s="4" t="s">
        <v>32</v>
      </c>
      <c r="C28" s="12">
        <v>0</v>
      </c>
      <c r="E28" s="12">
        <v>-14</v>
      </c>
      <c r="F28" s="12">
        <v>0</v>
      </c>
    </row>
    <row r="29" spans="3:6" ht="12.75" customHeight="1">
      <c r="C29" s="14"/>
      <c r="D29" s="14"/>
      <c r="E29" s="14"/>
      <c r="F29" s="14"/>
    </row>
    <row r="30" ht="9.75" customHeight="1"/>
    <row r="31" spans="1:6" ht="15.75">
      <c r="A31" s="26" t="s">
        <v>114</v>
      </c>
      <c r="C31" s="12">
        <f>SUM(C26:C29)</f>
        <v>-5152</v>
      </c>
      <c r="D31" s="12">
        <f>SUM(D26:D29)</f>
        <v>-13431</v>
      </c>
      <c r="E31" s="12">
        <f>SUM(E26:E29)</f>
        <v>-16001</v>
      </c>
      <c r="F31" s="12">
        <f>SUM(F26:F29)</f>
        <v>-22785</v>
      </c>
    </row>
    <row r="32" ht="15">
      <c r="A32" s="2"/>
    </row>
    <row r="33" spans="1:6" ht="15">
      <c r="A33" s="4" t="s">
        <v>48</v>
      </c>
      <c r="F33" s="12">
        <v>0</v>
      </c>
    </row>
    <row r="34" spans="3:6" ht="15">
      <c r="C34" s="14"/>
      <c r="D34" s="14"/>
      <c r="E34" s="14"/>
      <c r="F34" s="14"/>
    </row>
    <row r="35" ht="12.75" customHeight="1"/>
    <row r="36" spans="1:6" ht="16.5" thickBot="1">
      <c r="A36" s="26" t="s">
        <v>115</v>
      </c>
      <c r="C36" s="23">
        <f>SUM(C31:C34)</f>
        <v>-5152</v>
      </c>
      <c r="D36" s="23">
        <f>SUM(D31:D34)</f>
        <v>-13431</v>
      </c>
      <c r="E36" s="23">
        <f>SUM(E31:E34)</f>
        <v>-16001</v>
      </c>
      <c r="F36" s="23">
        <f>SUM(F31:F34)</f>
        <v>-22785</v>
      </c>
    </row>
    <row r="37" ht="15.75" thickTop="1"/>
    <row r="38" spans="1:6" ht="15.75" thickBot="1">
      <c r="A38" s="4" t="s">
        <v>111</v>
      </c>
      <c r="C38" s="24">
        <v>-25.75</v>
      </c>
      <c r="D38" s="24">
        <v>-67.16</v>
      </c>
      <c r="E38" s="24">
        <v>-80</v>
      </c>
      <c r="F38" s="24">
        <v>-113.93</v>
      </c>
    </row>
    <row r="40" spans="1:6" ht="15.75" thickBot="1">
      <c r="A40" s="4" t="s">
        <v>49</v>
      </c>
      <c r="C40" s="24" t="s">
        <v>119</v>
      </c>
      <c r="D40" s="24" t="s">
        <v>118</v>
      </c>
      <c r="E40" s="24" t="s">
        <v>120</v>
      </c>
      <c r="F40" s="24" t="s">
        <v>121</v>
      </c>
    </row>
    <row r="43" ht="18.75">
      <c r="A43" s="28" t="s">
        <v>74</v>
      </c>
    </row>
    <row r="44" ht="18.75">
      <c r="A44" s="28" t="s">
        <v>75</v>
      </c>
    </row>
    <row r="65" ht="15">
      <c r="A65" s="4" t="s">
        <v>33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4">
      <selection activeCell="E65" sqref="E65"/>
    </sheetView>
  </sheetViews>
  <sheetFormatPr defaultColWidth="9.140625" defaultRowHeight="12.75"/>
  <cols>
    <col min="1" max="1" width="5.28125" style="1" customWidth="1"/>
    <col min="2" max="2" width="3.8515625" style="1" customWidth="1"/>
    <col min="3" max="3" width="2.8515625" style="1" customWidth="1"/>
    <col min="4" max="4" width="45.140625" style="4" customWidth="1"/>
    <col min="5" max="5" width="20.421875" style="3" customWidth="1"/>
    <col min="6" max="6" width="19.7109375" style="5" customWidth="1"/>
    <col min="7" max="16384" width="9.140625" style="4" customWidth="1"/>
  </cols>
  <sheetData>
    <row r="1" spans="3:4" ht="15">
      <c r="C1" s="2" t="s">
        <v>3</v>
      </c>
      <c r="D1" s="2"/>
    </row>
    <row r="2" ht="15">
      <c r="C2" s="4" t="s">
        <v>2</v>
      </c>
    </row>
    <row r="3" ht="15">
      <c r="C3" s="4"/>
    </row>
    <row r="4" spans="3:4" ht="15">
      <c r="C4" s="2" t="s">
        <v>45</v>
      </c>
      <c r="D4" s="2"/>
    </row>
    <row r="5" spans="3:4" ht="15">
      <c r="C5" s="2" t="s">
        <v>76</v>
      </c>
      <c r="D5" s="2"/>
    </row>
    <row r="6" spans="3:6" ht="15">
      <c r="C6" s="2"/>
      <c r="D6" s="2"/>
      <c r="E6" s="9" t="s">
        <v>17</v>
      </c>
      <c r="F6" s="8" t="s">
        <v>16</v>
      </c>
    </row>
    <row r="7" spans="4:6" ht="15">
      <c r="D7" s="2"/>
      <c r="E7" s="9" t="s">
        <v>7</v>
      </c>
      <c r="F7" s="9" t="s">
        <v>7</v>
      </c>
    </row>
    <row r="8" spans="5:6" ht="15">
      <c r="E8" s="9" t="s">
        <v>14</v>
      </c>
      <c r="F8" s="9" t="s">
        <v>11</v>
      </c>
    </row>
    <row r="9" spans="5:6" ht="15">
      <c r="E9" s="9" t="s">
        <v>9</v>
      </c>
      <c r="F9" s="9" t="s">
        <v>12</v>
      </c>
    </row>
    <row r="10" spans="5:6" ht="15">
      <c r="E10" s="9"/>
      <c r="F10" s="9" t="s">
        <v>13</v>
      </c>
    </row>
    <row r="11" spans="5:6" ht="15">
      <c r="E11" s="9" t="s">
        <v>30</v>
      </c>
      <c r="F11" s="9" t="s">
        <v>18</v>
      </c>
    </row>
    <row r="12" spans="5:6" ht="15">
      <c r="E12" s="9" t="s">
        <v>10</v>
      </c>
      <c r="F12" s="8" t="s">
        <v>10</v>
      </c>
    </row>
    <row r="13" spans="5:6" ht="15">
      <c r="E13" s="9"/>
      <c r="F13" s="8"/>
    </row>
    <row r="14" spans="1:5" ht="12.75" customHeight="1">
      <c r="A14" s="4"/>
      <c r="B14" s="4"/>
      <c r="C14" s="4"/>
      <c r="E14" s="10"/>
    </row>
    <row r="15" spans="3:6" ht="15">
      <c r="C15" s="2" t="s">
        <v>102</v>
      </c>
      <c r="D15" s="2"/>
      <c r="E15" s="6">
        <v>51927</v>
      </c>
      <c r="F15" s="6">
        <v>54656</v>
      </c>
    </row>
    <row r="16" spans="4:6" ht="9.75" customHeight="1">
      <c r="D16" s="1"/>
      <c r="E16" s="6"/>
      <c r="F16" s="6"/>
    </row>
    <row r="17" spans="3:6" ht="15">
      <c r="C17" s="40" t="s">
        <v>106</v>
      </c>
      <c r="D17" s="40"/>
      <c r="E17" s="6">
        <v>0</v>
      </c>
      <c r="F17" s="6">
        <v>0</v>
      </c>
    </row>
    <row r="18" spans="4:6" ht="9.75" customHeight="1">
      <c r="D18" s="1"/>
      <c r="E18" s="6"/>
      <c r="F18" s="6"/>
    </row>
    <row r="19" spans="3:6" ht="15">
      <c r="C19" s="2" t="s">
        <v>103</v>
      </c>
      <c r="D19" s="2"/>
      <c r="E19" s="3">
        <v>8147</v>
      </c>
      <c r="F19" s="3">
        <v>8147</v>
      </c>
    </row>
    <row r="20" spans="4:6" ht="9.75" customHeight="1">
      <c r="D20" s="1"/>
      <c r="F20" s="3"/>
    </row>
    <row r="21" spans="3:6" ht="15">
      <c r="C21" s="2" t="s">
        <v>104</v>
      </c>
      <c r="D21" s="2"/>
      <c r="E21" s="3">
        <v>1555</v>
      </c>
      <c r="F21" s="3">
        <v>1633</v>
      </c>
    </row>
    <row r="22" spans="4:6" ht="9.75" customHeight="1">
      <c r="D22" s="1"/>
      <c r="F22" s="3"/>
    </row>
    <row r="23" spans="3:6" ht="15">
      <c r="C23" s="2" t="s">
        <v>105</v>
      </c>
      <c r="D23" s="2"/>
      <c r="E23" s="3">
        <v>305</v>
      </c>
      <c r="F23" s="3">
        <v>304</v>
      </c>
    </row>
    <row r="24" spans="4:6" ht="9.75" customHeight="1">
      <c r="D24" s="1"/>
      <c r="F24" s="3"/>
    </row>
    <row r="25" spans="3:6" ht="15">
      <c r="C25" s="2" t="s">
        <v>107</v>
      </c>
      <c r="D25" s="2"/>
      <c r="E25" s="3">
        <v>5000</v>
      </c>
      <c r="F25" s="3">
        <v>5000</v>
      </c>
    </row>
    <row r="26" ht="15">
      <c r="F26" s="3"/>
    </row>
    <row r="27" spans="3:6" ht="15">
      <c r="C27" s="2" t="s">
        <v>4</v>
      </c>
      <c r="F27" s="3"/>
    </row>
    <row r="28" spans="4:6" ht="15">
      <c r="D28" s="4" t="s">
        <v>19</v>
      </c>
      <c r="E28" s="3">
        <v>786</v>
      </c>
      <c r="F28" s="5">
        <v>809</v>
      </c>
    </row>
    <row r="29" spans="4:6" ht="15">
      <c r="D29" s="4" t="s">
        <v>20</v>
      </c>
      <c r="E29" s="3">
        <v>87201</v>
      </c>
      <c r="F29" s="5">
        <v>94319</v>
      </c>
    </row>
    <row r="30" spans="4:6" ht="15">
      <c r="D30" s="4" t="s">
        <v>21</v>
      </c>
      <c r="E30" s="3">
        <f>3079+15</f>
        <v>3094</v>
      </c>
      <c r="F30" s="5">
        <v>4416</v>
      </c>
    </row>
    <row r="31" spans="4:6" ht="15">
      <c r="D31" s="4" t="s">
        <v>22</v>
      </c>
      <c r="E31" s="3">
        <f>1426+1027</f>
        <v>2453</v>
      </c>
      <c r="F31" s="5">
        <v>2416</v>
      </c>
    </row>
    <row r="33" spans="5:6" ht="15">
      <c r="E33" s="30">
        <f>SUM(E28:E32)</f>
        <v>93534</v>
      </c>
      <c r="F33" s="30">
        <f>SUM(F28:F32)</f>
        <v>101960</v>
      </c>
    </row>
    <row r="35" ht="15">
      <c r="C35" s="2" t="s">
        <v>5</v>
      </c>
    </row>
    <row r="36" spans="4:6" ht="15">
      <c r="D36" s="4" t="s">
        <v>23</v>
      </c>
      <c r="E36" s="3">
        <v>48651</v>
      </c>
      <c r="F36" s="3">
        <v>56469</v>
      </c>
    </row>
    <row r="37" spans="4:6" ht="15">
      <c r="D37" s="4" t="s">
        <v>24</v>
      </c>
      <c r="E37" s="3">
        <v>32515</v>
      </c>
      <c r="F37" s="3">
        <v>23359</v>
      </c>
    </row>
    <row r="38" spans="4:6" ht="15">
      <c r="D38" s="4" t="s">
        <v>6</v>
      </c>
      <c r="E38" s="3">
        <f>185006+1+31+13443</f>
        <v>198481</v>
      </c>
      <c r="F38" s="3">
        <v>195027</v>
      </c>
    </row>
    <row r="40" spans="5:6" ht="15">
      <c r="E40" s="30">
        <f>SUM(E36:E39)</f>
        <v>279647</v>
      </c>
      <c r="F40" s="30">
        <f>SUM(F36:F39)</f>
        <v>274855</v>
      </c>
    </row>
    <row r="41" spans="1:5" ht="12.75" customHeight="1">
      <c r="A41" s="4"/>
      <c r="B41" s="4"/>
      <c r="C41" s="4"/>
      <c r="E41" s="10"/>
    </row>
    <row r="42" spans="3:6" ht="15">
      <c r="C42" s="2" t="s">
        <v>15</v>
      </c>
      <c r="E42" s="15">
        <f>+E33-E40</f>
        <v>-186113</v>
      </c>
      <c r="F42" s="15">
        <f>+F33-F40</f>
        <v>-172895</v>
      </c>
    </row>
    <row r="43" spans="5:6" ht="15">
      <c r="E43" s="31"/>
      <c r="F43" s="32"/>
    </row>
    <row r="44" spans="5:6" ht="15.75" thickBot="1">
      <c r="E44" s="33">
        <f>+E15+E17+E19+E21+E23+E25+E42</f>
        <v>-119179</v>
      </c>
      <c r="F44" s="33">
        <f>+F15+F17+F19+F21+F23+F25+F42</f>
        <v>-103155</v>
      </c>
    </row>
    <row r="45" ht="15.75" thickTop="1"/>
    <row r="46" ht="15">
      <c r="C46" s="29" t="s">
        <v>41</v>
      </c>
    </row>
    <row r="47" spans="4:6" ht="15">
      <c r="D47" s="4" t="s">
        <v>0</v>
      </c>
      <c r="E47" s="15">
        <v>19999</v>
      </c>
      <c r="F47" s="15">
        <v>19999</v>
      </c>
    </row>
    <row r="48" spans="4:6" ht="15">
      <c r="D48" s="4" t="s">
        <v>25</v>
      </c>
      <c r="E48" s="15"/>
      <c r="F48" s="15"/>
    </row>
    <row r="49" spans="4:6" ht="15">
      <c r="D49" s="4" t="s">
        <v>26</v>
      </c>
      <c r="E49" s="15">
        <v>684</v>
      </c>
      <c r="F49" s="15">
        <v>684</v>
      </c>
    </row>
    <row r="50" spans="4:6" ht="15">
      <c r="D50" s="4" t="s">
        <v>27</v>
      </c>
      <c r="E50" s="15">
        <v>-142885</v>
      </c>
      <c r="F50" s="15">
        <v>-126884</v>
      </c>
    </row>
    <row r="51" spans="5:6" ht="15">
      <c r="E51" s="18"/>
      <c r="F51" s="18"/>
    </row>
    <row r="52" spans="3:6" ht="15">
      <c r="C52" s="29" t="s">
        <v>8</v>
      </c>
      <c r="E52" s="15">
        <f>SUM(E47:E51)</f>
        <v>-122202</v>
      </c>
      <c r="F52" s="15">
        <f>SUM(F47:F51)</f>
        <v>-106201</v>
      </c>
    </row>
    <row r="53" spans="5:6" ht="15">
      <c r="E53" s="15"/>
      <c r="F53" s="15"/>
    </row>
    <row r="54" spans="4:6" ht="15">
      <c r="D54" s="11" t="s">
        <v>28</v>
      </c>
      <c r="E54" s="15">
        <v>0</v>
      </c>
      <c r="F54" s="15">
        <v>0</v>
      </c>
    </row>
    <row r="55" spans="4:6" ht="15">
      <c r="D55" s="11"/>
      <c r="E55" s="15"/>
      <c r="F55" s="15"/>
    </row>
    <row r="56" spans="3:6" ht="15">
      <c r="C56" s="29" t="s">
        <v>42</v>
      </c>
      <c r="E56" s="15"/>
      <c r="F56" s="15"/>
    </row>
    <row r="57" spans="3:6" ht="15">
      <c r="C57" s="11"/>
      <c r="E57" s="15"/>
      <c r="F57" s="15"/>
    </row>
    <row r="58" spans="3:6" ht="15">
      <c r="C58" s="11"/>
      <c r="D58" s="11" t="s">
        <v>29</v>
      </c>
      <c r="E58" s="15">
        <f>22+3001</f>
        <v>3023</v>
      </c>
      <c r="F58" s="15">
        <v>3046</v>
      </c>
    </row>
    <row r="59" spans="5:6" ht="15">
      <c r="E59" s="31"/>
      <c r="F59" s="32"/>
    </row>
    <row r="60" spans="5:6" ht="15.75" thickBot="1">
      <c r="E60" s="34">
        <f>+E52+E57+E58</f>
        <v>-119179</v>
      </c>
      <c r="F60" s="34">
        <f>SUM(F52:F58)</f>
        <v>-103155</v>
      </c>
    </row>
    <row r="61" spans="1:5" ht="12.75" customHeight="1" thickTop="1">
      <c r="A61" s="4"/>
      <c r="B61" s="4"/>
      <c r="C61" s="4"/>
      <c r="E61" s="10"/>
    </row>
    <row r="62" spans="1:5" ht="12.75" customHeight="1">
      <c r="A62" s="4"/>
      <c r="B62" s="4"/>
      <c r="C62" s="4"/>
      <c r="E62" s="10"/>
    </row>
    <row r="63" spans="1:6" ht="14.25" customHeight="1">
      <c r="A63" s="4"/>
      <c r="C63" s="26" t="s">
        <v>43</v>
      </c>
      <c r="D63" s="26"/>
      <c r="E63" s="35"/>
      <c r="F63" s="36"/>
    </row>
    <row r="64" spans="1:6" ht="12.75" customHeight="1">
      <c r="A64" s="4"/>
      <c r="B64" s="4"/>
      <c r="C64" s="26" t="s">
        <v>44</v>
      </c>
      <c r="D64" s="26"/>
      <c r="E64" s="35"/>
      <c r="F64" s="36"/>
    </row>
    <row r="65" spans="1:5" ht="12.75" customHeight="1">
      <c r="A65" s="4"/>
      <c r="B65" s="4"/>
      <c r="C65" s="4"/>
      <c r="E65" s="10"/>
    </row>
    <row r="66" spans="1:5" ht="12.75" customHeight="1">
      <c r="A66" s="4"/>
      <c r="B66" s="4"/>
      <c r="C66" s="4"/>
      <c r="E66" s="10"/>
    </row>
  </sheetData>
  <printOptions/>
  <pageMargins left="0.75" right="0.75" top="0.78" bottom="0.6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Stephen Tam</cp:lastModifiedBy>
  <cp:lastPrinted>2002-11-28T02:07:51Z</cp:lastPrinted>
  <dcterms:created xsi:type="dcterms:W3CDTF">1997-07-21T06:44:14Z</dcterms:created>
  <dcterms:modified xsi:type="dcterms:W3CDTF">2002-11-29T06:38:47Z</dcterms:modified>
  <cp:category/>
  <cp:version/>
  <cp:contentType/>
  <cp:contentStatus/>
</cp:coreProperties>
</file>