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550" tabRatio="583" activeTab="3"/>
  </bookViews>
  <sheets>
    <sheet name="pl-group" sheetId="1" r:id="rId1"/>
    <sheet name="Q1BS" sheetId="2" r:id="rId2"/>
    <sheet name="cf-group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<sst xmlns="http://schemas.openxmlformats.org/spreadsheetml/2006/main" count="368" uniqueCount="177">
  <si>
    <t>ADJ</t>
  </si>
  <si>
    <t xml:space="preserve"> </t>
  </si>
  <si>
    <t>RM'000</t>
  </si>
  <si>
    <t>INDIVIDUAL QUARTER</t>
  </si>
  <si>
    <t>CUMULATIVE QUARTER</t>
  </si>
  <si>
    <t>CURRENT</t>
  </si>
  <si>
    <t>PRECEDING YEAR</t>
  </si>
  <si>
    <t>CORRESPONDING</t>
  </si>
  <si>
    <t>QUARTER</t>
  </si>
  <si>
    <t>PERIOD</t>
  </si>
  <si>
    <t>SHAREHOLDERS' FUNDS</t>
  </si>
  <si>
    <t>Revenue</t>
  </si>
  <si>
    <t>AS AT END</t>
  </si>
  <si>
    <t>OF CURRENT</t>
  </si>
  <si>
    <t>AS AT</t>
  </si>
  <si>
    <t>PRECEDING</t>
  </si>
  <si>
    <t>FINANCIAL</t>
  </si>
  <si>
    <t>YEAR END</t>
  </si>
  <si>
    <t>Property, plant and equipment</t>
  </si>
  <si>
    <t>Goodwill on consolidation</t>
  </si>
  <si>
    <t>Current assets</t>
  </si>
  <si>
    <t xml:space="preserve">  Inventories</t>
  </si>
  <si>
    <t xml:space="preserve">  Trade receivables</t>
  </si>
  <si>
    <t>Current liabilities</t>
  </si>
  <si>
    <t xml:space="preserve">  Other receivables, deposits and prepayments</t>
  </si>
  <si>
    <t xml:space="preserve">  Trade payables</t>
  </si>
  <si>
    <t xml:space="preserve">  Other payables</t>
  </si>
  <si>
    <t xml:space="preserve">  Short term borrowings</t>
  </si>
  <si>
    <t xml:space="preserve">  Provision for taxation</t>
  </si>
  <si>
    <t xml:space="preserve">  Proposed dividend</t>
  </si>
  <si>
    <t>Share capital</t>
  </si>
  <si>
    <t>Reserves</t>
  </si>
  <si>
    <t xml:space="preserve">  Share premium</t>
  </si>
  <si>
    <t xml:space="preserve">  Revaluation reserve</t>
  </si>
  <si>
    <t xml:space="preserve">  Retained profit</t>
  </si>
  <si>
    <t>Minority interests</t>
  </si>
  <si>
    <t>Deferred taxation</t>
  </si>
  <si>
    <t>Net tangible assets per share (RM)</t>
  </si>
  <si>
    <t>Net current assets</t>
  </si>
  <si>
    <t>Development cost</t>
  </si>
  <si>
    <t>31/03/2002</t>
  </si>
  <si>
    <t>30/06/2002</t>
  </si>
  <si>
    <t xml:space="preserve">  Cash and cash equivalent</t>
  </si>
  <si>
    <t>30/09/2002</t>
  </si>
  <si>
    <t>HIROTAKO HOLDINGS BERHAD (209806-H)</t>
  </si>
  <si>
    <t>The Board of Directors is pleased to announce quarterly report on consolidated results of the Group for</t>
  </si>
  <si>
    <t>ENDED</t>
  </si>
  <si>
    <t>YEAR TO</t>
  </si>
  <si>
    <t>DATE ENDED</t>
  </si>
  <si>
    <t>Operating expenses</t>
  </si>
  <si>
    <t>Other operating income</t>
  </si>
  <si>
    <t>Profit from operations</t>
  </si>
  <si>
    <t>Finance costs</t>
  </si>
  <si>
    <t>Profit before taxation</t>
  </si>
  <si>
    <t>Taxation</t>
  </si>
  <si>
    <t>Profit after taxation</t>
  </si>
  <si>
    <t>Minority interest</t>
  </si>
  <si>
    <t>CONDENSED CONSOLIDATED CASH FLOW STATEMENTS</t>
  </si>
  <si>
    <t>Adjustments for :-</t>
  </si>
  <si>
    <t>Operating profit before working capital changes</t>
  </si>
  <si>
    <t>Investing activities</t>
  </si>
  <si>
    <t xml:space="preserve">  Proceeds from disposal of property, plant and equipment</t>
  </si>
  <si>
    <t xml:space="preserve">  Purchase of property, plant and equipment</t>
  </si>
  <si>
    <t>Net cash used in investing activities</t>
  </si>
  <si>
    <t>Net change in cash and cash equivalents</t>
  </si>
  <si>
    <t>Cash and cash equivalents at beginning of financial year</t>
  </si>
  <si>
    <t xml:space="preserve">  Depreciation</t>
  </si>
  <si>
    <t xml:space="preserve">  Interest paid</t>
  </si>
  <si>
    <t>Net profit attributable to shareholders</t>
  </si>
  <si>
    <t>of the Company</t>
  </si>
  <si>
    <t>Basic earnings per share (sen)</t>
  </si>
  <si>
    <t>Dividend per share (sen)</t>
  </si>
  <si>
    <t>Interest income</t>
  </si>
  <si>
    <t xml:space="preserve">  Amortisation of goodwill</t>
  </si>
  <si>
    <t>Cash generated from operations</t>
  </si>
  <si>
    <t>Share</t>
  </si>
  <si>
    <t>Capital</t>
  </si>
  <si>
    <t>Premium</t>
  </si>
  <si>
    <t>Retained</t>
  </si>
  <si>
    <t>Profit</t>
  </si>
  <si>
    <t>Revaluation</t>
  </si>
  <si>
    <t>Reserve</t>
  </si>
  <si>
    <t>Balance as at 1st January 2002</t>
  </si>
  <si>
    <t>Total</t>
  </si>
  <si>
    <t>31/12/2002</t>
  </si>
  <si>
    <t>31 December 2002.</t>
  </si>
  <si>
    <t xml:space="preserve">  Capital redemption reserve</t>
  </si>
  <si>
    <t xml:space="preserve">  Amortisation of development costs</t>
  </si>
  <si>
    <t xml:space="preserve">  Corporate exercise expenditure</t>
  </si>
  <si>
    <t xml:space="preserve">  Gain on disposal of property, plant and equipment</t>
  </si>
  <si>
    <t xml:space="preserve">  Interest income</t>
  </si>
  <si>
    <t xml:space="preserve">  Interest expense</t>
  </si>
  <si>
    <t xml:space="preserve">  Provision for warranties</t>
  </si>
  <si>
    <t xml:space="preserve">  Trade and other receivables</t>
  </si>
  <si>
    <t xml:space="preserve">  Trade and other payables</t>
  </si>
  <si>
    <t xml:space="preserve">  Dividend received from an associate</t>
  </si>
  <si>
    <t xml:space="preserve">  Dividend paid to shareholders of the Company</t>
  </si>
  <si>
    <t xml:space="preserve">  Repayment of borrowings</t>
  </si>
  <si>
    <t>Balance as at 31 December 2002</t>
  </si>
  <si>
    <t>Redemption</t>
  </si>
  <si>
    <t>Share issuance expenses</t>
  </si>
  <si>
    <t>Transfer of reserve arising from redemption of</t>
  </si>
  <si>
    <t xml:space="preserve">  preference shares in a subsidiary</t>
  </si>
  <si>
    <t>Net profit for the year</t>
  </si>
  <si>
    <t>Issuance of shares :</t>
  </si>
  <si>
    <t xml:space="preserve">  Rights issue</t>
  </si>
  <si>
    <t xml:space="preserve">  Bonus issue</t>
  </si>
  <si>
    <t xml:space="preserve">  Special Bumiputra issue</t>
  </si>
  <si>
    <t xml:space="preserve">  Shares issued for acquisition of shares in a </t>
  </si>
  <si>
    <t xml:space="preserve">     subsidiary</t>
  </si>
  <si>
    <t>Dividend - 2002 Interim</t>
  </si>
  <si>
    <t>Cash and cash equivalents at end of the financial year</t>
  </si>
  <si>
    <t>Net cash generated from operating activities</t>
  </si>
  <si>
    <t>Restated balance</t>
  </si>
  <si>
    <t>Dividend - 2001 Final</t>
  </si>
  <si>
    <t>Investment in associated company</t>
  </si>
  <si>
    <t>31/03/2003</t>
  </si>
  <si>
    <t xml:space="preserve">  Property, plant and equipment written off</t>
  </si>
  <si>
    <t>the first quarter ended 31 March 2003.  The figures have not been audited.</t>
  </si>
  <si>
    <t xml:space="preserve">  Treasury Shares</t>
  </si>
  <si>
    <t>Consolidation reserve</t>
  </si>
  <si>
    <t>Treasury</t>
  </si>
  <si>
    <t>Shares</t>
  </si>
  <si>
    <t>Share buyback</t>
  </si>
  <si>
    <t>Annual Audited Financial Statement ended 31 December 2002.</t>
  </si>
  <si>
    <t>Deferred tax expense arising from property</t>
  </si>
  <si>
    <t xml:space="preserve">  disposed after year end</t>
  </si>
  <si>
    <t>Impairment loss on property, plant &amp; equipment</t>
  </si>
  <si>
    <t>CURRENT YEAR</t>
  </si>
  <si>
    <t>DATE</t>
  </si>
  <si>
    <t>N/A</t>
  </si>
  <si>
    <t>CONDENSED CONSOLIDATED STATEMENT OF CHANGES IN EQUITY</t>
  </si>
  <si>
    <t>The Condensed Consolidated Income Statement should be read in conjunction with the Annual Audited Financial Statement ended</t>
  </si>
  <si>
    <t xml:space="preserve">The Condensed Consolidated Balance sheet should be read in conjunction with the </t>
  </si>
  <si>
    <t>The Condensed Consolidated Statement Of Changes In Equity should be read in conjunction with the Annual Audited Financial Statement ended 31 December 2002.</t>
  </si>
  <si>
    <t xml:space="preserve">CONDENSED CONSOLIDATED BALANCE SHEET </t>
  </si>
  <si>
    <t>CONDENSED CONSOLIDATED INCOME STATEMENT</t>
  </si>
  <si>
    <t>Note :</t>
  </si>
  <si>
    <t>Calculation of EPS's share is based on weighted average figure.  Refer to buyback.xls (Directory -Others)</t>
  </si>
  <si>
    <t>Redeemable Preference Shares (subsidiary)</t>
  </si>
  <si>
    <t>30/06/2003</t>
  </si>
  <si>
    <t>the second quarter ended 30 June 2003.  The figures have not been audited.</t>
  </si>
  <si>
    <t>Dividend - 2003 Interim</t>
  </si>
  <si>
    <t>30/09/2003</t>
  </si>
  <si>
    <t>the third quarter ended 30 September 2003.  The figures have not been audited.</t>
  </si>
  <si>
    <t>Share of profits of associate company</t>
  </si>
  <si>
    <t>Taxation on profits of associate</t>
  </si>
  <si>
    <t>the forth quarter ended 31 December 2003.  The figures have not been audited.</t>
  </si>
  <si>
    <t>31/12/2003</t>
  </si>
  <si>
    <t>31 December 2003.</t>
  </si>
  <si>
    <t>Quarterly Report on consolidated results for the forth financial quarter ended</t>
  </si>
  <si>
    <t>Quarterly Report on consolidated results for the forth financial quarter ended 31 December 2003.</t>
  </si>
  <si>
    <t>Effect of adopting MASB 25</t>
  </si>
  <si>
    <t>Transfer of revaluation reserves</t>
  </si>
  <si>
    <t>Balance as at 31 December 2003</t>
  </si>
  <si>
    <t>Note : The quarterly report for the preceding year's results were previously not required to be announced.</t>
  </si>
  <si>
    <t xml:space="preserve">  Purchase of own shares</t>
  </si>
  <si>
    <t xml:space="preserve">  Dividend paid to minority shareholders</t>
  </si>
  <si>
    <t xml:space="preserve">  Share of profit of an associate</t>
  </si>
  <si>
    <t xml:space="preserve">  Unrealised loss / (gain) on foreign exchange</t>
  </si>
  <si>
    <t xml:space="preserve">  Impairment loss on property, plant and equipment at cost</t>
  </si>
  <si>
    <t xml:space="preserve">  Impairment loss on property, plant and equipment at valuation</t>
  </si>
  <si>
    <t xml:space="preserve">  Provisions</t>
  </si>
  <si>
    <t xml:space="preserve">  Income taxes paid</t>
  </si>
  <si>
    <t xml:space="preserve">  Development expenditure incurred</t>
  </si>
  <si>
    <t xml:space="preserve">  Proceeds from issuance of shares in subsidiary</t>
  </si>
  <si>
    <t xml:space="preserve">  Acquisition of additional interest in an existing subsidiary</t>
  </si>
  <si>
    <t xml:space="preserve">  Issuance of shares</t>
  </si>
  <si>
    <t xml:space="preserve">  Proceeds from issuance of preference shares to an affiliated corporation</t>
  </si>
  <si>
    <t xml:space="preserve">  Redemption of preference shares held by an affiliated corporation</t>
  </si>
  <si>
    <t>Net cash (used in) / generated from financing activities</t>
  </si>
  <si>
    <t xml:space="preserve">  Gain on disposal of shares in subsidiary</t>
  </si>
  <si>
    <t>Net gains and losses not recognised in the</t>
  </si>
  <si>
    <t xml:space="preserve">  income statement</t>
  </si>
  <si>
    <t>Balance as at 1 January 2003</t>
  </si>
  <si>
    <t>Restated Balance</t>
  </si>
  <si>
    <t xml:space="preserve">  Amortisation of consolidation reserve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</si>
</sst>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_);[Red]\(#,##0.0\)"/>
    <numFmt numFmtId="173" formatCode="#,##0.0"/>
    <numFmt numFmtId="174" formatCode="0.0"/>
    <numFmt numFmtId="175" formatCode="_(* #,##0.0_);_(* \(#,##0.0\);_(* &quot;-&quot;??_);_(@_)"/>
    <numFmt numFmtId="176" formatCode="_(* #,##0_);_(* \(#,##0\);_(* &quot;-&quot;??_);_(@_)"/>
    <numFmt numFmtId="177" formatCode="#,##0_ ;[Red]\-#,##0\ "/>
    <numFmt numFmtId="178" formatCode="#,##0.000;[Red]\-#,##0.000"/>
    <numFmt numFmtId="179" formatCode="#,##0.0;[Red]\-#,##0.0"/>
    <numFmt numFmtId="180" formatCode="\(#,##0\)"/>
  </numFmts>
  <fonts count="8">
    <font>
      <sz val="10"/>
      <name val="Arial"/>
      <family val="0"/>
    </font>
    <font>
      <b/>
      <sz val="16"/>
      <name val="MS Sans Serif"/>
      <family val="2"/>
    </font>
    <font>
      <b/>
      <sz val="14"/>
      <name val="MS Sans Serif"/>
      <family val="2"/>
    </font>
    <font>
      <b/>
      <sz val="10"/>
      <name val="MS Sans Serif"/>
      <family val="2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0" fillId="0" borderId="0" xfId="0" applyNumberFormat="1" applyBorder="1" applyAlignment="1">
      <alignment horizontal="right"/>
    </xf>
    <xf numFmtId="40" fontId="0" fillId="0" borderId="0" xfId="0" applyNumberFormat="1" applyAlignment="1">
      <alignment/>
    </xf>
    <xf numFmtId="38" fontId="0" fillId="0" borderId="1" xfId="0" applyNumberFormat="1" applyBorder="1" applyAlignment="1">
      <alignment horizontal="right"/>
    </xf>
    <xf numFmtId="3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 quotePrefix="1">
      <alignment horizontal="center"/>
    </xf>
    <xf numFmtId="4" fontId="6" fillId="0" borderId="0" xfId="0" applyNumberFormat="1" applyFont="1" applyBorder="1" applyAlignment="1">
      <alignment/>
    </xf>
    <xf numFmtId="172" fontId="0" fillId="0" borderId="0" xfId="0" applyNumberFormat="1" applyAlignment="1">
      <alignment horizontal="right"/>
    </xf>
    <xf numFmtId="4" fontId="5" fillId="0" borderId="0" xfId="0" applyNumberFormat="1" applyFont="1" applyBorder="1" applyAlignment="1" quotePrefix="1">
      <alignment horizontal="center"/>
    </xf>
    <xf numFmtId="49" fontId="5" fillId="0" borderId="1" xfId="0" applyNumberFormat="1" applyFont="1" applyBorder="1" applyAlignment="1">
      <alignment horizontal="centerContinuous"/>
    </xf>
    <xf numFmtId="4" fontId="5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 quotePrefix="1">
      <alignment horizontal="center"/>
    </xf>
    <xf numFmtId="4" fontId="5" fillId="0" borderId="0" xfId="0" applyNumberFormat="1" applyFont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8" fontId="0" fillId="0" borderId="7" xfId="0" applyNumberFormat="1" applyBorder="1" applyAlignment="1">
      <alignment horizontal="right"/>
    </xf>
    <xf numFmtId="179" fontId="0" fillId="0" borderId="0" xfId="0" applyNumberFormat="1" applyAlignment="1">
      <alignment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76" fontId="0" fillId="0" borderId="0" xfId="15" applyNumberForma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176" fontId="0" fillId="0" borderId="1" xfId="15" applyNumberFormat="1" applyBorder="1" applyAlignment="1">
      <alignment horizontal="right"/>
    </xf>
    <xf numFmtId="176" fontId="0" fillId="0" borderId="8" xfId="15" applyNumberFormat="1" applyBorder="1" applyAlignment="1">
      <alignment horizontal="right"/>
    </xf>
    <xf numFmtId="3" fontId="0" fillId="0" borderId="9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176" fontId="0" fillId="0" borderId="10" xfId="15" applyNumberFormat="1" applyBorder="1" applyAlignment="1">
      <alignment horizontal="right"/>
    </xf>
    <xf numFmtId="176" fontId="0" fillId="0" borderId="11" xfId="15" applyNumberFormat="1" applyBorder="1" applyAlignment="1">
      <alignment horizontal="right"/>
    </xf>
    <xf numFmtId="176" fontId="0" fillId="0" borderId="12" xfId="15" applyNumberFormat="1" applyBorder="1" applyAlignment="1">
      <alignment horizontal="right"/>
    </xf>
    <xf numFmtId="176" fontId="0" fillId="0" borderId="13" xfId="15" applyNumberFormat="1" applyBorder="1" applyAlignment="1">
      <alignment horizontal="right"/>
    </xf>
    <xf numFmtId="176" fontId="0" fillId="0" borderId="14" xfId="15" applyNumberFormat="1" applyBorder="1" applyAlignment="1">
      <alignment horizontal="right"/>
    </xf>
    <xf numFmtId="176" fontId="0" fillId="0" borderId="15" xfId="15" applyNumberFormat="1" applyBorder="1" applyAlignment="1">
      <alignment horizontal="right"/>
    </xf>
    <xf numFmtId="176" fontId="0" fillId="0" borderId="16" xfId="15" applyNumberFormat="1" applyBorder="1" applyAlignment="1">
      <alignment horizontal="right"/>
    </xf>
    <xf numFmtId="4" fontId="4" fillId="0" borderId="0" xfId="0" applyNumberFormat="1" applyFont="1" applyBorder="1" applyAlignment="1">
      <alignment/>
    </xf>
    <xf numFmtId="176" fontId="0" fillId="0" borderId="9" xfId="15" applyNumberFormat="1" applyBorder="1" applyAlignment="1">
      <alignment horizontal="right"/>
    </xf>
    <xf numFmtId="37" fontId="0" fillId="0" borderId="9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90"/>
  <sheetViews>
    <sheetView zoomScale="75" zoomScaleNormal="75" workbookViewId="0" topLeftCell="A10">
      <selection activeCell="G31" sqref="G31"/>
    </sheetView>
  </sheetViews>
  <sheetFormatPr defaultColWidth="9.140625" defaultRowHeight="12.75"/>
  <cols>
    <col min="1" max="1" width="1.7109375" style="2" customWidth="1"/>
    <col min="2" max="2" width="32.421875" style="4" customWidth="1"/>
    <col min="3" max="3" width="14.7109375" style="2" hidden="1" customWidth="1"/>
    <col min="4" max="7" width="18.28125" style="2" customWidth="1"/>
    <col min="8" max="8" width="2.00390625" style="2" customWidth="1"/>
    <col min="9" max="9" width="32.421875" style="4" customWidth="1"/>
    <col min="10" max="10" width="14.7109375" style="2" hidden="1" customWidth="1"/>
    <col min="11" max="11" width="18.28125" style="2" customWidth="1"/>
    <col min="12" max="12" width="19.00390625" style="2" customWidth="1"/>
    <col min="13" max="14" width="18.28125" style="2" customWidth="1"/>
    <col min="15" max="15" width="2.00390625" style="2" customWidth="1"/>
    <col min="16" max="16" width="32.421875" style="4" customWidth="1"/>
    <col min="17" max="17" width="14.7109375" style="2" hidden="1" customWidth="1"/>
    <col min="18" max="18" width="18.28125" style="2" customWidth="1"/>
    <col min="19" max="19" width="19.00390625" style="2" customWidth="1"/>
    <col min="20" max="21" width="18.28125" style="2" customWidth="1"/>
    <col min="22" max="22" width="2.00390625" style="2" customWidth="1"/>
    <col min="23" max="23" width="32.421875" style="4" customWidth="1"/>
    <col min="24" max="24" width="14.7109375" style="2" hidden="1" customWidth="1"/>
    <col min="25" max="25" width="18.28125" style="2" customWidth="1"/>
    <col min="26" max="26" width="19.00390625" style="2" customWidth="1"/>
    <col min="27" max="28" width="18.28125" style="2" customWidth="1"/>
    <col min="29" max="16384" width="9.140625" style="2" customWidth="1"/>
  </cols>
  <sheetData>
    <row r="1" spans="2:23" ht="19.5">
      <c r="B1" s="1" t="s">
        <v>44</v>
      </c>
      <c r="I1" s="1" t="s">
        <v>44</v>
      </c>
      <c r="P1" s="1" t="s">
        <v>44</v>
      </c>
      <c r="W1" s="1" t="s">
        <v>44</v>
      </c>
    </row>
    <row r="2" spans="2:23" ht="12.75" customHeight="1">
      <c r="B2" s="1"/>
      <c r="I2" s="1"/>
      <c r="P2" s="1"/>
      <c r="W2" s="1"/>
    </row>
    <row r="3" spans="2:23" ht="12.75" customHeight="1">
      <c r="B3" s="12" t="s">
        <v>45</v>
      </c>
      <c r="I3" s="12" t="s">
        <v>45</v>
      </c>
      <c r="P3" s="12" t="s">
        <v>45</v>
      </c>
      <c r="W3" s="12" t="s">
        <v>45</v>
      </c>
    </row>
    <row r="4" spans="2:23" ht="12.75" customHeight="1">
      <c r="B4" s="12" t="s">
        <v>147</v>
      </c>
      <c r="I4" s="12" t="s">
        <v>144</v>
      </c>
      <c r="P4" s="12" t="s">
        <v>141</v>
      </c>
      <c r="W4" s="12" t="s">
        <v>118</v>
      </c>
    </row>
    <row r="5" spans="2:23" ht="12.75" customHeight="1">
      <c r="B5" s="1"/>
      <c r="I5" s="1"/>
      <c r="P5" s="1"/>
      <c r="W5" s="1"/>
    </row>
    <row r="6" spans="2:23" ht="19.5">
      <c r="B6" s="3" t="s">
        <v>136</v>
      </c>
      <c r="I6" s="3" t="s">
        <v>136</v>
      </c>
      <c r="P6" s="3" t="s">
        <v>136</v>
      </c>
      <c r="W6" s="3" t="s">
        <v>136</v>
      </c>
    </row>
    <row r="7" spans="2:28" ht="12.75">
      <c r="B7" s="22"/>
      <c r="C7" s="24"/>
      <c r="D7" s="24"/>
      <c r="E7" s="24"/>
      <c r="F7" s="24"/>
      <c r="G7" s="24"/>
      <c r="H7" s="24"/>
      <c r="I7" s="22"/>
      <c r="J7" s="24"/>
      <c r="K7" s="24"/>
      <c r="L7" s="24"/>
      <c r="M7" s="24"/>
      <c r="N7" s="24"/>
      <c r="O7" s="24"/>
      <c r="P7" s="22"/>
      <c r="Q7" s="24"/>
      <c r="R7" s="24"/>
      <c r="S7" s="24"/>
      <c r="T7" s="24"/>
      <c r="U7" s="24"/>
      <c r="V7" s="24"/>
      <c r="W7" s="22"/>
      <c r="X7" s="24"/>
      <c r="Y7" s="24"/>
      <c r="Z7" s="24"/>
      <c r="AA7" s="24"/>
      <c r="AB7" s="24"/>
    </row>
    <row r="8" spans="2:28" ht="12.75">
      <c r="B8" s="23"/>
      <c r="C8" s="23"/>
      <c r="D8" s="30" t="s">
        <v>3</v>
      </c>
      <c r="E8" s="30"/>
      <c r="F8" s="30" t="s">
        <v>4</v>
      </c>
      <c r="G8" s="30"/>
      <c r="H8" s="24"/>
      <c r="I8" s="23"/>
      <c r="J8" s="23"/>
      <c r="K8" s="30" t="s">
        <v>3</v>
      </c>
      <c r="L8" s="30"/>
      <c r="M8" s="30" t="s">
        <v>4</v>
      </c>
      <c r="N8" s="30"/>
      <c r="O8" s="24"/>
      <c r="P8" s="23"/>
      <c r="Q8" s="23"/>
      <c r="R8" s="30" t="s">
        <v>3</v>
      </c>
      <c r="S8" s="30"/>
      <c r="T8" s="30" t="s">
        <v>4</v>
      </c>
      <c r="U8" s="30"/>
      <c r="V8" s="24"/>
      <c r="W8" s="23"/>
      <c r="X8" s="23"/>
      <c r="Y8" s="30" t="s">
        <v>3</v>
      </c>
      <c r="Z8" s="30"/>
      <c r="AA8" s="30" t="s">
        <v>4</v>
      </c>
      <c r="AB8" s="30"/>
    </row>
    <row r="9" spans="2:28" ht="12.75">
      <c r="B9" s="22"/>
      <c r="C9" s="23" t="s">
        <v>0</v>
      </c>
      <c r="D9" s="21" t="s">
        <v>5</v>
      </c>
      <c r="E9" s="21" t="s">
        <v>15</v>
      </c>
      <c r="F9" s="21" t="s">
        <v>5</v>
      </c>
      <c r="G9" s="21" t="s">
        <v>15</v>
      </c>
      <c r="H9" s="24"/>
      <c r="I9" s="22"/>
      <c r="J9" s="23" t="s">
        <v>0</v>
      </c>
      <c r="K9" s="21" t="s">
        <v>128</v>
      </c>
      <c r="L9" s="21" t="s">
        <v>6</v>
      </c>
      <c r="M9" s="21" t="s">
        <v>5</v>
      </c>
      <c r="N9" s="21" t="s">
        <v>6</v>
      </c>
      <c r="O9" s="24"/>
      <c r="P9" s="22"/>
      <c r="Q9" s="23" t="s">
        <v>0</v>
      </c>
      <c r="R9" s="21" t="s">
        <v>128</v>
      </c>
      <c r="S9" s="21" t="s">
        <v>6</v>
      </c>
      <c r="T9" s="21" t="s">
        <v>5</v>
      </c>
      <c r="U9" s="21" t="s">
        <v>6</v>
      </c>
      <c r="V9" s="24"/>
      <c r="W9" s="22"/>
      <c r="X9" s="23" t="s">
        <v>0</v>
      </c>
      <c r="Y9" s="21" t="s">
        <v>128</v>
      </c>
      <c r="Z9" s="21" t="s">
        <v>6</v>
      </c>
      <c r="AA9" s="21" t="s">
        <v>5</v>
      </c>
      <c r="AB9" s="21" t="s">
        <v>6</v>
      </c>
    </row>
    <row r="10" spans="2:28" ht="12.75">
      <c r="B10" s="22"/>
      <c r="C10" s="23"/>
      <c r="D10" s="21" t="s">
        <v>8</v>
      </c>
      <c r="E10" s="21" t="s">
        <v>8</v>
      </c>
      <c r="F10" s="21" t="s">
        <v>47</v>
      </c>
      <c r="G10" s="21" t="s">
        <v>47</v>
      </c>
      <c r="H10" s="24"/>
      <c r="I10" s="22"/>
      <c r="J10" s="23"/>
      <c r="K10" s="21" t="s">
        <v>8</v>
      </c>
      <c r="L10" s="21" t="s">
        <v>7</v>
      </c>
      <c r="M10" s="21" t="s">
        <v>47</v>
      </c>
      <c r="N10" s="21" t="s">
        <v>7</v>
      </c>
      <c r="O10" s="24"/>
      <c r="P10" s="22"/>
      <c r="Q10" s="23"/>
      <c r="R10" s="21" t="s">
        <v>8</v>
      </c>
      <c r="S10" s="21" t="s">
        <v>7</v>
      </c>
      <c r="T10" s="21" t="s">
        <v>47</v>
      </c>
      <c r="U10" s="21" t="s">
        <v>7</v>
      </c>
      <c r="V10" s="24"/>
      <c r="W10" s="22"/>
      <c r="X10" s="23"/>
      <c r="Y10" s="21" t="s">
        <v>8</v>
      </c>
      <c r="Z10" s="21" t="s">
        <v>7</v>
      </c>
      <c r="AA10" s="21" t="s">
        <v>47</v>
      </c>
      <c r="AB10" s="21" t="s">
        <v>7</v>
      </c>
    </row>
    <row r="11" spans="2:28" ht="12.75">
      <c r="B11" s="22"/>
      <c r="C11" s="23"/>
      <c r="D11" s="21" t="s">
        <v>46</v>
      </c>
      <c r="E11" s="21" t="s">
        <v>46</v>
      </c>
      <c r="F11" s="21" t="s">
        <v>48</v>
      </c>
      <c r="G11" s="21" t="s">
        <v>48</v>
      </c>
      <c r="H11" s="24"/>
      <c r="I11" s="22"/>
      <c r="J11" s="23"/>
      <c r="K11" s="21" t="s">
        <v>1</v>
      </c>
      <c r="L11" s="21" t="s">
        <v>8</v>
      </c>
      <c r="M11" s="21" t="s">
        <v>129</v>
      </c>
      <c r="N11" s="21" t="s">
        <v>9</v>
      </c>
      <c r="O11" s="24"/>
      <c r="P11" s="22"/>
      <c r="Q11" s="23"/>
      <c r="R11" s="21" t="s">
        <v>1</v>
      </c>
      <c r="S11" s="21" t="s">
        <v>8</v>
      </c>
      <c r="T11" s="21" t="s">
        <v>129</v>
      </c>
      <c r="U11" s="21" t="s">
        <v>9</v>
      </c>
      <c r="V11" s="24"/>
      <c r="W11" s="22"/>
      <c r="X11" s="23"/>
      <c r="Y11" s="21" t="s">
        <v>1</v>
      </c>
      <c r="Z11" s="21" t="s">
        <v>8</v>
      </c>
      <c r="AA11" s="21" t="s">
        <v>129</v>
      </c>
      <c r="AB11" s="21" t="s">
        <v>9</v>
      </c>
    </row>
    <row r="12" spans="2:28" ht="12.75">
      <c r="B12" s="22"/>
      <c r="C12" s="23"/>
      <c r="D12" s="29" t="s">
        <v>148</v>
      </c>
      <c r="E12" s="29" t="s">
        <v>84</v>
      </c>
      <c r="F12" s="29" t="s">
        <v>148</v>
      </c>
      <c r="G12" s="29" t="s">
        <v>84</v>
      </c>
      <c r="H12" s="24"/>
      <c r="I12" s="22"/>
      <c r="J12" s="23"/>
      <c r="K12" s="29" t="s">
        <v>143</v>
      </c>
      <c r="L12" s="29" t="s">
        <v>43</v>
      </c>
      <c r="M12" s="29" t="s">
        <v>143</v>
      </c>
      <c r="N12" s="29" t="s">
        <v>43</v>
      </c>
      <c r="O12" s="24"/>
      <c r="P12" s="22"/>
      <c r="Q12" s="23"/>
      <c r="R12" s="29" t="s">
        <v>140</v>
      </c>
      <c r="S12" s="29" t="s">
        <v>41</v>
      </c>
      <c r="T12" s="29" t="s">
        <v>140</v>
      </c>
      <c r="U12" s="29" t="s">
        <v>41</v>
      </c>
      <c r="V12" s="24"/>
      <c r="W12" s="22"/>
      <c r="X12" s="23"/>
      <c r="Y12" s="29" t="s">
        <v>116</v>
      </c>
      <c r="Z12" s="29" t="s">
        <v>40</v>
      </c>
      <c r="AA12" s="29" t="s">
        <v>116</v>
      </c>
      <c r="AB12" s="29" t="s">
        <v>40</v>
      </c>
    </row>
    <row r="13" spans="2:28" ht="12.75">
      <c r="B13" s="22"/>
      <c r="C13" s="23"/>
      <c r="D13" s="21" t="s">
        <v>2</v>
      </c>
      <c r="E13" s="21" t="s">
        <v>2</v>
      </c>
      <c r="F13" s="21" t="s">
        <v>2</v>
      </c>
      <c r="G13" s="21" t="s">
        <v>2</v>
      </c>
      <c r="H13" s="24"/>
      <c r="I13" s="22"/>
      <c r="J13" s="23"/>
      <c r="K13" s="21" t="s">
        <v>2</v>
      </c>
      <c r="L13" s="21" t="s">
        <v>2</v>
      </c>
      <c r="M13" s="21" t="s">
        <v>2</v>
      </c>
      <c r="N13" s="21" t="s">
        <v>2</v>
      </c>
      <c r="O13" s="24"/>
      <c r="P13" s="22"/>
      <c r="Q13" s="23"/>
      <c r="R13" s="21" t="s">
        <v>2</v>
      </c>
      <c r="S13" s="21" t="s">
        <v>2</v>
      </c>
      <c r="T13" s="21" t="s">
        <v>2</v>
      </c>
      <c r="U13" s="21" t="s">
        <v>2</v>
      </c>
      <c r="V13" s="24"/>
      <c r="W13" s="22"/>
      <c r="X13" s="23"/>
      <c r="Y13" s="21" t="s">
        <v>2</v>
      </c>
      <c r="Z13" s="21" t="s">
        <v>2</v>
      </c>
      <c r="AA13" s="21" t="s">
        <v>2</v>
      </c>
      <c r="AB13" s="21" t="s">
        <v>2</v>
      </c>
    </row>
    <row r="14" spans="2:28" ht="12.75">
      <c r="B14" s="31" t="s">
        <v>11</v>
      </c>
      <c r="C14" s="8">
        <v>0</v>
      </c>
      <c r="D14" s="8">
        <f>+F14-M14</f>
        <v>24874</v>
      </c>
      <c r="E14" s="7">
        <f>+G14-N14</f>
        <v>27530</v>
      </c>
      <c r="F14" s="8">
        <v>109022</v>
      </c>
      <c r="G14" s="7">
        <v>128414</v>
      </c>
      <c r="H14" s="24"/>
      <c r="I14" s="31" t="s">
        <v>11</v>
      </c>
      <c r="J14" s="8">
        <v>0</v>
      </c>
      <c r="K14" s="8">
        <f>+M14-T14</f>
        <v>29634</v>
      </c>
      <c r="L14" s="7">
        <f>+N14-U14</f>
        <v>37026</v>
      </c>
      <c r="M14" s="8">
        <v>84148</v>
      </c>
      <c r="N14" s="7">
        <v>100884</v>
      </c>
      <c r="O14" s="24"/>
      <c r="P14" s="31" t="s">
        <v>11</v>
      </c>
      <c r="Q14" s="8">
        <v>0</v>
      </c>
      <c r="R14" s="8">
        <f>+T14-AA14</f>
        <v>28619</v>
      </c>
      <c r="S14" s="7">
        <f>+U14-AB14</f>
        <v>34479</v>
      </c>
      <c r="T14" s="8">
        <v>54514</v>
      </c>
      <c r="U14" s="7">
        <v>63858</v>
      </c>
      <c r="V14" s="24"/>
      <c r="W14" s="31" t="s">
        <v>11</v>
      </c>
      <c r="X14" s="8">
        <v>0</v>
      </c>
      <c r="Y14" s="8">
        <v>25895</v>
      </c>
      <c r="Z14" s="7">
        <v>29379</v>
      </c>
      <c r="AA14" s="8">
        <v>25895</v>
      </c>
      <c r="AB14" s="7">
        <v>29379</v>
      </c>
    </row>
    <row r="15" spans="2:28" ht="12.75">
      <c r="B15" s="22" t="s">
        <v>1</v>
      </c>
      <c r="C15" s="8"/>
      <c r="D15" s="8"/>
      <c r="E15" s="7"/>
      <c r="F15" s="8"/>
      <c r="G15" s="7"/>
      <c r="H15" s="24"/>
      <c r="I15" s="22" t="s">
        <v>1</v>
      </c>
      <c r="J15" s="8"/>
      <c r="K15" s="8"/>
      <c r="L15" s="7"/>
      <c r="M15" s="8"/>
      <c r="N15" s="7"/>
      <c r="O15" s="24"/>
      <c r="P15" s="22" t="s">
        <v>1</v>
      </c>
      <c r="Q15" s="8"/>
      <c r="R15" s="8"/>
      <c r="S15" s="7"/>
      <c r="T15" s="8"/>
      <c r="U15" s="7"/>
      <c r="V15" s="24"/>
      <c r="W15" s="22" t="s">
        <v>1</v>
      </c>
      <c r="X15" s="8"/>
      <c r="Y15" s="8"/>
      <c r="Z15" s="7"/>
      <c r="AA15" s="8"/>
      <c r="AB15" s="7"/>
    </row>
    <row r="16" spans="2:28" ht="12.75" hidden="1">
      <c r="B16" s="22" t="s">
        <v>49</v>
      </c>
      <c r="C16" s="8"/>
      <c r="D16" s="8">
        <f>+D20-D14-D18</f>
        <v>-18211</v>
      </c>
      <c r="E16" s="8">
        <f>+E20-E14-E18</f>
        <v>-23535</v>
      </c>
      <c r="F16" s="8">
        <f>+F20-F14-F18</f>
        <v>-87457</v>
      </c>
      <c r="G16" s="8">
        <f>+G20-G14-G18</f>
        <v>-101424</v>
      </c>
      <c r="H16" s="24"/>
      <c r="I16" s="22" t="s">
        <v>49</v>
      </c>
      <c r="J16" s="8"/>
      <c r="K16" s="8">
        <f>+K20-K14-K18</f>
        <v>-24906</v>
      </c>
      <c r="L16" s="8">
        <f>+L20-L14-L18</f>
        <v>-29448</v>
      </c>
      <c r="M16" s="8">
        <f>+M20-M14-M18</f>
        <v>-69559</v>
      </c>
      <c r="N16" s="8">
        <f>+N20-N14-N18</f>
        <v>-78232</v>
      </c>
      <c r="O16" s="24"/>
      <c r="P16" s="22" t="s">
        <v>49</v>
      </c>
      <c r="Q16" s="8"/>
      <c r="R16" s="8">
        <f>+R20-R14-R18</f>
        <v>-23846</v>
      </c>
      <c r="S16" s="8">
        <f>+S20-S14-S18</f>
        <v>-27240</v>
      </c>
      <c r="T16" s="8">
        <f>+T20-T14-T18</f>
        <v>-44966</v>
      </c>
      <c r="U16" s="8">
        <f>+U20-U14-U18</f>
        <v>-49127</v>
      </c>
      <c r="V16" s="24"/>
      <c r="W16" s="22" t="s">
        <v>49</v>
      </c>
      <c r="X16" s="8"/>
      <c r="Y16" s="8">
        <f>+Y20-Y14-Y18</f>
        <v>-20729</v>
      </c>
      <c r="Z16" s="8">
        <f>+Z20-Z14-Z18</f>
        <v>-21099</v>
      </c>
      <c r="AA16" s="8">
        <f>+AA20-AA14-AA18</f>
        <v>-21433</v>
      </c>
      <c r="AB16" s="8">
        <f>+AB20-AB14-AB18</f>
        <v>-22230</v>
      </c>
    </row>
    <row r="17" spans="2:28" ht="12.75" hidden="1">
      <c r="B17" s="22"/>
      <c r="C17" s="8"/>
      <c r="D17" s="8"/>
      <c r="E17" s="7"/>
      <c r="F17" s="8"/>
      <c r="G17" s="7"/>
      <c r="H17" s="24"/>
      <c r="I17" s="22"/>
      <c r="J17" s="8"/>
      <c r="K17" s="8"/>
      <c r="L17" s="7"/>
      <c r="M17" s="8"/>
      <c r="N17" s="7"/>
      <c r="O17" s="24"/>
      <c r="P17" s="22"/>
      <c r="Q17" s="8"/>
      <c r="R17" s="8"/>
      <c r="S17" s="7"/>
      <c r="T17" s="8"/>
      <c r="U17" s="7"/>
      <c r="V17" s="24"/>
      <c r="W17" s="22"/>
      <c r="X17" s="8"/>
      <c r="Y17" s="8"/>
      <c r="Z17" s="7"/>
      <c r="AA17" s="8"/>
      <c r="AB17" s="7"/>
    </row>
    <row r="18" spans="2:28" ht="12.75" hidden="1">
      <c r="B18" s="22" t="s">
        <v>50</v>
      </c>
      <c r="C18" s="8"/>
      <c r="D18" s="10">
        <f>1017-704</f>
        <v>313</v>
      </c>
      <c r="E18" s="10">
        <f>1474-1131</f>
        <v>343</v>
      </c>
      <c r="F18" s="10">
        <v>1017</v>
      </c>
      <c r="G18" s="10">
        <v>1474</v>
      </c>
      <c r="H18" s="24"/>
      <c r="I18" s="22" t="s">
        <v>50</v>
      </c>
      <c r="J18" s="8"/>
      <c r="K18" s="10">
        <f>1017-704</f>
        <v>313</v>
      </c>
      <c r="L18" s="10">
        <f>1474-1131</f>
        <v>343</v>
      </c>
      <c r="M18" s="10">
        <v>1017</v>
      </c>
      <c r="N18" s="10">
        <v>1474</v>
      </c>
      <c r="O18" s="24"/>
      <c r="P18" s="22" t="s">
        <v>50</v>
      </c>
      <c r="Q18" s="8"/>
      <c r="R18" s="10">
        <f>1017-704</f>
        <v>313</v>
      </c>
      <c r="S18" s="10">
        <f>1474-1131</f>
        <v>343</v>
      </c>
      <c r="T18" s="10">
        <v>1017</v>
      </c>
      <c r="U18" s="10">
        <v>1474</v>
      </c>
      <c r="V18" s="24"/>
      <c r="W18" s="22" t="s">
        <v>50</v>
      </c>
      <c r="X18" s="8"/>
      <c r="Y18" s="10">
        <f>1017-704</f>
        <v>313</v>
      </c>
      <c r="Z18" s="10">
        <f>1474-1131</f>
        <v>343</v>
      </c>
      <c r="AA18" s="10">
        <v>1017</v>
      </c>
      <c r="AB18" s="10">
        <v>1474</v>
      </c>
    </row>
    <row r="19" spans="2:28" ht="12.75" hidden="1">
      <c r="B19" s="22"/>
      <c r="C19" s="8"/>
      <c r="D19" s="8"/>
      <c r="E19" s="8"/>
      <c r="F19" s="8"/>
      <c r="G19" s="8"/>
      <c r="H19" s="24"/>
      <c r="I19" s="22"/>
      <c r="J19" s="8"/>
      <c r="K19" s="8"/>
      <c r="L19" s="8"/>
      <c r="M19" s="8"/>
      <c r="N19" s="8"/>
      <c r="O19" s="24"/>
      <c r="P19" s="22"/>
      <c r="Q19" s="8"/>
      <c r="R19" s="8"/>
      <c r="S19" s="8"/>
      <c r="T19" s="8"/>
      <c r="U19" s="8"/>
      <c r="V19" s="24"/>
      <c r="W19" s="22"/>
      <c r="X19" s="8"/>
      <c r="Y19" s="8"/>
      <c r="Z19" s="8"/>
      <c r="AA19" s="8"/>
      <c r="AB19" s="8"/>
    </row>
    <row r="20" spans="2:28" ht="12.75">
      <c r="B20" s="31" t="s">
        <v>51</v>
      </c>
      <c r="C20" s="8"/>
      <c r="D20" s="8">
        <f>+D24-D22</f>
        <v>6976</v>
      </c>
      <c r="E20" s="8">
        <f>+E24-E22</f>
        <v>4338</v>
      </c>
      <c r="F20" s="8">
        <f>+F24-F22</f>
        <v>22582</v>
      </c>
      <c r="G20" s="8">
        <f>+G24-G22</f>
        <v>28464</v>
      </c>
      <c r="H20" s="24"/>
      <c r="I20" s="31" t="s">
        <v>51</v>
      </c>
      <c r="J20" s="8"/>
      <c r="K20" s="8">
        <f>+K24-K22</f>
        <v>5041</v>
      </c>
      <c r="L20" s="8">
        <f>+L24-L22</f>
        <v>7921</v>
      </c>
      <c r="M20" s="8">
        <f>+M24-M22</f>
        <v>15606</v>
      </c>
      <c r="N20" s="8">
        <f>+N24-N22</f>
        <v>24126</v>
      </c>
      <c r="O20" s="24"/>
      <c r="P20" s="31" t="s">
        <v>51</v>
      </c>
      <c r="Q20" s="8"/>
      <c r="R20" s="8">
        <f>+R24-R22</f>
        <v>5086</v>
      </c>
      <c r="S20" s="8">
        <f>+S24-S22</f>
        <v>7582</v>
      </c>
      <c r="T20" s="8">
        <f>+T24-T22</f>
        <v>10565</v>
      </c>
      <c r="U20" s="8">
        <f>+U24-U22</f>
        <v>16205</v>
      </c>
      <c r="V20" s="24"/>
      <c r="W20" s="31" t="s">
        <v>51</v>
      </c>
      <c r="X20" s="8"/>
      <c r="Y20" s="8">
        <f>+Y24-Y22</f>
        <v>5479</v>
      </c>
      <c r="Z20" s="8">
        <f>+Z24-Z22</f>
        <v>8623</v>
      </c>
      <c r="AA20" s="8">
        <f>+AA24-AA22</f>
        <v>5479</v>
      </c>
      <c r="AB20" s="8">
        <f>+AB24-AB22</f>
        <v>8623</v>
      </c>
    </row>
    <row r="21" spans="2:28" ht="12.75">
      <c r="B21" s="22"/>
      <c r="C21" s="8"/>
      <c r="D21" s="8"/>
      <c r="E21" s="8"/>
      <c r="F21" s="8"/>
      <c r="G21" s="8"/>
      <c r="H21" s="24"/>
      <c r="I21" s="22"/>
      <c r="J21" s="8"/>
      <c r="K21" s="8"/>
      <c r="L21" s="8"/>
      <c r="M21" s="8"/>
      <c r="N21" s="8"/>
      <c r="O21" s="24"/>
      <c r="P21" s="22"/>
      <c r="Q21" s="8"/>
      <c r="R21" s="8"/>
      <c r="S21" s="8"/>
      <c r="T21" s="8"/>
      <c r="U21" s="8"/>
      <c r="V21" s="24"/>
      <c r="W21" s="22"/>
      <c r="X21" s="8"/>
      <c r="Y21" s="8"/>
      <c r="Z21" s="8"/>
      <c r="AA21" s="8"/>
      <c r="AB21" s="8"/>
    </row>
    <row r="22" spans="2:28" ht="12.75">
      <c r="B22" s="22" t="s">
        <v>52</v>
      </c>
      <c r="C22" s="8"/>
      <c r="D22" s="10">
        <f>+F22-M22</f>
        <v>73</v>
      </c>
      <c r="E22" s="10">
        <f>+G22-N22</f>
        <v>0</v>
      </c>
      <c r="F22" s="10">
        <v>0</v>
      </c>
      <c r="G22" s="10">
        <v>-120</v>
      </c>
      <c r="H22" s="24"/>
      <c r="I22" s="22" t="s">
        <v>52</v>
      </c>
      <c r="J22" s="8"/>
      <c r="K22" s="10">
        <f>+M22-T22</f>
        <v>-2</v>
      </c>
      <c r="L22" s="10">
        <f>+N22-U22</f>
        <v>-26</v>
      </c>
      <c r="M22" s="10">
        <v>-73</v>
      </c>
      <c r="N22" s="10">
        <v>-120</v>
      </c>
      <c r="O22" s="24"/>
      <c r="P22" s="22" t="s">
        <v>52</v>
      </c>
      <c r="Q22" s="8"/>
      <c r="R22" s="10">
        <f>+T22-AA22</f>
        <v>-9</v>
      </c>
      <c r="S22" s="10">
        <f>+U22-AB22</f>
        <v>-47</v>
      </c>
      <c r="T22" s="10">
        <v>-71</v>
      </c>
      <c r="U22" s="10">
        <v>-94</v>
      </c>
      <c r="V22" s="24"/>
      <c r="W22" s="22" t="s">
        <v>52</v>
      </c>
      <c r="X22" s="8"/>
      <c r="Y22" s="10">
        <v>-62</v>
      </c>
      <c r="Z22" s="10">
        <v>-47</v>
      </c>
      <c r="AA22" s="10">
        <v>-62</v>
      </c>
      <c r="AB22" s="10">
        <v>-47</v>
      </c>
    </row>
    <row r="23" spans="2:28" ht="12.75">
      <c r="B23" s="22"/>
      <c r="C23" s="8"/>
      <c r="D23" s="8"/>
      <c r="E23" s="8"/>
      <c r="F23" s="8"/>
      <c r="G23" s="8"/>
      <c r="H23" s="24"/>
      <c r="I23" s="22"/>
      <c r="J23" s="8"/>
      <c r="K23" s="8"/>
      <c r="L23" s="8"/>
      <c r="M23" s="8"/>
      <c r="N23" s="8"/>
      <c r="O23" s="24"/>
      <c r="P23" s="22"/>
      <c r="Q23" s="8"/>
      <c r="R23" s="8"/>
      <c r="S23" s="8"/>
      <c r="T23" s="8"/>
      <c r="U23" s="8"/>
      <c r="V23" s="24"/>
      <c r="W23" s="22"/>
      <c r="X23" s="8"/>
      <c r="Y23" s="8"/>
      <c r="Z23" s="8"/>
      <c r="AA23" s="8"/>
      <c r="AB23" s="8"/>
    </row>
    <row r="24" spans="2:28" ht="12.75">
      <c r="B24" s="22"/>
      <c r="C24" s="8"/>
      <c r="D24" s="8">
        <f>D30-D28-D26</f>
        <v>7049</v>
      </c>
      <c r="E24" s="8">
        <f>E30-E28-E26</f>
        <v>4338</v>
      </c>
      <c r="F24" s="8">
        <f>F30-F28-F26</f>
        <v>22582</v>
      </c>
      <c r="G24" s="8">
        <f>G30-G28-G26</f>
        <v>28344</v>
      </c>
      <c r="H24" s="24"/>
      <c r="I24" s="22"/>
      <c r="J24" s="8"/>
      <c r="K24" s="8">
        <f>+K30-K28-K26</f>
        <v>5039</v>
      </c>
      <c r="L24" s="8">
        <f>+L30-L28-L26</f>
        <v>7895</v>
      </c>
      <c r="M24" s="8">
        <f>+M30-M28-M26</f>
        <v>15533</v>
      </c>
      <c r="N24" s="8">
        <f>+N30-N28-N26</f>
        <v>24006</v>
      </c>
      <c r="O24" s="24"/>
      <c r="P24" s="22"/>
      <c r="Q24" s="8"/>
      <c r="R24" s="8">
        <f>+R30-R28-R26</f>
        <v>5077</v>
      </c>
      <c r="S24" s="8">
        <f>+S30-S28-S26</f>
        <v>7535</v>
      </c>
      <c r="T24" s="8">
        <f>+T30-T28-T26</f>
        <v>10494</v>
      </c>
      <c r="U24" s="8">
        <f>+U30-U28-U26</f>
        <v>16111</v>
      </c>
      <c r="V24" s="24"/>
      <c r="W24" s="22"/>
      <c r="X24" s="8"/>
      <c r="Y24" s="8">
        <f>+Y30-Y28-Y26</f>
        <v>5417</v>
      </c>
      <c r="Z24" s="8">
        <f>+Z30-Z28-Z26</f>
        <v>8576</v>
      </c>
      <c r="AA24" s="8">
        <f>+AA30-AA28-AA26</f>
        <v>5417</v>
      </c>
      <c r="AB24" s="8">
        <f>+AB30-AB28-AB26</f>
        <v>8576</v>
      </c>
    </row>
    <row r="25" spans="2:28" ht="12.75">
      <c r="B25" s="22"/>
      <c r="C25" s="8"/>
      <c r="D25" s="8"/>
      <c r="E25" s="8"/>
      <c r="F25" s="8"/>
      <c r="G25" s="8"/>
      <c r="H25" s="24"/>
      <c r="I25" s="22"/>
      <c r="J25" s="8"/>
      <c r="K25" s="8"/>
      <c r="L25" s="8"/>
      <c r="M25" s="8"/>
      <c r="N25" s="8"/>
      <c r="O25" s="24"/>
      <c r="P25" s="22"/>
      <c r="Q25" s="8"/>
      <c r="R25" s="8"/>
      <c r="S25" s="8"/>
      <c r="T25" s="8"/>
      <c r="U25" s="8"/>
      <c r="V25" s="24"/>
      <c r="W25" s="22"/>
      <c r="X25" s="8"/>
      <c r="Y25" s="8"/>
      <c r="Z25" s="8"/>
      <c r="AA25" s="8"/>
      <c r="AB25" s="8"/>
    </row>
    <row r="26" spans="2:28" s="24" customFormat="1" ht="12.75">
      <c r="B26" s="22" t="s">
        <v>72</v>
      </c>
      <c r="C26" s="8"/>
      <c r="D26" s="8">
        <f>+F26-M26</f>
        <v>211</v>
      </c>
      <c r="E26" s="8">
        <f>+G26-N26</f>
        <v>225</v>
      </c>
      <c r="F26" s="8">
        <v>680</v>
      </c>
      <c r="G26" s="8">
        <v>875</v>
      </c>
      <c r="I26" s="22" t="s">
        <v>72</v>
      </c>
      <c r="J26" s="8"/>
      <c r="K26" s="8">
        <f>+M26-T26</f>
        <v>147</v>
      </c>
      <c r="L26" s="8">
        <f>+N26-U26</f>
        <v>289</v>
      </c>
      <c r="M26" s="8">
        <v>469</v>
      </c>
      <c r="N26" s="8">
        <v>650</v>
      </c>
      <c r="P26" s="22" t="s">
        <v>72</v>
      </c>
      <c r="Q26" s="8"/>
      <c r="R26" s="8">
        <f>+T26-AA26</f>
        <v>163</v>
      </c>
      <c r="S26" s="8">
        <f>+U26-AB26</f>
        <v>204</v>
      </c>
      <c r="T26" s="8">
        <v>322</v>
      </c>
      <c r="U26" s="8">
        <v>361</v>
      </c>
      <c r="W26" s="22" t="s">
        <v>72</v>
      </c>
      <c r="X26" s="8"/>
      <c r="Y26" s="8">
        <v>159</v>
      </c>
      <c r="Z26" s="8">
        <v>157</v>
      </c>
      <c r="AA26" s="8">
        <v>159</v>
      </c>
      <c r="AB26" s="8">
        <v>157</v>
      </c>
    </row>
    <row r="27" spans="2:28" ht="12.75">
      <c r="B27" s="22"/>
      <c r="C27" s="8"/>
      <c r="D27" s="8"/>
      <c r="E27" s="8"/>
      <c r="F27" s="8"/>
      <c r="G27" s="8"/>
      <c r="H27" s="24"/>
      <c r="I27" s="22"/>
      <c r="J27" s="8"/>
      <c r="K27" s="8"/>
      <c r="L27" s="8"/>
      <c r="M27" s="8"/>
      <c r="N27" s="8"/>
      <c r="O27" s="24"/>
      <c r="P27" s="22"/>
      <c r="Q27" s="8"/>
      <c r="R27" s="8"/>
      <c r="S27" s="8"/>
      <c r="T27" s="8"/>
      <c r="U27" s="8"/>
      <c r="V27" s="24"/>
      <c r="W27" s="22"/>
      <c r="X27" s="8"/>
      <c r="Y27" s="8"/>
      <c r="Z27" s="8"/>
      <c r="AA27" s="8"/>
      <c r="AB27" s="8"/>
    </row>
    <row r="28" spans="2:28" ht="12.75">
      <c r="B28" s="22" t="s">
        <v>145</v>
      </c>
      <c r="C28" s="8"/>
      <c r="D28" s="10">
        <f>+F28-M28</f>
        <v>-1488</v>
      </c>
      <c r="E28" s="10">
        <f>+G28-N28</f>
        <v>190</v>
      </c>
      <c r="F28" s="10">
        <v>373</v>
      </c>
      <c r="G28" s="10">
        <v>4040</v>
      </c>
      <c r="H28" s="24"/>
      <c r="I28" s="22" t="s">
        <v>145</v>
      </c>
      <c r="J28" s="8"/>
      <c r="K28" s="10">
        <f>+M28-T28</f>
        <v>801</v>
      </c>
      <c r="L28" s="10">
        <f>+N28-U28</f>
        <v>1705</v>
      </c>
      <c r="M28" s="10">
        <v>1861</v>
      </c>
      <c r="N28" s="10">
        <v>3850</v>
      </c>
      <c r="O28" s="24"/>
      <c r="P28" s="22" t="s">
        <v>145</v>
      </c>
      <c r="Q28" s="8"/>
      <c r="R28" s="10">
        <f>+T28-AA28</f>
        <v>1060</v>
      </c>
      <c r="S28" s="10">
        <f>+U28-AB28</f>
        <v>2145</v>
      </c>
      <c r="T28" s="10">
        <v>1060</v>
      </c>
      <c r="U28" s="10">
        <v>2145</v>
      </c>
      <c r="V28" s="24"/>
      <c r="W28" s="22" t="s">
        <v>145</v>
      </c>
      <c r="X28" s="8"/>
      <c r="Y28" s="10">
        <v>0</v>
      </c>
      <c r="Z28" s="10">
        <v>0</v>
      </c>
      <c r="AA28" s="10">
        <v>0</v>
      </c>
      <c r="AB28" s="10">
        <v>0</v>
      </c>
    </row>
    <row r="29" spans="2:28" ht="12.75">
      <c r="B29" s="22"/>
      <c r="C29" s="8"/>
      <c r="D29" s="8"/>
      <c r="E29" s="8"/>
      <c r="F29" s="8"/>
      <c r="G29" s="8"/>
      <c r="H29" s="24"/>
      <c r="I29" s="22"/>
      <c r="J29" s="8"/>
      <c r="K29" s="8"/>
      <c r="L29" s="8"/>
      <c r="M29" s="8"/>
      <c r="N29" s="8"/>
      <c r="O29" s="24"/>
      <c r="P29" s="22"/>
      <c r="Q29" s="8"/>
      <c r="R29" s="8"/>
      <c r="S29" s="8"/>
      <c r="T29" s="8"/>
      <c r="U29" s="8"/>
      <c r="V29" s="24"/>
      <c r="W29" s="22"/>
      <c r="X29" s="8"/>
      <c r="Y29" s="8"/>
      <c r="Z29" s="8"/>
      <c r="AA29" s="8"/>
      <c r="AB29" s="8"/>
    </row>
    <row r="30" spans="2:28" ht="12.75">
      <c r="B30" s="31" t="s">
        <v>53</v>
      </c>
      <c r="C30" s="8"/>
      <c r="D30" s="8">
        <f>F30-M30</f>
        <v>5772</v>
      </c>
      <c r="E30" s="8">
        <f>G30-N30</f>
        <v>4753</v>
      </c>
      <c r="F30" s="8">
        <v>23635</v>
      </c>
      <c r="G30" s="8">
        <v>33259</v>
      </c>
      <c r="H30" s="24"/>
      <c r="I30" s="31" t="s">
        <v>53</v>
      </c>
      <c r="J30" s="8"/>
      <c r="K30" s="8">
        <f>+M30-T30</f>
        <v>5987</v>
      </c>
      <c r="L30" s="8">
        <f>+N30-U30</f>
        <v>9889</v>
      </c>
      <c r="M30" s="8">
        <v>17863</v>
      </c>
      <c r="N30" s="8">
        <v>28506</v>
      </c>
      <c r="O30" s="24"/>
      <c r="P30" s="31" t="s">
        <v>53</v>
      </c>
      <c r="Q30" s="8"/>
      <c r="R30" s="8">
        <f>+T30-AA30</f>
        <v>6300</v>
      </c>
      <c r="S30" s="8">
        <f>+U30-AB30</f>
        <v>9884</v>
      </c>
      <c r="T30" s="8">
        <v>11876</v>
      </c>
      <c r="U30" s="8">
        <v>18617</v>
      </c>
      <c r="V30" s="24"/>
      <c r="W30" s="31" t="s">
        <v>53</v>
      </c>
      <c r="X30" s="8"/>
      <c r="Y30" s="8">
        <v>5576</v>
      </c>
      <c r="Z30" s="8">
        <v>8733</v>
      </c>
      <c r="AA30" s="8">
        <v>5576</v>
      </c>
      <c r="AB30" s="8">
        <v>8733</v>
      </c>
    </row>
    <row r="31" spans="2:28" ht="12.75">
      <c r="B31" s="31"/>
      <c r="C31" s="8"/>
      <c r="D31" s="8"/>
      <c r="E31" s="8"/>
      <c r="F31" s="8"/>
      <c r="G31" s="8"/>
      <c r="H31" s="24"/>
      <c r="I31" s="31"/>
      <c r="J31" s="8"/>
      <c r="K31" s="8"/>
      <c r="L31" s="8"/>
      <c r="M31" s="8"/>
      <c r="N31" s="8"/>
      <c r="O31" s="24"/>
      <c r="P31" s="31"/>
      <c r="Q31" s="8"/>
      <c r="R31" s="8"/>
      <c r="S31" s="8"/>
      <c r="T31" s="8"/>
      <c r="U31" s="8"/>
      <c r="V31" s="24"/>
      <c r="W31" s="31"/>
      <c r="X31" s="8"/>
      <c r="Y31" s="8"/>
      <c r="Z31" s="8"/>
      <c r="AA31" s="8"/>
      <c r="AB31" s="8"/>
    </row>
    <row r="32" spans="2:28" s="24" customFormat="1" ht="12.75">
      <c r="B32" s="22" t="s">
        <v>54</v>
      </c>
      <c r="C32" s="8"/>
      <c r="D32" s="8">
        <f>+F32-M32</f>
        <v>-1886</v>
      </c>
      <c r="E32" s="8">
        <f>+G32-N32</f>
        <v>-1987</v>
      </c>
      <c r="F32" s="8">
        <v>-6609</v>
      </c>
      <c r="G32" s="8">
        <f>-9234+4-1</f>
        <v>-9231</v>
      </c>
      <c r="I32" s="22" t="s">
        <v>54</v>
      </c>
      <c r="J32" s="8"/>
      <c r="K32" s="8">
        <f>+M32-T32</f>
        <v>-1504</v>
      </c>
      <c r="L32" s="8">
        <f>+N32-U32</f>
        <v>-2448</v>
      </c>
      <c r="M32" s="8">
        <v>-4723</v>
      </c>
      <c r="N32" s="8">
        <v>-7244</v>
      </c>
      <c r="P32" s="22" t="s">
        <v>54</v>
      </c>
      <c r="Q32" s="8"/>
      <c r="R32" s="8">
        <f>+T32-AA32</f>
        <v>-1598</v>
      </c>
      <c r="S32" s="8">
        <f>+U32-AB32</f>
        <v>-2240</v>
      </c>
      <c r="T32" s="8">
        <v>-3219</v>
      </c>
      <c r="U32" s="8">
        <v>-4796</v>
      </c>
      <c r="W32" s="22" t="s">
        <v>54</v>
      </c>
      <c r="X32" s="8"/>
      <c r="Y32" s="8">
        <v>-1621</v>
      </c>
      <c r="Z32" s="8">
        <v>-2556</v>
      </c>
      <c r="AA32" s="8">
        <v>-1621</v>
      </c>
      <c r="AB32" s="8">
        <v>-2556</v>
      </c>
    </row>
    <row r="33" spans="2:28" ht="12.75">
      <c r="B33" s="22" t="s">
        <v>146</v>
      </c>
      <c r="C33" s="8"/>
      <c r="D33" s="10">
        <f>+F33-M33</f>
        <v>-884</v>
      </c>
      <c r="E33" s="10">
        <f>+G33-N33</f>
        <v>285</v>
      </c>
      <c r="F33" s="10">
        <v>-1018</v>
      </c>
      <c r="G33" s="10">
        <v>-351</v>
      </c>
      <c r="H33" s="24"/>
      <c r="I33" s="22" t="s">
        <v>146</v>
      </c>
      <c r="J33" s="8"/>
      <c r="K33" s="10">
        <f>+M33-T33</f>
        <v>-20</v>
      </c>
      <c r="L33" s="10">
        <f>+N33-U33</f>
        <v>-501</v>
      </c>
      <c r="M33" s="10">
        <v>-134</v>
      </c>
      <c r="N33" s="10">
        <v>-636</v>
      </c>
      <c r="O33" s="24"/>
      <c r="P33" s="22" t="s">
        <v>146</v>
      </c>
      <c r="Q33" s="8"/>
      <c r="R33" s="10">
        <f>+T33-AA33</f>
        <v>-114</v>
      </c>
      <c r="S33" s="10">
        <f>+U33-AB33</f>
        <v>-135</v>
      </c>
      <c r="T33" s="10">
        <v>-114</v>
      </c>
      <c r="U33" s="10">
        <v>-135</v>
      </c>
      <c r="V33" s="24"/>
      <c r="W33" s="22" t="s">
        <v>146</v>
      </c>
      <c r="X33" s="8"/>
      <c r="Y33" s="10">
        <v>0</v>
      </c>
      <c r="Z33" s="10">
        <v>0</v>
      </c>
      <c r="AA33" s="10">
        <v>0</v>
      </c>
      <c r="AB33" s="10">
        <v>0</v>
      </c>
    </row>
    <row r="34" spans="2:28" ht="12.75">
      <c r="B34" s="22"/>
      <c r="C34" s="8"/>
      <c r="D34" s="8"/>
      <c r="E34" s="8"/>
      <c r="F34" s="8"/>
      <c r="G34" s="8"/>
      <c r="H34" s="24"/>
      <c r="I34" s="22"/>
      <c r="J34" s="8"/>
      <c r="K34" s="8"/>
      <c r="L34" s="8"/>
      <c r="M34" s="8"/>
      <c r="N34" s="8"/>
      <c r="O34" s="24"/>
      <c r="P34" s="22"/>
      <c r="Q34" s="8"/>
      <c r="R34" s="8"/>
      <c r="S34" s="8"/>
      <c r="T34" s="8"/>
      <c r="U34" s="8"/>
      <c r="V34" s="24"/>
      <c r="W34" s="22"/>
      <c r="X34" s="8"/>
      <c r="Y34" s="8"/>
      <c r="Z34" s="8"/>
      <c r="AA34" s="8"/>
      <c r="AB34" s="8"/>
    </row>
    <row r="35" spans="2:28" ht="12.75">
      <c r="B35" s="31" t="s">
        <v>55</v>
      </c>
      <c r="C35" s="8"/>
      <c r="D35" s="8">
        <f>SUM(D30:D33)</f>
        <v>3002</v>
      </c>
      <c r="E35" s="8">
        <f>SUM(E30:E33)</f>
        <v>3051</v>
      </c>
      <c r="F35" s="8">
        <f>SUM(F30:F33)</f>
        <v>16008</v>
      </c>
      <c r="G35" s="8">
        <f>SUM(G30:G33)</f>
        <v>23677</v>
      </c>
      <c r="H35" s="24"/>
      <c r="I35" s="31" t="s">
        <v>55</v>
      </c>
      <c r="J35" s="8"/>
      <c r="K35" s="8">
        <f>SUM(K30:K33)</f>
        <v>4463</v>
      </c>
      <c r="L35" s="8">
        <f>SUM(L30:L33)</f>
        <v>6940</v>
      </c>
      <c r="M35" s="8">
        <f>SUM(M30:M33)</f>
        <v>13006</v>
      </c>
      <c r="N35" s="8">
        <f>SUM(N30:N33)</f>
        <v>20626</v>
      </c>
      <c r="O35" s="24"/>
      <c r="P35" s="31" t="s">
        <v>55</v>
      </c>
      <c r="Q35" s="8"/>
      <c r="R35" s="8">
        <f>SUM(R30:R33)</f>
        <v>4588</v>
      </c>
      <c r="S35" s="8">
        <f>SUM(S30:S33)</f>
        <v>7509</v>
      </c>
      <c r="T35" s="8">
        <f>SUM(T30:T33)</f>
        <v>8543</v>
      </c>
      <c r="U35" s="8">
        <f>SUM(U30:U33)</f>
        <v>13686</v>
      </c>
      <c r="V35" s="24"/>
      <c r="W35" s="31" t="s">
        <v>55</v>
      </c>
      <c r="X35" s="8"/>
      <c r="Y35" s="8">
        <f>SUM(Y30:Y33)</f>
        <v>3955</v>
      </c>
      <c r="Z35" s="8">
        <f>SUM(Z30:Z33)</f>
        <v>6177</v>
      </c>
      <c r="AA35" s="8">
        <f>SUM(AA30:AA33)</f>
        <v>3955</v>
      </c>
      <c r="AB35" s="8">
        <f>SUM(AB30:AB33)</f>
        <v>6177</v>
      </c>
    </row>
    <row r="36" spans="2:28" ht="12.75">
      <c r="B36" s="22"/>
      <c r="C36" s="8"/>
      <c r="D36" s="8"/>
      <c r="E36" s="8"/>
      <c r="F36" s="8"/>
      <c r="G36" s="8"/>
      <c r="H36" s="24"/>
      <c r="I36" s="22"/>
      <c r="J36" s="8"/>
      <c r="K36" s="8"/>
      <c r="L36" s="8"/>
      <c r="M36" s="8"/>
      <c r="N36" s="8"/>
      <c r="O36" s="24"/>
      <c r="P36" s="22"/>
      <c r="Q36" s="8"/>
      <c r="R36" s="8"/>
      <c r="S36" s="8"/>
      <c r="T36" s="8"/>
      <c r="U36" s="8"/>
      <c r="V36" s="24"/>
      <c r="W36" s="22"/>
      <c r="X36" s="8"/>
      <c r="Y36" s="8"/>
      <c r="Z36" s="8"/>
      <c r="AA36" s="8"/>
      <c r="AB36" s="8"/>
    </row>
    <row r="37" spans="2:28" ht="12.75">
      <c r="B37" s="22" t="s">
        <v>56</v>
      </c>
      <c r="C37" s="8"/>
      <c r="D37" s="10">
        <f>+F37-M37</f>
        <v>-1379</v>
      </c>
      <c r="E37" s="10">
        <f>+G37-N37</f>
        <v>-142</v>
      </c>
      <c r="F37" s="10">
        <v>-6379</v>
      </c>
      <c r="G37" s="10">
        <v>-9534</v>
      </c>
      <c r="H37" s="24"/>
      <c r="I37" s="22" t="s">
        <v>56</v>
      </c>
      <c r="J37" s="8"/>
      <c r="K37" s="10">
        <f>+M37-T37</f>
        <v>-1597</v>
      </c>
      <c r="L37" s="10">
        <f>+N37-U37</f>
        <v>-3059</v>
      </c>
      <c r="M37" s="10">
        <v>-5000</v>
      </c>
      <c r="N37" s="10">
        <v>-9392</v>
      </c>
      <c r="O37" s="24"/>
      <c r="P37" s="22" t="s">
        <v>56</v>
      </c>
      <c r="Q37" s="8"/>
      <c r="R37" s="10">
        <f>+T37-AA37</f>
        <v>-1846</v>
      </c>
      <c r="S37" s="10">
        <f>+U37-AB37</f>
        <v>-3518</v>
      </c>
      <c r="T37" s="10">
        <v>-3403</v>
      </c>
      <c r="U37" s="10">
        <v>-6333</v>
      </c>
      <c r="V37" s="24"/>
      <c r="W37" s="22" t="s">
        <v>56</v>
      </c>
      <c r="X37" s="8"/>
      <c r="Y37" s="10">
        <v>-1557</v>
      </c>
      <c r="Z37" s="10">
        <v>-2815</v>
      </c>
      <c r="AA37" s="10">
        <v>-1557</v>
      </c>
      <c r="AB37" s="10">
        <v>-2815</v>
      </c>
    </row>
    <row r="38" spans="2:28" ht="12.75">
      <c r="B38" s="22"/>
      <c r="C38" s="8"/>
      <c r="D38" s="8"/>
      <c r="E38" s="8"/>
      <c r="F38" s="8"/>
      <c r="G38" s="8"/>
      <c r="H38" s="24"/>
      <c r="I38" s="22"/>
      <c r="J38" s="8"/>
      <c r="K38" s="8"/>
      <c r="L38" s="8"/>
      <c r="M38" s="8"/>
      <c r="N38" s="8"/>
      <c r="O38" s="24"/>
      <c r="P38" s="22"/>
      <c r="Q38" s="8"/>
      <c r="R38" s="8"/>
      <c r="S38" s="8"/>
      <c r="T38" s="8"/>
      <c r="U38" s="8"/>
      <c r="V38" s="24"/>
      <c r="W38" s="22"/>
      <c r="X38" s="8"/>
      <c r="Y38" s="8"/>
      <c r="Z38" s="8"/>
      <c r="AA38" s="8"/>
      <c r="AB38" s="8"/>
    </row>
    <row r="39" spans="2:28" ht="12.75">
      <c r="B39" s="22" t="s">
        <v>68</v>
      </c>
      <c r="C39" s="8"/>
      <c r="D39" s="8"/>
      <c r="E39" s="8"/>
      <c r="F39" s="8"/>
      <c r="G39" s="8"/>
      <c r="H39" s="24"/>
      <c r="I39" s="22" t="s">
        <v>68</v>
      </c>
      <c r="J39" s="8"/>
      <c r="K39" s="8"/>
      <c r="L39" s="8"/>
      <c r="M39" s="8"/>
      <c r="N39" s="8"/>
      <c r="O39" s="24"/>
      <c r="P39" s="22" t="s">
        <v>68</v>
      </c>
      <c r="Q39" s="8"/>
      <c r="R39" s="8"/>
      <c r="S39" s="8"/>
      <c r="T39" s="8"/>
      <c r="U39" s="8"/>
      <c r="V39" s="24"/>
      <c r="W39" s="22" t="s">
        <v>68</v>
      </c>
      <c r="X39" s="8"/>
      <c r="Y39" s="8"/>
      <c r="Z39" s="8"/>
      <c r="AA39" s="8"/>
      <c r="AB39" s="8"/>
    </row>
    <row r="40" spans="2:28" ht="13.5" thickBot="1">
      <c r="B40" s="22" t="s">
        <v>69</v>
      </c>
      <c r="C40" s="8"/>
      <c r="D40" s="38">
        <f>SUM(D35:D37)</f>
        <v>1623</v>
      </c>
      <c r="E40" s="38">
        <f>SUM(E35:E37)</f>
        <v>2909</v>
      </c>
      <c r="F40" s="38">
        <f>SUM(F35:F37)</f>
        <v>9629</v>
      </c>
      <c r="G40" s="38">
        <f>SUM(G35:G37)</f>
        <v>14143</v>
      </c>
      <c r="H40" s="24"/>
      <c r="I40" s="22" t="s">
        <v>69</v>
      </c>
      <c r="J40" s="8"/>
      <c r="K40" s="38">
        <f>SUM(K35:K37)</f>
        <v>2866</v>
      </c>
      <c r="L40" s="38">
        <f>SUM(L35:L37)</f>
        <v>3881</v>
      </c>
      <c r="M40" s="38">
        <f>SUM(M35:M37)</f>
        <v>8006</v>
      </c>
      <c r="N40" s="38">
        <f>SUM(N35:N37)</f>
        <v>11234</v>
      </c>
      <c r="O40" s="24"/>
      <c r="P40" s="22" t="s">
        <v>69</v>
      </c>
      <c r="Q40" s="8"/>
      <c r="R40" s="38">
        <f>SUM(R35:R37)</f>
        <v>2742</v>
      </c>
      <c r="S40" s="38">
        <f>SUM(S35:S37)</f>
        <v>3991</v>
      </c>
      <c r="T40" s="38">
        <f>SUM(T35:T37)</f>
        <v>5140</v>
      </c>
      <c r="U40" s="38">
        <f>SUM(U35:U37)</f>
        <v>7353</v>
      </c>
      <c r="V40" s="24"/>
      <c r="W40" s="22" t="s">
        <v>69</v>
      </c>
      <c r="X40" s="8"/>
      <c r="Y40" s="38">
        <f>SUM(Y35:Y37)</f>
        <v>2398</v>
      </c>
      <c r="Z40" s="38">
        <f>SUM(Z35:Z37)</f>
        <v>3362</v>
      </c>
      <c r="AA40" s="38">
        <f>SUM(AA35:AA37)</f>
        <v>2398</v>
      </c>
      <c r="AB40" s="38">
        <f>SUM(AB35:AB37)</f>
        <v>3362</v>
      </c>
    </row>
    <row r="41" spans="2:28" ht="13.5" thickTop="1">
      <c r="B41" s="22"/>
      <c r="C41" s="8"/>
      <c r="D41" s="8"/>
      <c r="E41" s="8"/>
      <c r="F41" s="8"/>
      <c r="G41" s="8"/>
      <c r="H41" s="24"/>
      <c r="I41" s="22"/>
      <c r="J41" s="8"/>
      <c r="K41" s="8"/>
      <c r="L41" s="8"/>
      <c r="M41" s="8"/>
      <c r="N41" s="8"/>
      <c r="O41" s="24"/>
      <c r="P41" s="22"/>
      <c r="Q41" s="8"/>
      <c r="R41" s="8"/>
      <c r="S41" s="8"/>
      <c r="T41" s="8"/>
      <c r="U41" s="8"/>
      <c r="V41" s="24"/>
      <c r="W41" s="22"/>
      <c r="X41" s="8"/>
      <c r="Y41" s="8"/>
      <c r="Z41" s="8"/>
      <c r="AA41" s="8"/>
      <c r="AB41" s="8"/>
    </row>
    <row r="42" spans="3:28" ht="12.75">
      <c r="C42" s="6"/>
      <c r="D42" s="6"/>
      <c r="E42" s="6"/>
      <c r="F42" s="6"/>
      <c r="G42" s="6"/>
      <c r="J42" s="6"/>
      <c r="K42" s="6"/>
      <c r="L42" s="6"/>
      <c r="M42" s="6"/>
      <c r="N42" s="6"/>
      <c r="Q42" s="6"/>
      <c r="R42" s="6"/>
      <c r="S42" s="6"/>
      <c r="T42" s="6"/>
      <c r="U42" s="6"/>
      <c r="X42" s="6"/>
      <c r="Y42" s="6"/>
      <c r="Z42" s="6"/>
      <c r="AA42" s="6"/>
      <c r="AB42" s="6"/>
    </row>
    <row r="43" spans="2:28" ht="12.75">
      <c r="B43" s="4" t="s">
        <v>70</v>
      </c>
      <c r="C43" s="9"/>
      <c r="D43" s="39">
        <f>+D40/(84918-4649.6)*100</f>
        <v>2.0219663030532566</v>
      </c>
      <c r="E43" s="39">
        <f>+E40/(84918+2780)*100</f>
        <v>3.3170653834751076</v>
      </c>
      <c r="F43" s="39">
        <f>+F40/(84918-4649.6)*100</f>
        <v>11.996003408564269</v>
      </c>
      <c r="G43" s="39">
        <v>22.1</v>
      </c>
      <c r="I43" s="4" t="s">
        <v>70</v>
      </c>
      <c r="J43" s="9"/>
      <c r="K43" s="39">
        <f>+K40/(81939)*100</f>
        <v>3.497723916572084</v>
      </c>
      <c r="L43" s="39">
        <f>+L40/55763*100</f>
        <v>6.959812061761383</v>
      </c>
      <c r="M43" s="39">
        <f>+M40/(81939)*100</f>
        <v>9.770683069112389</v>
      </c>
      <c r="N43" s="39">
        <f>+N40/55763*100</f>
        <v>20.145974929612827</v>
      </c>
      <c r="P43" s="4" t="s">
        <v>70</v>
      </c>
      <c r="Q43" s="9"/>
      <c r="R43" s="39">
        <f>+R40/(82322)*100</f>
        <v>3.3308228663054837</v>
      </c>
      <c r="S43" s="39">
        <f>+S40/52418*100</f>
        <v>7.613796787363119</v>
      </c>
      <c r="T43" s="39">
        <f>+T40/(82322)*100</f>
        <v>6.243774446684968</v>
      </c>
      <c r="U43" s="39">
        <f>+U40/52418*100</f>
        <v>14.027624098592087</v>
      </c>
      <c r="W43" s="4" t="s">
        <v>70</v>
      </c>
      <c r="X43" s="9"/>
      <c r="Y43" s="39">
        <f>+Y40/(83361)*100</f>
        <v>2.8766449538753136</v>
      </c>
      <c r="Z43" s="39">
        <f>+Z40/52418*100</f>
        <v>6.413827311228967</v>
      </c>
      <c r="AA43" s="39">
        <f>+AA40/(83361)*100</f>
        <v>2.8766449538753136</v>
      </c>
      <c r="AB43" s="39">
        <f>+AB40/52418*100</f>
        <v>6.413827311228967</v>
      </c>
    </row>
    <row r="44" spans="3:28" ht="12.75">
      <c r="C44" s="9"/>
      <c r="D44" s="9"/>
      <c r="E44" s="9"/>
      <c r="F44" s="9"/>
      <c r="G44" s="9"/>
      <c r="J44" s="9"/>
      <c r="K44" s="9"/>
      <c r="L44" s="9"/>
      <c r="M44" s="9"/>
      <c r="N44" s="9"/>
      <c r="Q44" s="9"/>
      <c r="R44" s="9"/>
      <c r="S44" s="9"/>
      <c r="T44" s="9"/>
      <c r="U44" s="9"/>
      <c r="X44" s="9"/>
      <c r="Y44" s="9"/>
      <c r="Z44" s="9"/>
      <c r="AA44" s="9"/>
      <c r="AB44" s="9"/>
    </row>
    <row r="45" spans="2:28" ht="12.75">
      <c r="B45" s="4" t="s">
        <v>71</v>
      </c>
      <c r="C45" s="9"/>
      <c r="D45" s="13">
        <v>4</v>
      </c>
      <c r="E45" s="13">
        <v>5</v>
      </c>
      <c r="F45" s="13">
        <v>4</v>
      </c>
      <c r="G45" s="13">
        <v>5</v>
      </c>
      <c r="I45" s="4" t="s">
        <v>71</v>
      </c>
      <c r="J45" s="9"/>
      <c r="K45" s="28">
        <v>4</v>
      </c>
      <c r="L45" s="28">
        <v>5</v>
      </c>
      <c r="M45" s="28">
        <v>4</v>
      </c>
      <c r="N45" s="28">
        <v>5</v>
      </c>
      <c r="P45" s="4" t="s">
        <v>71</v>
      </c>
      <c r="Q45" s="9"/>
      <c r="R45" s="28">
        <v>4</v>
      </c>
      <c r="S45" s="28" t="s">
        <v>130</v>
      </c>
      <c r="T45" s="28">
        <v>4</v>
      </c>
      <c r="U45" s="28" t="s">
        <v>130</v>
      </c>
      <c r="W45" s="4" t="s">
        <v>71</v>
      </c>
      <c r="X45" s="9"/>
      <c r="Y45" s="28" t="s">
        <v>130</v>
      </c>
      <c r="Z45" s="28" t="s">
        <v>130</v>
      </c>
      <c r="AA45" s="28" t="s">
        <v>130</v>
      </c>
      <c r="AB45" s="28" t="s">
        <v>130</v>
      </c>
    </row>
    <row r="46" spans="3:28" ht="12.75">
      <c r="C46" s="9"/>
      <c r="D46" s="9"/>
      <c r="E46" s="9"/>
      <c r="F46" s="9"/>
      <c r="G46" s="9"/>
      <c r="J46" s="9"/>
      <c r="K46" s="9"/>
      <c r="L46" s="9"/>
      <c r="M46" s="9"/>
      <c r="N46" s="9"/>
      <c r="Q46" s="9"/>
      <c r="R46" s="9"/>
      <c r="S46" s="9"/>
      <c r="T46" s="9"/>
      <c r="U46" s="9"/>
      <c r="X46" s="9"/>
      <c r="Y46" s="9"/>
      <c r="Z46" s="9"/>
      <c r="AA46" s="9"/>
      <c r="AB46" s="9"/>
    </row>
    <row r="47" spans="3:28" ht="12.75">
      <c r="C47" s="9"/>
      <c r="D47" s="9"/>
      <c r="E47" s="9"/>
      <c r="F47" s="9"/>
      <c r="G47" s="9"/>
      <c r="J47" s="9"/>
      <c r="K47" s="9"/>
      <c r="L47" s="9"/>
      <c r="M47" s="9"/>
      <c r="N47" s="9"/>
      <c r="Q47" s="9"/>
      <c r="R47" s="9"/>
      <c r="S47" s="9"/>
      <c r="T47" s="9"/>
      <c r="U47" s="9"/>
      <c r="X47" s="9"/>
      <c r="Y47" s="9"/>
      <c r="Z47" s="9"/>
      <c r="AA47" s="9"/>
      <c r="AB47" s="9"/>
    </row>
    <row r="48" spans="2:28" ht="12.75">
      <c r="B48" s="4" t="s">
        <v>132</v>
      </c>
      <c r="C48" s="9"/>
      <c r="D48" s="9"/>
      <c r="E48" s="9"/>
      <c r="F48" s="9"/>
      <c r="G48" s="9"/>
      <c r="I48" s="4" t="s">
        <v>132</v>
      </c>
      <c r="J48" s="9"/>
      <c r="K48" s="9"/>
      <c r="L48" s="9"/>
      <c r="M48" s="9"/>
      <c r="N48" s="9"/>
      <c r="P48" s="4" t="s">
        <v>132</v>
      </c>
      <c r="Q48" s="9"/>
      <c r="R48" s="9"/>
      <c r="S48" s="9"/>
      <c r="T48" s="9"/>
      <c r="U48" s="9"/>
      <c r="W48" s="4" t="s">
        <v>132</v>
      </c>
      <c r="X48" s="9"/>
      <c r="Y48" s="9"/>
      <c r="Z48" s="9"/>
      <c r="AA48" s="9"/>
      <c r="AB48" s="9"/>
    </row>
    <row r="49" spans="2:28" ht="12.75">
      <c r="B49" s="4" t="s">
        <v>85</v>
      </c>
      <c r="C49" s="9"/>
      <c r="D49" s="9"/>
      <c r="E49" s="9"/>
      <c r="F49" s="9"/>
      <c r="G49" s="9"/>
      <c r="I49" s="4" t="s">
        <v>85</v>
      </c>
      <c r="J49" s="9"/>
      <c r="K49" s="9"/>
      <c r="L49" s="9"/>
      <c r="M49" s="9"/>
      <c r="N49" s="9"/>
      <c r="P49" s="4" t="s">
        <v>85</v>
      </c>
      <c r="Q49" s="9"/>
      <c r="R49" s="9"/>
      <c r="S49" s="9"/>
      <c r="T49" s="9"/>
      <c r="U49" s="9"/>
      <c r="W49" s="4" t="s">
        <v>85</v>
      </c>
      <c r="X49" s="9"/>
      <c r="Y49" s="9"/>
      <c r="Z49" s="9"/>
      <c r="AA49" s="9"/>
      <c r="AB49" s="9"/>
    </row>
    <row r="50" spans="3:28" ht="12.75">
      <c r="C50" s="9"/>
      <c r="D50" s="9"/>
      <c r="E50" s="9"/>
      <c r="F50" s="9"/>
      <c r="G50" s="9"/>
      <c r="J50" s="9"/>
      <c r="K50" s="9"/>
      <c r="L50" s="9"/>
      <c r="M50" s="9"/>
      <c r="N50" s="9"/>
      <c r="Q50" s="9"/>
      <c r="R50" s="9"/>
      <c r="S50" s="9"/>
      <c r="T50" s="9"/>
      <c r="U50" s="9"/>
      <c r="X50" s="9"/>
      <c r="Y50" s="9"/>
      <c r="Z50" s="9"/>
      <c r="AA50" s="9"/>
      <c r="AB50" s="9"/>
    </row>
    <row r="51" spans="3:28" ht="12.75">
      <c r="C51" s="9"/>
      <c r="D51" s="9"/>
      <c r="E51" s="9"/>
      <c r="F51" s="9"/>
      <c r="G51" s="9"/>
      <c r="J51" s="9"/>
      <c r="K51" s="9"/>
      <c r="L51" s="9"/>
      <c r="M51" s="9"/>
      <c r="N51" s="9"/>
      <c r="Q51" s="9"/>
      <c r="R51" s="9"/>
      <c r="S51" s="9"/>
      <c r="T51" s="9"/>
      <c r="U51" s="9"/>
      <c r="X51" s="9"/>
      <c r="Y51" s="9"/>
      <c r="Z51" s="9"/>
      <c r="AA51" s="9"/>
      <c r="AB51" s="9"/>
    </row>
    <row r="52" spans="3:28" ht="12.75">
      <c r="C52" s="9"/>
      <c r="D52" s="9"/>
      <c r="E52" s="9"/>
      <c r="F52" s="9"/>
      <c r="G52" s="9"/>
      <c r="J52" s="9"/>
      <c r="K52" s="9"/>
      <c r="L52" s="9"/>
      <c r="M52" s="9"/>
      <c r="N52" s="9"/>
      <c r="Q52" s="9"/>
      <c r="R52" s="9"/>
      <c r="S52" s="9"/>
      <c r="T52" s="9"/>
      <c r="U52" s="9"/>
      <c r="W52" s="4" t="s">
        <v>137</v>
      </c>
      <c r="X52" s="9"/>
      <c r="Y52" s="9"/>
      <c r="Z52" s="9"/>
      <c r="AA52" s="9"/>
      <c r="AB52" s="9"/>
    </row>
    <row r="53" spans="3:28" ht="12.75">
      <c r="C53" s="9"/>
      <c r="D53" s="9"/>
      <c r="E53" s="9"/>
      <c r="F53" s="9"/>
      <c r="G53" s="9"/>
      <c r="J53" s="9"/>
      <c r="K53" s="9"/>
      <c r="L53" s="9"/>
      <c r="M53" s="9"/>
      <c r="N53" s="9"/>
      <c r="Q53" s="9"/>
      <c r="R53" s="9"/>
      <c r="S53" s="9"/>
      <c r="T53" s="9"/>
      <c r="U53" s="9"/>
      <c r="W53" s="4" t="s">
        <v>138</v>
      </c>
      <c r="X53" s="9"/>
      <c r="Y53" s="9"/>
      <c r="Z53" s="9"/>
      <c r="AA53" s="9"/>
      <c r="AB53" s="9"/>
    </row>
    <row r="54" spans="3:28" ht="12.75">
      <c r="C54" s="9"/>
      <c r="D54" s="9"/>
      <c r="E54" s="9"/>
      <c r="F54" s="9"/>
      <c r="G54" s="9"/>
      <c r="J54" s="9"/>
      <c r="K54" s="9"/>
      <c r="L54" s="9"/>
      <c r="M54" s="9"/>
      <c r="N54" s="9"/>
      <c r="Q54" s="9"/>
      <c r="R54" s="9"/>
      <c r="S54" s="9"/>
      <c r="T54" s="9"/>
      <c r="U54" s="9"/>
      <c r="X54" s="9"/>
      <c r="Y54" s="9"/>
      <c r="Z54" s="9"/>
      <c r="AA54" s="9"/>
      <c r="AB54" s="9"/>
    </row>
    <row r="55" spans="3:28" ht="12.75">
      <c r="C55" s="9"/>
      <c r="D55" s="9"/>
      <c r="E55" s="9"/>
      <c r="F55" s="9"/>
      <c r="G55" s="9"/>
      <c r="J55" s="9"/>
      <c r="K55" s="9"/>
      <c r="L55" s="9"/>
      <c r="M55" s="9"/>
      <c r="N55" s="9"/>
      <c r="Q55" s="9"/>
      <c r="R55" s="9"/>
      <c r="S55" s="9"/>
      <c r="T55" s="9"/>
      <c r="U55" s="9"/>
      <c r="X55" s="9"/>
      <c r="Y55" s="9"/>
      <c r="Z55" s="9"/>
      <c r="AA55" s="9"/>
      <c r="AB55" s="9"/>
    </row>
    <row r="56" spans="3:28" ht="12.75">
      <c r="C56" s="9"/>
      <c r="D56" s="9"/>
      <c r="E56" s="9"/>
      <c r="F56" s="9"/>
      <c r="G56" s="9"/>
      <c r="J56" s="9"/>
      <c r="K56" s="9"/>
      <c r="L56" s="9"/>
      <c r="M56" s="9"/>
      <c r="N56" s="9"/>
      <c r="Q56" s="9"/>
      <c r="R56" s="9"/>
      <c r="S56" s="9"/>
      <c r="T56" s="9"/>
      <c r="U56" s="9"/>
      <c r="X56" s="9"/>
      <c r="Y56" s="9"/>
      <c r="Z56" s="9"/>
      <c r="AA56" s="9"/>
      <c r="AB56" s="9"/>
    </row>
    <row r="57" spans="3:28" ht="12.75">
      <c r="C57" s="9"/>
      <c r="D57" s="9"/>
      <c r="E57" s="9"/>
      <c r="F57" s="9"/>
      <c r="G57" s="9"/>
      <c r="J57" s="9"/>
      <c r="K57" s="9"/>
      <c r="L57" s="9"/>
      <c r="M57" s="9"/>
      <c r="N57" s="9"/>
      <c r="Q57" s="9"/>
      <c r="R57" s="9"/>
      <c r="S57" s="9"/>
      <c r="T57" s="9"/>
      <c r="U57" s="9"/>
      <c r="X57" s="9"/>
      <c r="Y57" s="9"/>
      <c r="Z57" s="9"/>
      <c r="AA57" s="9"/>
      <c r="AB57" s="9"/>
    </row>
    <row r="58" spans="3:28" ht="12.75">
      <c r="C58" s="9"/>
      <c r="D58" s="9"/>
      <c r="E58" s="9"/>
      <c r="F58" s="9"/>
      <c r="G58" s="9"/>
      <c r="J58" s="9"/>
      <c r="K58" s="9"/>
      <c r="L58" s="9"/>
      <c r="M58" s="9"/>
      <c r="N58" s="9"/>
      <c r="Q58" s="9"/>
      <c r="R58" s="9"/>
      <c r="S58" s="9"/>
      <c r="T58" s="9"/>
      <c r="U58" s="9"/>
      <c r="X58" s="9"/>
      <c r="Y58" s="9"/>
      <c r="Z58" s="9"/>
      <c r="AA58" s="9"/>
      <c r="AB58" s="9"/>
    </row>
    <row r="59" spans="3:28" ht="12.75">
      <c r="C59" s="9"/>
      <c r="D59" s="9"/>
      <c r="E59" s="9"/>
      <c r="F59" s="9"/>
      <c r="G59" s="9"/>
      <c r="J59" s="9"/>
      <c r="K59" s="9"/>
      <c r="L59" s="9"/>
      <c r="M59" s="9"/>
      <c r="N59" s="9"/>
      <c r="Q59" s="9"/>
      <c r="R59" s="9"/>
      <c r="S59" s="9"/>
      <c r="T59" s="9"/>
      <c r="U59" s="9"/>
      <c r="X59" s="9"/>
      <c r="Y59" s="9"/>
      <c r="Z59" s="9"/>
      <c r="AA59" s="9"/>
      <c r="AB59" s="9"/>
    </row>
    <row r="60" spans="3:28" ht="12.75">
      <c r="C60" s="9"/>
      <c r="D60" s="9"/>
      <c r="E60" s="9"/>
      <c r="F60" s="9"/>
      <c r="G60" s="9"/>
      <c r="J60" s="9"/>
      <c r="K60" s="9"/>
      <c r="L60" s="9"/>
      <c r="M60" s="9"/>
      <c r="N60" s="9"/>
      <c r="Q60" s="9"/>
      <c r="R60" s="9"/>
      <c r="S60" s="9"/>
      <c r="T60" s="9"/>
      <c r="U60" s="9"/>
      <c r="X60" s="9"/>
      <c r="Y60" s="9"/>
      <c r="Z60" s="9"/>
      <c r="AA60" s="9"/>
      <c r="AB60" s="9"/>
    </row>
    <row r="61" spans="3:28" ht="12.75">
      <c r="C61" s="9"/>
      <c r="D61" s="9"/>
      <c r="E61" s="9"/>
      <c r="F61" s="9"/>
      <c r="G61" s="9"/>
      <c r="J61" s="9"/>
      <c r="K61" s="9"/>
      <c r="L61" s="9"/>
      <c r="M61" s="9"/>
      <c r="N61" s="9"/>
      <c r="Q61" s="9"/>
      <c r="R61" s="9"/>
      <c r="S61" s="9"/>
      <c r="T61" s="9"/>
      <c r="U61" s="9"/>
      <c r="X61" s="9"/>
      <c r="Y61" s="9"/>
      <c r="Z61" s="9"/>
      <c r="AA61" s="9"/>
      <c r="AB61" s="9"/>
    </row>
    <row r="62" spans="3:28" ht="12.75">
      <c r="C62" s="9"/>
      <c r="D62" s="9"/>
      <c r="E62" s="9"/>
      <c r="F62" s="9"/>
      <c r="G62" s="9"/>
      <c r="J62" s="9"/>
      <c r="K62" s="9"/>
      <c r="L62" s="9"/>
      <c r="M62" s="9"/>
      <c r="N62" s="9"/>
      <c r="Q62" s="9"/>
      <c r="R62" s="9"/>
      <c r="S62" s="9"/>
      <c r="T62" s="9"/>
      <c r="U62" s="9"/>
      <c r="X62" s="9"/>
      <c r="Y62" s="9"/>
      <c r="Z62" s="9"/>
      <c r="AA62" s="9"/>
      <c r="AB62" s="9"/>
    </row>
    <row r="63" spans="3:28" ht="12.75">
      <c r="C63" s="9"/>
      <c r="D63" s="9"/>
      <c r="E63" s="9"/>
      <c r="F63" s="9"/>
      <c r="G63" s="9"/>
      <c r="J63" s="9"/>
      <c r="K63" s="9"/>
      <c r="L63" s="9"/>
      <c r="M63" s="9"/>
      <c r="N63" s="9"/>
      <c r="Q63" s="9"/>
      <c r="R63" s="9"/>
      <c r="S63" s="9"/>
      <c r="T63" s="9"/>
      <c r="U63" s="9"/>
      <c r="X63" s="9"/>
      <c r="Y63" s="9"/>
      <c r="Z63" s="9"/>
      <c r="AA63" s="9"/>
      <c r="AB63" s="9"/>
    </row>
    <row r="64" spans="3:28" ht="12.75">
      <c r="C64" s="9"/>
      <c r="D64" s="9"/>
      <c r="E64" s="9"/>
      <c r="F64" s="9"/>
      <c r="G64" s="9"/>
      <c r="J64" s="9"/>
      <c r="K64" s="9"/>
      <c r="L64" s="9"/>
      <c r="M64" s="9"/>
      <c r="N64" s="9"/>
      <c r="Q64" s="9"/>
      <c r="R64" s="9"/>
      <c r="S64" s="9"/>
      <c r="T64" s="9"/>
      <c r="U64" s="9"/>
      <c r="X64" s="9"/>
      <c r="Y64" s="9"/>
      <c r="Z64" s="9"/>
      <c r="AA64" s="9"/>
      <c r="AB64" s="9"/>
    </row>
    <row r="65" spans="3:28" ht="12.75">
      <c r="C65" s="9"/>
      <c r="D65" s="9"/>
      <c r="E65" s="9"/>
      <c r="F65" s="9"/>
      <c r="G65" s="9"/>
      <c r="J65" s="9"/>
      <c r="K65" s="9"/>
      <c r="L65" s="9"/>
      <c r="M65" s="9"/>
      <c r="N65" s="9"/>
      <c r="Q65" s="9"/>
      <c r="R65" s="9"/>
      <c r="S65" s="9"/>
      <c r="T65" s="9"/>
      <c r="U65" s="9"/>
      <c r="X65" s="9"/>
      <c r="Y65" s="9"/>
      <c r="Z65" s="9"/>
      <c r="AA65" s="9"/>
      <c r="AB65" s="9"/>
    </row>
    <row r="66" spans="3:28" ht="12.75">
      <c r="C66" s="9"/>
      <c r="D66" s="9"/>
      <c r="E66" s="9"/>
      <c r="F66" s="9"/>
      <c r="G66" s="9"/>
      <c r="J66" s="9"/>
      <c r="K66" s="9"/>
      <c r="L66" s="9"/>
      <c r="M66" s="9"/>
      <c r="N66" s="9"/>
      <c r="Q66" s="9"/>
      <c r="R66" s="9"/>
      <c r="S66" s="9"/>
      <c r="T66" s="9"/>
      <c r="U66" s="9"/>
      <c r="X66" s="9"/>
      <c r="Y66" s="9"/>
      <c r="Z66" s="9"/>
      <c r="AA66" s="9"/>
      <c r="AB66" s="9"/>
    </row>
    <row r="67" spans="3:28" ht="12.75">
      <c r="C67" s="9"/>
      <c r="D67" s="9"/>
      <c r="E67" s="9"/>
      <c r="F67" s="9"/>
      <c r="G67" s="9"/>
      <c r="J67" s="9"/>
      <c r="K67" s="9"/>
      <c r="L67" s="9"/>
      <c r="M67" s="9"/>
      <c r="N67" s="9"/>
      <c r="Q67" s="9"/>
      <c r="R67" s="9"/>
      <c r="S67" s="9"/>
      <c r="T67" s="9"/>
      <c r="U67" s="9"/>
      <c r="X67" s="9"/>
      <c r="Y67" s="9"/>
      <c r="Z67" s="9"/>
      <c r="AA67" s="9"/>
      <c r="AB67" s="9"/>
    </row>
    <row r="68" spans="3:28" ht="12.75">
      <c r="C68" s="9"/>
      <c r="D68" s="9"/>
      <c r="E68" s="9"/>
      <c r="F68" s="9"/>
      <c r="G68" s="9"/>
      <c r="J68" s="9"/>
      <c r="K68" s="9"/>
      <c r="L68" s="9"/>
      <c r="M68" s="9"/>
      <c r="N68" s="9"/>
      <c r="Q68" s="9"/>
      <c r="R68" s="9"/>
      <c r="S68" s="9"/>
      <c r="T68" s="9"/>
      <c r="U68" s="9"/>
      <c r="X68" s="9"/>
      <c r="Y68" s="9"/>
      <c r="Z68" s="9"/>
      <c r="AA68" s="9"/>
      <c r="AB68" s="9"/>
    </row>
    <row r="69" spans="3:28" ht="12.75">
      <c r="C69" s="9"/>
      <c r="D69" s="9"/>
      <c r="E69" s="9"/>
      <c r="F69" s="9"/>
      <c r="G69" s="9"/>
      <c r="J69" s="9"/>
      <c r="K69" s="9"/>
      <c r="L69" s="9"/>
      <c r="M69" s="9"/>
      <c r="N69" s="9"/>
      <c r="Q69" s="9"/>
      <c r="R69" s="9"/>
      <c r="S69" s="9"/>
      <c r="T69" s="9"/>
      <c r="U69" s="9"/>
      <c r="X69" s="9"/>
      <c r="Y69" s="9"/>
      <c r="Z69" s="9"/>
      <c r="AA69" s="9"/>
      <c r="AB69" s="9"/>
    </row>
    <row r="70" spans="3:28" ht="12.75">
      <c r="C70" s="9"/>
      <c r="D70" s="9"/>
      <c r="E70" s="9"/>
      <c r="F70" s="9"/>
      <c r="G70" s="9"/>
      <c r="J70" s="9"/>
      <c r="K70" s="9"/>
      <c r="L70" s="9"/>
      <c r="M70" s="9"/>
      <c r="N70" s="9"/>
      <c r="Q70" s="9"/>
      <c r="R70" s="9"/>
      <c r="S70" s="9"/>
      <c r="T70" s="9"/>
      <c r="U70" s="9"/>
      <c r="X70" s="9"/>
      <c r="Y70" s="9"/>
      <c r="Z70" s="9"/>
      <c r="AA70" s="9"/>
      <c r="AB70" s="9"/>
    </row>
    <row r="71" spans="3:28" ht="12.75">
      <c r="C71" s="9"/>
      <c r="D71" s="9"/>
      <c r="E71" s="9"/>
      <c r="F71" s="9"/>
      <c r="G71" s="9"/>
      <c r="J71" s="9"/>
      <c r="K71" s="9"/>
      <c r="L71" s="9"/>
      <c r="M71" s="9"/>
      <c r="N71" s="9"/>
      <c r="Q71" s="9"/>
      <c r="R71" s="9"/>
      <c r="S71" s="9"/>
      <c r="T71" s="9"/>
      <c r="U71" s="9"/>
      <c r="X71" s="9"/>
      <c r="Y71" s="9"/>
      <c r="Z71" s="9"/>
      <c r="AA71" s="9"/>
      <c r="AB71" s="9"/>
    </row>
    <row r="72" spans="3:28" ht="12.75">
      <c r="C72" s="9"/>
      <c r="D72" s="9"/>
      <c r="E72" s="9"/>
      <c r="F72" s="9"/>
      <c r="G72" s="9"/>
      <c r="J72" s="9"/>
      <c r="K72" s="9"/>
      <c r="L72" s="9"/>
      <c r="M72" s="9"/>
      <c r="N72" s="9"/>
      <c r="Q72" s="9"/>
      <c r="R72" s="9"/>
      <c r="S72" s="9"/>
      <c r="T72" s="9"/>
      <c r="U72" s="9"/>
      <c r="X72" s="9"/>
      <c r="Y72" s="9"/>
      <c r="Z72" s="9"/>
      <c r="AA72" s="9"/>
      <c r="AB72" s="9"/>
    </row>
    <row r="73" spans="3:28" ht="12.75">
      <c r="C73" s="9"/>
      <c r="D73" s="9"/>
      <c r="E73" s="9"/>
      <c r="F73" s="9"/>
      <c r="G73" s="9"/>
      <c r="J73" s="9"/>
      <c r="K73" s="9"/>
      <c r="L73" s="9"/>
      <c r="M73" s="9"/>
      <c r="N73" s="9"/>
      <c r="Q73" s="9"/>
      <c r="R73" s="9"/>
      <c r="S73" s="9"/>
      <c r="T73" s="9"/>
      <c r="U73" s="9"/>
      <c r="X73" s="9"/>
      <c r="Y73" s="9"/>
      <c r="Z73" s="9"/>
      <c r="AA73" s="9"/>
      <c r="AB73" s="9"/>
    </row>
    <row r="74" spans="3:28" ht="12.75">
      <c r="C74" s="9"/>
      <c r="D74" s="9"/>
      <c r="E74" s="9"/>
      <c r="F74" s="9"/>
      <c r="G74" s="9"/>
      <c r="J74" s="9"/>
      <c r="K74" s="9"/>
      <c r="L74" s="9"/>
      <c r="M74" s="9"/>
      <c r="N74" s="9"/>
      <c r="Q74" s="9"/>
      <c r="R74" s="9"/>
      <c r="S74" s="9"/>
      <c r="T74" s="9"/>
      <c r="U74" s="9"/>
      <c r="X74" s="9"/>
      <c r="Y74" s="9"/>
      <c r="Z74" s="9"/>
      <c r="AA74" s="9"/>
      <c r="AB74" s="9"/>
    </row>
    <row r="75" spans="3:28" ht="12.75">
      <c r="C75" s="9"/>
      <c r="D75" s="9"/>
      <c r="E75" s="9"/>
      <c r="F75" s="9"/>
      <c r="G75" s="9"/>
      <c r="J75" s="9"/>
      <c r="K75" s="9"/>
      <c r="L75" s="9"/>
      <c r="M75" s="9"/>
      <c r="N75" s="9"/>
      <c r="Q75" s="9"/>
      <c r="R75" s="9"/>
      <c r="S75" s="9"/>
      <c r="T75" s="9"/>
      <c r="U75" s="9"/>
      <c r="X75" s="9"/>
      <c r="Y75" s="9"/>
      <c r="Z75" s="9"/>
      <c r="AA75" s="9"/>
      <c r="AB75" s="9"/>
    </row>
    <row r="76" spans="3:28" ht="12.75">
      <c r="C76" s="9"/>
      <c r="D76" s="9"/>
      <c r="E76" s="9"/>
      <c r="F76" s="9"/>
      <c r="G76" s="9"/>
      <c r="J76" s="9"/>
      <c r="K76" s="9"/>
      <c r="L76" s="9"/>
      <c r="M76" s="9"/>
      <c r="N76" s="9"/>
      <c r="Q76" s="9"/>
      <c r="R76" s="9"/>
      <c r="S76" s="9"/>
      <c r="T76" s="9"/>
      <c r="U76" s="9"/>
      <c r="X76" s="9"/>
      <c r="Y76" s="9"/>
      <c r="Z76" s="9"/>
      <c r="AA76" s="9"/>
      <c r="AB76" s="9"/>
    </row>
    <row r="77" spans="3:28" ht="12.75">
      <c r="C77" s="9"/>
      <c r="D77" s="9"/>
      <c r="E77" s="9"/>
      <c r="F77" s="9"/>
      <c r="G77" s="9"/>
      <c r="J77" s="9"/>
      <c r="K77" s="9"/>
      <c r="L77" s="9"/>
      <c r="M77" s="9"/>
      <c r="N77" s="9"/>
      <c r="Q77" s="9"/>
      <c r="R77" s="9"/>
      <c r="S77" s="9"/>
      <c r="T77" s="9"/>
      <c r="U77" s="9"/>
      <c r="X77" s="9"/>
      <c r="Y77" s="9"/>
      <c r="Z77" s="9"/>
      <c r="AA77" s="9"/>
      <c r="AB77" s="9"/>
    </row>
    <row r="78" spans="3:28" ht="12.75">
      <c r="C78" s="9"/>
      <c r="D78" s="9"/>
      <c r="E78" s="9"/>
      <c r="F78" s="9"/>
      <c r="G78" s="9"/>
      <c r="J78" s="9"/>
      <c r="K78" s="9"/>
      <c r="L78" s="9"/>
      <c r="M78" s="9"/>
      <c r="N78" s="9"/>
      <c r="Q78" s="9"/>
      <c r="R78" s="9"/>
      <c r="S78" s="9"/>
      <c r="T78" s="9"/>
      <c r="U78" s="9"/>
      <c r="X78" s="9"/>
      <c r="Y78" s="9"/>
      <c r="Z78" s="9"/>
      <c r="AA78" s="9"/>
      <c r="AB78" s="9"/>
    </row>
    <row r="79" spans="3:28" ht="12.75">
      <c r="C79" s="9"/>
      <c r="D79" s="9"/>
      <c r="E79" s="9"/>
      <c r="F79" s="9"/>
      <c r="G79" s="9"/>
      <c r="J79" s="9"/>
      <c r="K79" s="9"/>
      <c r="L79" s="9"/>
      <c r="M79" s="9"/>
      <c r="N79" s="9"/>
      <c r="Q79" s="9"/>
      <c r="R79" s="9"/>
      <c r="S79" s="9"/>
      <c r="T79" s="9"/>
      <c r="U79" s="9"/>
      <c r="X79" s="9"/>
      <c r="Y79" s="9"/>
      <c r="Z79" s="9"/>
      <c r="AA79" s="9"/>
      <c r="AB79" s="9"/>
    </row>
    <row r="80" spans="3:28" ht="12.75">
      <c r="C80" s="9"/>
      <c r="D80" s="9"/>
      <c r="E80" s="9"/>
      <c r="F80" s="9"/>
      <c r="G80" s="9"/>
      <c r="J80" s="9"/>
      <c r="K80" s="9"/>
      <c r="L80" s="9"/>
      <c r="M80" s="9"/>
      <c r="N80" s="9"/>
      <c r="Q80" s="9"/>
      <c r="R80" s="9"/>
      <c r="S80" s="9"/>
      <c r="T80" s="9"/>
      <c r="U80" s="9"/>
      <c r="X80" s="9"/>
      <c r="Y80" s="9"/>
      <c r="Z80" s="9"/>
      <c r="AA80" s="9"/>
      <c r="AB80" s="9"/>
    </row>
    <row r="81" spans="3:28" ht="12.75">
      <c r="C81" s="9"/>
      <c r="D81" s="9"/>
      <c r="E81" s="9"/>
      <c r="F81" s="9"/>
      <c r="G81" s="9"/>
      <c r="J81" s="9"/>
      <c r="K81" s="9"/>
      <c r="L81" s="9"/>
      <c r="M81" s="9"/>
      <c r="N81" s="9"/>
      <c r="Q81" s="9"/>
      <c r="R81" s="9"/>
      <c r="S81" s="9"/>
      <c r="T81" s="9"/>
      <c r="U81" s="9"/>
      <c r="X81" s="9"/>
      <c r="Y81" s="9"/>
      <c r="Z81" s="9"/>
      <c r="AA81" s="9"/>
      <c r="AB81" s="9"/>
    </row>
    <row r="82" spans="3:28" ht="12.75">
      <c r="C82" s="9"/>
      <c r="D82" s="9"/>
      <c r="E82" s="9"/>
      <c r="F82" s="9"/>
      <c r="G82" s="9"/>
      <c r="J82" s="9"/>
      <c r="K82" s="9"/>
      <c r="L82" s="9"/>
      <c r="M82" s="9"/>
      <c r="N82" s="9"/>
      <c r="Q82" s="9"/>
      <c r="R82" s="9"/>
      <c r="S82" s="9"/>
      <c r="T82" s="9"/>
      <c r="U82" s="9"/>
      <c r="X82" s="9"/>
      <c r="Y82" s="9"/>
      <c r="Z82" s="9"/>
      <c r="AA82" s="9"/>
      <c r="AB82" s="9"/>
    </row>
    <row r="83" spans="3:28" ht="12.75">
      <c r="C83" s="9"/>
      <c r="D83" s="9"/>
      <c r="E83" s="9"/>
      <c r="F83" s="9"/>
      <c r="G83" s="9"/>
      <c r="J83" s="9"/>
      <c r="K83" s="9"/>
      <c r="L83" s="9"/>
      <c r="M83" s="9"/>
      <c r="N83" s="9"/>
      <c r="Q83" s="9"/>
      <c r="R83" s="9"/>
      <c r="S83" s="9"/>
      <c r="T83" s="9"/>
      <c r="U83" s="9"/>
      <c r="X83" s="9"/>
      <c r="Y83" s="9"/>
      <c r="Z83" s="9"/>
      <c r="AA83" s="9"/>
      <c r="AB83" s="9"/>
    </row>
    <row r="84" spans="3:28" ht="12.75">
      <c r="C84" s="9"/>
      <c r="D84" s="9"/>
      <c r="E84" s="9"/>
      <c r="F84" s="9"/>
      <c r="G84" s="9"/>
      <c r="J84" s="9"/>
      <c r="K84" s="9"/>
      <c r="L84" s="9"/>
      <c r="M84" s="9"/>
      <c r="N84" s="9"/>
      <c r="Q84" s="9"/>
      <c r="R84" s="9"/>
      <c r="S84" s="9"/>
      <c r="T84" s="9"/>
      <c r="U84" s="9"/>
      <c r="X84" s="9"/>
      <c r="Y84" s="9"/>
      <c r="Z84" s="9"/>
      <c r="AA84" s="9"/>
      <c r="AB84" s="9"/>
    </row>
    <row r="85" spans="3:28" ht="12.75">
      <c r="C85" s="9"/>
      <c r="D85" s="9"/>
      <c r="E85" s="9"/>
      <c r="F85" s="9"/>
      <c r="G85" s="9"/>
      <c r="J85" s="9"/>
      <c r="K85" s="9"/>
      <c r="L85" s="9"/>
      <c r="M85" s="9"/>
      <c r="N85" s="9"/>
      <c r="Q85" s="9"/>
      <c r="R85" s="9"/>
      <c r="S85" s="9"/>
      <c r="T85" s="9"/>
      <c r="U85" s="9"/>
      <c r="X85" s="9"/>
      <c r="Y85" s="9"/>
      <c r="Z85" s="9"/>
      <c r="AA85" s="9"/>
      <c r="AB85" s="9"/>
    </row>
    <row r="86" spans="3:28" ht="12.75">
      <c r="C86" s="9"/>
      <c r="D86" s="9"/>
      <c r="E86" s="9"/>
      <c r="F86" s="9"/>
      <c r="G86" s="9"/>
      <c r="J86" s="9"/>
      <c r="K86" s="9"/>
      <c r="L86" s="9"/>
      <c r="M86" s="9"/>
      <c r="N86" s="9"/>
      <c r="Q86" s="9"/>
      <c r="R86" s="9"/>
      <c r="S86" s="9"/>
      <c r="T86" s="9"/>
      <c r="U86" s="9"/>
      <c r="X86" s="9"/>
      <c r="Y86" s="9"/>
      <c r="Z86" s="9"/>
      <c r="AA86" s="9"/>
      <c r="AB86" s="9"/>
    </row>
    <row r="87" spans="3:28" ht="12.75">
      <c r="C87" s="9"/>
      <c r="D87" s="9"/>
      <c r="E87" s="9"/>
      <c r="F87" s="9"/>
      <c r="G87" s="9"/>
      <c r="J87" s="9"/>
      <c r="K87" s="9"/>
      <c r="L87" s="9"/>
      <c r="M87" s="9"/>
      <c r="N87" s="9"/>
      <c r="Q87" s="9"/>
      <c r="R87" s="9"/>
      <c r="S87" s="9"/>
      <c r="T87" s="9"/>
      <c r="U87" s="9"/>
      <c r="X87" s="9"/>
      <c r="Y87" s="9"/>
      <c r="Z87" s="9"/>
      <c r="AA87" s="9"/>
      <c r="AB87" s="9"/>
    </row>
    <row r="88" spans="3:28" ht="12.75">
      <c r="C88" s="9"/>
      <c r="D88" s="9"/>
      <c r="E88" s="9"/>
      <c r="F88" s="9"/>
      <c r="G88" s="9"/>
      <c r="J88" s="9"/>
      <c r="K88" s="9"/>
      <c r="L88" s="9"/>
      <c r="M88" s="9"/>
      <c r="N88" s="9"/>
      <c r="Q88" s="9"/>
      <c r="R88" s="9"/>
      <c r="S88" s="9"/>
      <c r="T88" s="9"/>
      <c r="U88" s="9"/>
      <c r="X88" s="9"/>
      <c r="Y88" s="9"/>
      <c r="Z88" s="9"/>
      <c r="AA88" s="9"/>
      <c r="AB88" s="9"/>
    </row>
    <row r="89" spans="3:28" ht="12.75">
      <c r="C89" s="9"/>
      <c r="D89" s="9"/>
      <c r="E89" s="9"/>
      <c r="F89" s="9"/>
      <c r="G89" s="9"/>
      <c r="J89" s="9"/>
      <c r="K89" s="9"/>
      <c r="L89" s="9"/>
      <c r="M89" s="9"/>
      <c r="N89" s="9"/>
      <c r="Q89" s="9"/>
      <c r="R89" s="9"/>
      <c r="S89" s="9"/>
      <c r="T89" s="9"/>
      <c r="U89" s="9"/>
      <c r="X89" s="9"/>
      <c r="Y89" s="9"/>
      <c r="Z89" s="9"/>
      <c r="AA89" s="9"/>
      <c r="AB89" s="9"/>
    </row>
    <row r="90" spans="3:28" ht="12.75">
      <c r="C90" s="9"/>
      <c r="D90" s="9"/>
      <c r="E90" s="9"/>
      <c r="F90" s="9"/>
      <c r="G90" s="9"/>
      <c r="J90" s="9"/>
      <c r="K90" s="9"/>
      <c r="L90" s="9"/>
      <c r="M90" s="9"/>
      <c r="N90" s="9"/>
      <c r="Q90" s="9"/>
      <c r="R90" s="9"/>
      <c r="S90" s="9"/>
      <c r="T90" s="9"/>
      <c r="U90" s="9"/>
      <c r="X90" s="9"/>
      <c r="Y90" s="9"/>
      <c r="Z90" s="9"/>
      <c r="AA90" s="9"/>
      <c r="AB90" s="9"/>
    </row>
    <row r="91" spans="3:28" ht="12.75">
      <c r="C91" s="9"/>
      <c r="D91" s="9"/>
      <c r="E91" s="9"/>
      <c r="F91" s="9"/>
      <c r="G91" s="9"/>
      <c r="J91" s="9"/>
      <c r="K91" s="9"/>
      <c r="L91" s="9"/>
      <c r="M91" s="9"/>
      <c r="N91" s="9"/>
      <c r="Q91" s="9"/>
      <c r="R91" s="9"/>
      <c r="S91" s="9"/>
      <c r="T91" s="9"/>
      <c r="U91" s="9"/>
      <c r="X91" s="9"/>
      <c r="Y91" s="9"/>
      <c r="Z91" s="9"/>
      <c r="AA91" s="9"/>
      <c r="AB91" s="9"/>
    </row>
    <row r="92" spans="3:28" ht="12.75">
      <c r="C92" s="9"/>
      <c r="D92" s="9"/>
      <c r="E92" s="9"/>
      <c r="F92" s="9"/>
      <c r="G92" s="9"/>
      <c r="J92" s="9"/>
      <c r="K92" s="9"/>
      <c r="L92" s="9"/>
      <c r="M92" s="9"/>
      <c r="N92" s="9"/>
      <c r="Q92" s="9"/>
      <c r="R92" s="9"/>
      <c r="S92" s="9"/>
      <c r="T92" s="9"/>
      <c r="U92" s="9"/>
      <c r="X92" s="9"/>
      <c r="Y92" s="9"/>
      <c r="Z92" s="9"/>
      <c r="AA92" s="9"/>
      <c r="AB92" s="9"/>
    </row>
    <row r="93" spans="3:28" ht="12.75">
      <c r="C93" s="9"/>
      <c r="D93" s="9"/>
      <c r="E93" s="9"/>
      <c r="F93" s="9"/>
      <c r="G93" s="9"/>
      <c r="J93" s="9"/>
      <c r="K93" s="9"/>
      <c r="L93" s="9"/>
      <c r="M93" s="9"/>
      <c r="N93" s="9"/>
      <c r="Q93" s="9"/>
      <c r="R93" s="9"/>
      <c r="S93" s="9"/>
      <c r="T93" s="9"/>
      <c r="U93" s="9"/>
      <c r="X93" s="9"/>
      <c r="Y93" s="9"/>
      <c r="Z93" s="9"/>
      <c r="AA93" s="9"/>
      <c r="AB93" s="9"/>
    </row>
    <row r="94" spans="3:28" ht="12.75">
      <c r="C94" s="9"/>
      <c r="D94" s="9"/>
      <c r="E94" s="9"/>
      <c r="F94" s="9"/>
      <c r="G94" s="9"/>
      <c r="J94" s="9"/>
      <c r="K94" s="9"/>
      <c r="L94" s="9"/>
      <c r="M94" s="9"/>
      <c r="N94" s="9"/>
      <c r="Q94" s="9"/>
      <c r="R94" s="9"/>
      <c r="S94" s="9"/>
      <c r="T94" s="9"/>
      <c r="U94" s="9"/>
      <c r="X94" s="9"/>
      <c r="Y94" s="9"/>
      <c r="Z94" s="9"/>
      <c r="AA94" s="9"/>
      <c r="AB94" s="9"/>
    </row>
    <row r="95" spans="3:28" ht="12.75">
      <c r="C95" s="9"/>
      <c r="D95" s="9"/>
      <c r="E95" s="9"/>
      <c r="F95" s="9"/>
      <c r="G95" s="9"/>
      <c r="J95" s="9"/>
      <c r="K95" s="9"/>
      <c r="L95" s="9"/>
      <c r="M95" s="9"/>
      <c r="N95" s="9"/>
      <c r="Q95" s="9"/>
      <c r="R95" s="9"/>
      <c r="S95" s="9"/>
      <c r="T95" s="9"/>
      <c r="U95" s="9"/>
      <c r="X95" s="9"/>
      <c r="Y95" s="9"/>
      <c r="Z95" s="9"/>
      <c r="AA95" s="9"/>
      <c r="AB95" s="9"/>
    </row>
    <row r="96" spans="3:28" ht="12.75">
      <c r="C96" s="9"/>
      <c r="D96" s="9"/>
      <c r="E96" s="9"/>
      <c r="F96" s="9"/>
      <c r="G96" s="9"/>
      <c r="J96" s="9"/>
      <c r="K96" s="9"/>
      <c r="L96" s="9"/>
      <c r="M96" s="9"/>
      <c r="N96" s="9"/>
      <c r="Q96" s="9"/>
      <c r="R96" s="9"/>
      <c r="S96" s="9"/>
      <c r="T96" s="9"/>
      <c r="U96" s="9"/>
      <c r="X96" s="9"/>
      <c r="Y96" s="9"/>
      <c r="Z96" s="9"/>
      <c r="AA96" s="9"/>
      <c r="AB96" s="9"/>
    </row>
    <row r="97" spans="3:28" ht="12.75">
      <c r="C97" s="9"/>
      <c r="D97" s="9"/>
      <c r="E97" s="9"/>
      <c r="F97" s="9"/>
      <c r="G97" s="9"/>
      <c r="J97" s="9"/>
      <c r="K97" s="9"/>
      <c r="L97" s="9"/>
      <c r="M97" s="9"/>
      <c r="N97" s="9"/>
      <c r="Q97" s="9"/>
      <c r="R97" s="9"/>
      <c r="S97" s="9"/>
      <c r="T97" s="9"/>
      <c r="U97" s="9"/>
      <c r="X97" s="9"/>
      <c r="Y97" s="9"/>
      <c r="Z97" s="9"/>
      <c r="AA97" s="9"/>
      <c r="AB97" s="9"/>
    </row>
    <row r="98" spans="3:28" ht="12.75">
      <c r="C98" s="9"/>
      <c r="D98" s="9"/>
      <c r="E98" s="9"/>
      <c r="F98" s="9"/>
      <c r="G98" s="9"/>
      <c r="J98" s="9"/>
      <c r="K98" s="9"/>
      <c r="L98" s="9"/>
      <c r="M98" s="9"/>
      <c r="N98" s="9"/>
      <c r="Q98" s="9"/>
      <c r="R98" s="9"/>
      <c r="S98" s="9"/>
      <c r="T98" s="9"/>
      <c r="U98" s="9"/>
      <c r="X98" s="9"/>
      <c r="Y98" s="9"/>
      <c r="Z98" s="9"/>
      <c r="AA98" s="9"/>
      <c r="AB98" s="9"/>
    </row>
    <row r="99" spans="3:28" ht="12.75">
      <c r="C99" s="9"/>
      <c r="D99" s="9"/>
      <c r="E99" s="9"/>
      <c r="F99" s="9"/>
      <c r="G99" s="9"/>
      <c r="J99" s="9"/>
      <c r="K99" s="9"/>
      <c r="L99" s="9"/>
      <c r="M99" s="9"/>
      <c r="N99" s="9"/>
      <c r="Q99" s="9"/>
      <c r="R99" s="9"/>
      <c r="S99" s="9"/>
      <c r="T99" s="9"/>
      <c r="U99" s="9"/>
      <c r="X99" s="9"/>
      <c r="Y99" s="9"/>
      <c r="Z99" s="9"/>
      <c r="AA99" s="9"/>
      <c r="AB99" s="9"/>
    </row>
    <row r="100" spans="3:28" ht="12.75">
      <c r="C100" s="9"/>
      <c r="D100" s="9"/>
      <c r="E100" s="9"/>
      <c r="F100" s="9"/>
      <c r="G100" s="9"/>
      <c r="J100" s="9"/>
      <c r="K100" s="9"/>
      <c r="L100" s="9"/>
      <c r="M100" s="9"/>
      <c r="N100" s="9"/>
      <c r="Q100" s="9"/>
      <c r="R100" s="9"/>
      <c r="S100" s="9"/>
      <c r="T100" s="9"/>
      <c r="U100" s="9"/>
      <c r="X100" s="9"/>
      <c r="Y100" s="9"/>
      <c r="Z100" s="9"/>
      <c r="AA100" s="9"/>
      <c r="AB100" s="9"/>
    </row>
    <row r="101" spans="3:28" ht="12.75">
      <c r="C101" s="9"/>
      <c r="D101" s="9"/>
      <c r="E101" s="9"/>
      <c r="F101" s="9"/>
      <c r="G101" s="9"/>
      <c r="J101" s="9"/>
      <c r="K101" s="9"/>
      <c r="L101" s="9"/>
      <c r="M101" s="9"/>
      <c r="N101" s="9"/>
      <c r="Q101" s="9"/>
      <c r="R101" s="9"/>
      <c r="S101" s="9"/>
      <c r="T101" s="9"/>
      <c r="U101" s="9"/>
      <c r="X101" s="9"/>
      <c r="Y101" s="9"/>
      <c r="Z101" s="9"/>
      <c r="AA101" s="9"/>
      <c r="AB101" s="9"/>
    </row>
    <row r="102" spans="3:28" ht="12.75">
      <c r="C102" s="9"/>
      <c r="D102" s="9"/>
      <c r="E102" s="9"/>
      <c r="F102" s="9"/>
      <c r="G102" s="9"/>
      <c r="J102" s="9"/>
      <c r="K102" s="9"/>
      <c r="L102" s="9"/>
      <c r="M102" s="9"/>
      <c r="N102" s="9"/>
      <c r="Q102" s="9"/>
      <c r="R102" s="9"/>
      <c r="S102" s="9"/>
      <c r="T102" s="9"/>
      <c r="U102" s="9"/>
      <c r="X102" s="9"/>
      <c r="Y102" s="9"/>
      <c r="Z102" s="9"/>
      <c r="AA102" s="9"/>
      <c r="AB102" s="9"/>
    </row>
    <row r="103" spans="3:28" ht="12.75">
      <c r="C103" s="9"/>
      <c r="D103" s="9"/>
      <c r="E103" s="9"/>
      <c r="F103" s="9"/>
      <c r="G103" s="9"/>
      <c r="J103" s="9"/>
      <c r="K103" s="9"/>
      <c r="L103" s="9"/>
      <c r="M103" s="9"/>
      <c r="N103" s="9"/>
      <c r="Q103" s="9"/>
      <c r="R103" s="9"/>
      <c r="S103" s="9"/>
      <c r="T103" s="9"/>
      <c r="U103" s="9"/>
      <c r="X103" s="9"/>
      <c r="Y103" s="9"/>
      <c r="Z103" s="9"/>
      <c r="AA103" s="9"/>
      <c r="AB103" s="9"/>
    </row>
    <row r="104" spans="3:28" ht="12.75">
      <c r="C104" s="9"/>
      <c r="D104" s="9"/>
      <c r="E104" s="9"/>
      <c r="F104" s="9"/>
      <c r="G104" s="9"/>
      <c r="J104" s="9"/>
      <c r="K104" s="9"/>
      <c r="L104" s="9"/>
      <c r="M104" s="9"/>
      <c r="N104" s="9"/>
      <c r="Q104" s="9"/>
      <c r="R104" s="9"/>
      <c r="S104" s="9"/>
      <c r="T104" s="9"/>
      <c r="U104" s="9"/>
      <c r="X104" s="9"/>
      <c r="Y104" s="9"/>
      <c r="Z104" s="9"/>
      <c r="AA104" s="9"/>
      <c r="AB104" s="9"/>
    </row>
    <row r="105" spans="3:28" ht="12.75">
      <c r="C105" s="9"/>
      <c r="D105" s="9"/>
      <c r="E105" s="9"/>
      <c r="F105" s="9"/>
      <c r="G105" s="9"/>
      <c r="J105" s="9"/>
      <c r="K105" s="9"/>
      <c r="L105" s="9"/>
      <c r="M105" s="9"/>
      <c r="N105" s="9"/>
      <c r="Q105" s="9"/>
      <c r="R105" s="9"/>
      <c r="S105" s="9"/>
      <c r="T105" s="9"/>
      <c r="U105" s="9"/>
      <c r="X105" s="9"/>
      <c r="Y105" s="9"/>
      <c r="Z105" s="9"/>
      <c r="AA105" s="9"/>
      <c r="AB105" s="9"/>
    </row>
    <row r="106" spans="3:28" ht="12.75">
      <c r="C106" s="9"/>
      <c r="D106" s="9"/>
      <c r="E106" s="9"/>
      <c r="F106" s="9"/>
      <c r="G106" s="9"/>
      <c r="J106" s="9"/>
      <c r="K106" s="9"/>
      <c r="L106" s="9"/>
      <c r="M106" s="9"/>
      <c r="N106" s="9"/>
      <c r="Q106" s="9"/>
      <c r="R106" s="9"/>
      <c r="S106" s="9"/>
      <c r="T106" s="9"/>
      <c r="U106" s="9"/>
      <c r="X106" s="9"/>
      <c r="Y106" s="9"/>
      <c r="Z106" s="9"/>
      <c r="AA106" s="9"/>
      <c r="AB106" s="9"/>
    </row>
    <row r="107" spans="3:28" ht="12.75">
      <c r="C107" s="9"/>
      <c r="D107" s="9"/>
      <c r="E107" s="9"/>
      <c r="F107" s="9"/>
      <c r="G107" s="9"/>
      <c r="J107" s="9"/>
      <c r="K107" s="9"/>
      <c r="L107" s="9"/>
      <c r="M107" s="9"/>
      <c r="N107" s="9"/>
      <c r="Q107" s="9"/>
      <c r="R107" s="9"/>
      <c r="S107" s="9"/>
      <c r="T107" s="9"/>
      <c r="U107" s="9"/>
      <c r="X107" s="9"/>
      <c r="Y107" s="9"/>
      <c r="Z107" s="9"/>
      <c r="AA107" s="9"/>
      <c r="AB107" s="9"/>
    </row>
    <row r="108" spans="3:28" ht="12.75">
      <c r="C108" s="9"/>
      <c r="D108" s="9"/>
      <c r="E108" s="9"/>
      <c r="F108" s="9"/>
      <c r="G108" s="9"/>
      <c r="J108" s="9"/>
      <c r="K108" s="9"/>
      <c r="L108" s="9"/>
      <c r="M108" s="9"/>
      <c r="N108" s="9"/>
      <c r="Q108" s="9"/>
      <c r="R108" s="9"/>
      <c r="S108" s="9"/>
      <c r="T108" s="9"/>
      <c r="U108" s="9"/>
      <c r="X108" s="9"/>
      <c r="Y108" s="9"/>
      <c r="Z108" s="9"/>
      <c r="AA108" s="9"/>
      <c r="AB108" s="9"/>
    </row>
    <row r="109" spans="3:28" ht="12.75">
      <c r="C109" s="9"/>
      <c r="D109" s="9"/>
      <c r="E109" s="9"/>
      <c r="F109" s="9"/>
      <c r="G109" s="9"/>
      <c r="J109" s="9"/>
      <c r="K109" s="9"/>
      <c r="L109" s="9"/>
      <c r="M109" s="9"/>
      <c r="N109" s="9"/>
      <c r="Q109" s="9"/>
      <c r="R109" s="9"/>
      <c r="S109" s="9"/>
      <c r="T109" s="9"/>
      <c r="U109" s="9"/>
      <c r="X109" s="9"/>
      <c r="Y109" s="9"/>
      <c r="Z109" s="9"/>
      <c r="AA109" s="9"/>
      <c r="AB109" s="9"/>
    </row>
    <row r="110" spans="3:28" ht="12.75">
      <c r="C110" s="9"/>
      <c r="D110" s="9"/>
      <c r="E110" s="9"/>
      <c r="F110" s="9"/>
      <c r="G110" s="9"/>
      <c r="J110" s="9"/>
      <c r="K110" s="9"/>
      <c r="L110" s="9"/>
      <c r="M110" s="9"/>
      <c r="N110" s="9"/>
      <c r="Q110" s="9"/>
      <c r="R110" s="9"/>
      <c r="S110" s="9"/>
      <c r="T110" s="9"/>
      <c r="U110" s="9"/>
      <c r="X110" s="9"/>
      <c r="Y110" s="9"/>
      <c r="Z110" s="9"/>
      <c r="AA110" s="9"/>
      <c r="AB110" s="9"/>
    </row>
    <row r="111" spans="3:28" ht="12.75">
      <c r="C111" s="9"/>
      <c r="D111" s="9"/>
      <c r="E111" s="9"/>
      <c r="F111" s="9"/>
      <c r="G111" s="9"/>
      <c r="J111" s="9"/>
      <c r="K111" s="9"/>
      <c r="L111" s="9"/>
      <c r="M111" s="9"/>
      <c r="N111" s="9"/>
      <c r="Q111" s="9"/>
      <c r="R111" s="9"/>
      <c r="S111" s="9"/>
      <c r="T111" s="9"/>
      <c r="U111" s="9"/>
      <c r="X111" s="9"/>
      <c r="Y111" s="9"/>
      <c r="Z111" s="9"/>
      <c r="AA111" s="9"/>
      <c r="AB111" s="9"/>
    </row>
    <row r="112" spans="3:28" ht="12.75">
      <c r="C112" s="9"/>
      <c r="D112" s="9"/>
      <c r="E112" s="9"/>
      <c r="F112" s="9"/>
      <c r="G112" s="9"/>
      <c r="J112" s="9"/>
      <c r="K112" s="9"/>
      <c r="L112" s="9"/>
      <c r="M112" s="9"/>
      <c r="N112" s="9"/>
      <c r="Q112" s="9"/>
      <c r="R112" s="9"/>
      <c r="S112" s="9"/>
      <c r="T112" s="9"/>
      <c r="U112" s="9"/>
      <c r="X112" s="9"/>
      <c r="Y112" s="9"/>
      <c r="Z112" s="9"/>
      <c r="AA112" s="9"/>
      <c r="AB112" s="9"/>
    </row>
    <row r="113" spans="3:28" ht="12.75">
      <c r="C113" s="9"/>
      <c r="D113" s="9"/>
      <c r="E113" s="9"/>
      <c r="F113" s="9"/>
      <c r="G113" s="9"/>
      <c r="J113" s="9"/>
      <c r="K113" s="9"/>
      <c r="L113" s="9"/>
      <c r="M113" s="9"/>
      <c r="N113" s="9"/>
      <c r="Q113" s="9"/>
      <c r="R113" s="9"/>
      <c r="S113" s="9"/>
      <c r="T113" s="9"/>
      <c r="U113" s="9"/>
      <c r="X113" s="9"/>
      <c r="Y113" s="9"/>
      <c r="Z113" s="9"/>
      <c r="AA113" s="9"/>
      <c r="AB113" s="9"/>
    </row>
    <row r="114" spans="3:28" ht="12.75">
      <c r="C114" s="9"/>
      <c r="D114" s="9"/>
      <c r="E114" s="9"/>
      <c r="F114" s="9"/>
      <c r="G114" s="9"/>
      <c r="J114" s="9"/>
      <c r="K114" s="9"/>
      <c r="L114" s="9"/>
      <c r="M114" s="9"/>
      <c r="N114" s="9"/>
      <c r="Q114" s="9"/>
      <c r="R114" s="9"/>
      <c r="S114" s="9"/>
      <c r="T114" s="9"/>
      <c r="U114" s="9"/>
      <c r="X114" s="9"/>
      <c r="Y114" s="9"/>
      <c r="Z114" s="9"/>
      <c r="AA114" s="9"/>
      <c r="AB114" s="9"/>
    </row>
    <row r="115" spans="3:28" ht="12.75">
      <c r="C115" s="9"/>
      <c r="D115" s="9"/>
      <c r="E115" s="9"/>
      <c r="F115" s="9"/>
      <c r="G115" s="9"/>
      <c r="J115" s="9"/>
      <c r="K115" s="9"/>
      <c r="L115" s="9"/>
      <c r="M115" s="9"/>
      <c r="N115" s="9"/>
      <c r="Q115" s="9"/>
      <c r="R115" s="9"/>
      <c r="S115" s="9"/>
      <c r="T115" s="9"/>
      <c r="U115" s="9"/>
      <c r="X115" s="9"/>
      <c r="Y115" s="9"/>
      <c r="Z115" s="9"/>
      <c r="AA115" s="9"/>
      <c r="AB115" s="9"/>
    </row>
    <row r="116" spans="3:28" ht="12.75">
      <c r="C116" s="9"/>
      <c r="D116" s="9"/>
      <c r="E116" s="9"/>
      <c r="F116" s="9"/>
      <c r="G116" s="9"/>
      <c r="J116" s="9"/>
      <c r="K116" s="9"/>
      <c r="L116" s="9"/>
      <c r="M116" s="9"/>
      <c r="N116" s="9"/>
      <c r="Q116" s="9"/>
      <c r="R116" s="9"/>
      <c r="S116" s="9"/>
      <c r="T116" s="9"/>
      <c r="U116" s="9"/>
      <c r="X116" s="9"/>
      <c r="Y116" s="9"/>
      <c r="Z116" s="9"/>
      <c r="AA116" s="9"/>
      <c r="AB116" s="9"/>
    </row>
    <row r="117" spans="3:28" ht="12.75">
      <c r="C117" s="9"/>
      <c r="D117" s="9"/>
      <c r="E117" s="9"/>
      <c r="F117" s="9"/>
      <c r="G117" s="9"/>
      <c r="J117" s="9"/>
      <c r="K117" s="9"/>
      <c r="L117" s="9"/>
      <c r="M117" s="9"/>
      <c r="N117" s="9"/>
      <c r="Q117" s="9"/>
      <c r="R117" s="9"/>
      <c r="S117" s="9"/>
      <c r="T117" s="9"/>
      <c r="U117" s="9"/>
      <c r="X117" s="9"/>
      <c r="Y117" s="9"/>
      <c r="Z117" s="9"/>
      <c r="AA117" s="9"/>
      <c r="AB117" s="9"/>
    </row>
    <row r="118" spans="3:28" ht="12.75">
      <c r="C118" s="9"/>
      <c r="D118" s="9"/>
      <c r="E118" s="9"/>
      <c r="F118" s="9"/>
      <c r="G118" s="9"/>
      <c r="J118" s="9"/>
      <c r="K118" s="9"/>
      <c r="L118" s="9"/>
      <c r="M118" s="9"/>
      <c r="N118" s="9"/>
      <c r="Q118" s="9"/>
      <c r="R118" s="9"/>
      <c r="S118" s="9"/>
      <c r="T118" s="9"/>
      <c r="U118" s="9"/>
      <c r="X118" s="9"/>
      <c r="Y118" s="9"/>
      <c r="Z118" s="9"/>
      <c r="AA118" s="9"/>
      <c r="AB118" s="9"/>
    </row>
    <row r="119" spans="3:28" ht="12.75">
      <c r="C119" s="9"/>
      <c r="D119" s="9"/>
      <c r="E119" s="9"/>
      <c r="F119" s="9"/>
      <c r="G119" s="9"/>
      <c r="J119" s="9"/>
      <c r="K119" s="9"/>
      <c r="L119" s="9"/>
      <c r="M119" s="9"/>
      <c r="N119" s="9"/>
      <c r="Q119" s="9"/>
      <c r="R119" s="9"/>
      <c r="S119" s="9"/>
      <c r="T119" s="9"/>
      <c r="U119" s="9"/>
      <c r="X119" s="9"/>
      <c r="Y119" s="9"/>
      <c r="Z119" s="9"/>
      <c r="AA119" s="9"/>
      <c r="AB119" s="9"/>
    </row>
    <row r="120" spans="3:28" ht="12.75">
      <c r="C120" s="9"/>
      <c r="D120" s="9"/>
      <c r="E120" s="9"/>
      <c r="F120" s="9"/>
      <c r="G120" s="9"/>
      <c r="J120" s="9"/>
      <c r="K120" s="9"/>
      <c r="L120" s="9"/>
      <c r="M120" s="9"/>
      <c r="N120" s="9"/>
      <c r="Q120" s="9"/>
      <c r="R120" s="9"/>
      <c r="S120" s="9"/>
      <c r="T120" s="9"/>
      <c r="U120" s="9"/>
      <c r="X120" s="9"/>
      <c r="Y120" s="9"/>
      <c r="Z120" s="9"/>
      <c r="AA120" s="9"/>
      <c r="AB120" s="9"/>
    </row>
    <row r="121" spans="3:28" ht="12.75">
      <c r="C121" s="9"/>
      <c r="D121" s="9"/>
      <c r="E121" s="9"/>
      <c r="F121" s="9"/>
      <c r="G121" s="9"/>
      <c r="J121" s="9"/>
      <c r="K121" s="9"/>
      <c r="L121" s="9"/>
      <c r="M121" s="9"/>
      <c r="N121" s="9"/>
      <c r="Q121" s="9"/>
      <c r="R121" s="9"/>
      <c r="S121" s="9"/>
      <c r="T121" s="9"/>
      <c r="U121" s="9"/>
      <c r="X121" s="9"/>
      <c r="Y121" s="9"/>
      <c r="Z121" s="9"/>
      <c r="AA121" s="9"/>
      <c r="AB121" s="9"/>
    </row>
    <row r="122" spans="3:28" ht="12.75">
      <c r="C122" s="9"/>
      <c r="D122" s="9"/>
      <c r="E122" s="9"/>
      <c r="F122" s="9"/>
      <c r="G122" s="9"/>
      <c r="J122" s="9"/>
      <c r="K122" s="9"/>
      <c r="L122" s="9"/>
      <c r="M122" s="9"/>
      <c r="N122" s="9"/>
      <c r="Q122" s="9"/>
      <c r="R122" s="9"/>
      <c r="S122" s="9"/>
      <c r="T122" s="9"/>
      <c r="U122" s="9"/>
      <c r="X122" s="9"/>
      <c r="Y122" s="9"/>
      <c r="Z122" s="9"/>
      <c r="AA122" s="9"/>
      <c r="AB122" s="9"/>
    </row>
    <row r="123" spans="3:28" ht="12.75">
      <c r="C123" s="9"/>
      <c r="D123" s="9"/>
      <c r="E123" s="9"/>
      <c r="F123" s="9"/>
      <c r="G123" s="9"/>
      <c r="J123" s="9"/>
      <c r="K123" s="9"/>
      <c r="L123" s="9"/>
      <c r="M123" s="9"/>
      <c r="N123" s="9"/>
      <c r="Q123" s="9"/>
      <c r="R123" s="9"/>
      <c r="S123" s="9"/>
      <c r="T123" s="9"/>
      <c r="U123" s="9"/>
      <c r="X123" s="9"/>
      <c r="Y123" s="9"/>
      <c r="Z123" s="9"/>
      <c r="AA123" s="9"/>
      <c r="AB123" s="9"/>
    </row>
    <row r="124" spans="3:28" ht="12.75">
      <c r="C124" s="9"/>
      <c r="D124" s="9"/>
      <c r="E124" s="9"/>
      <c r="F124" s="9"/>
      <c r="G124" s="9"/>
      <c r="J124" s="9"/>
      <c r="K124" s="9"/>
      <c r="L124" s="9"/>
      <c r="M124" s="9"/>
      <c r="N124" s="9"/>
      <c r="Q124" s="9"/>
      <c r="R124" s="9"/>
      <c r="S124" s="9"/>
      <c r="T124" s="9"/>
      <c r="U124" s="9"/>
      <c r="X124" s="9"/>
      <c r="Y124" s="9"/>
      <c r="Z124" s="9"/>
      <c r="AA124" s="9"/>
      <c r="AB124" s="9"/>
    </row>
    <row r="125" spans="3:28" ht="12.75">
      <c r="C125" s="9"/>
      <c r="D125" s="9"/>
      <c r="E125" s="9"/>
      <c r="F125" s="9"/>
      <c r="G125" s="9"/>
      <c r="J125" s="9"/>
      <c r="K125" s="9"/>
      <c r="L125" s="9"/>
      <c r="M125" s="9"/>
      <c r="N125" s="9"/>
      <c r="Q125" s="9"/>
      <c r="R125" s="9"/>
      <c r="S125" s="9"/>
      <c r="T125" s="9"/>
      <c r="U125" s="9"/>
      <c r="X125" s="9"/>
      <c r="Y125" s="9"/>
      <c r="Z125" s="9"/>
      <c r="AA125" s="9"/>
      <c r="AB125" s="9"/>
    </row>
    <row r="126" spans="3:28" ht="12.75">
      <c r="C126" s="9"/>
      <c r="D126" s="9"/>
      <c r="E126" s="9"/>
      <c r="F126" s="9"/>
      <c r="G126" s="9"/>
      <c r="J126" s="9"/>
      <c r="K126" s="9"/>
      <c r="L126" s="9"/>
      <c r="M126" s="9"/>
      <c r="N126" s="9"/>
      <c r="Q126" s="9"/>
      <c r="R126" s="9"/>
      <c r="S126" s="9"/>
      <c r="T126" s="9"/>
      <c r="U126" s="9"/>
      <c r="X126" s="9"/>
      <c r="Y126" s="9"/>
      <c r="Z126" s="9"/>
      <c r="AA126" s="9"/>
      <c r="AB126" s="9"/>
    </row>
    <row r="127" spans="3:28" ht="12.75">
      <c r="C127" s="9"/>
      <c r="D127" s="9"/>
      <c r="E127" s="9"/>
      <c r="F127" s="9"/>
      <c r="G127" s="9"/>
      <c r="J127" s="9"/>
      <c r="K127" s="9"/>
      <c r="L127" s="9"/>
      <c r="M127" s="9"/>
      <c r="N127" s="9"/>
      <c r="Q127" s="9"/>
      <c r="R127" s="9"/>
      <c r="S127" s="9"/>
      <c r="T127" s="9"/>
      <c r="U127" s="9"/>
      <c r="X127" s="9"/>
      <c r="Y127" s="9"/>
      <c r="Z127" s="9"/>
      <c r="AA127" s="9"/>
      <c r="AB127" s="9"/>
    </row>
    <row r="128" spans="3:28" ht="12.75">
      <c r="C128" s="9"/>
      <c r="D128" s="9"/>
      <c r="E128" s="9"/>
      <c r="F128" s="9"/>
      <c r="G128" s="9"/>
      <c r="J128" s="9"/>
      <c r="K128" s="9"/>
      <c r="L128" s="9"/>
      <c r="M128" s="9"/>
      <c r="N128" s="9"/>
      <c r="Q128" s="9"/>
      <c r="R128" s="9"/>
      <c r="S128" s="9"/>
      <c r="T128" s="9"/>
      <c r="U128" s="9"/>
      <c r="X128" s="9"/>
      <c r="Y128" s="9"/>
      <c r="Z128" s="9"/>
      <c r="AA128" s="9"/>
      <c r="AB128" s="9"/>
    </row>
    <row r="129" spans="3:28" ht="12.75">
      <c r="C129" s="9"/>
      <c r="D129" s="9"/>
      <c r="E129" s="9"/>
      <c r="F129" s="9"/>
      <c r="G129" s="9"/>
      <c r="J129" s="9"/>
      <c r="K129" s="9"/>
      <c r="L129" s="9"/>
      <c r="M129" s="9"/>
      <c r="N129" s="9"/>
      <c r="Q129" s="9"/>
      <c r="R129" s="9"/>
      <c r="S129" s="9"/>
      <c r="T129" s="9"/>
      <c r="U129" s="9"/>
      <c r="X129" s="9"/>
      <c r="Y129" s="9"/>
      <c r="Z129" s="9"/>
      <c r="AA129" s="9"/>
      <c r="AB129" s="9"/>
    </row>
    <row r="130" spans="3:28" ht="12.75">
      <c r="C130" s="9"/>
      <c r="D130" s="9"/>
      <c r="E130" s="9"/>
      <c r="F130" s="9"/>
      <c r="G130" s="9"/>
      <c r="J130" s="9"/>
      <c r="K130" s="9"/>
      <c r="L130" s="9"/>
      <c r="M130" s="9"/>
      <c r="N130" s="9"/>
      <c r="Q130" s="9"/>
      <c r="R130" s="9"/>
      <c r="S130" s="9"/>
      <c r="T130" s="9"/>
      <c r="U130" s="9"/>
      <c r="X130" s="9"/>
      <c r="Y130" s="9"/>
      <c r="Z130" s="9"/>
      <c r="AA130" s="9"/>
      <c r="AB130" s="9"/>
    </row>
    <row r="131" spans="3:28" ht="12.75">
      <c r="C131" s="9"/>
      <c r="D131" s="9"/>
      <c r="E131" s="9"/>
      <c r="F131" s="9"/>
      <c r="G131" s="9"/>
      <c r="J131" s="9"/>
      <c r="K131" s="9"/>
      <c r="L131" s="9"/>
      <c r="M131" s="9"/>
      <c r="N131" s="9"/>
      <c r="Q131" s="9"/>
      <c r="R131" s="9"/>
      <c r="S131" s="9"/>
      <c r="T131" s="9"/>
      <c r="U131" s="9"/>
      <c r="X131" s="9"/>
      <c r="Y131" s="9"/>
      <c r="Z131" s="9"/>
      <c r="AA131" s="9"/>
      <c r="AB131" s="9"/>
    </row>
    <row r="132" spans="3:28" ht="12.75">
      <c r="C132" s="9"/>
      <c r="D132" s="9"/>
      <c r="E132" s="9"/>
      <c r="F132" s="9"/>
      <c r="G132" s="9"/>
      <c r="J132" s="9"/>
      <c r="K132" s="9"/>
      <c r="L132" s="9"/>
      <c r="M132" s="9"/>
      <c r="N132" s="9"/>
      <c r="Q132" s="9"/>
      <c r="R132" s="9"/>
      <c r="S132" s="9"/>
      <c r="T132" s="9"/>
      <c r="U132" s="9"/>
      <c r="X132" s="9"/>
      <c r="Y132" s="9"/>
      <c r="Z132" s="9"/>
      <c r="AA132" s="9"/>
      <c r="AB132" s="9"/>
    </row>
    <row r="133" spans="3:28" ht="12.75">
      <c r="C133" s="9"/>
      <c r="D133" s="9"/>
      <c r="E133" s="9"/>
      <c r="F133" s="9"/>
      <c r="G133" s="9"/>
      <c r="J133" s="9"/>
      <c r="K133" s="9"/>
      <c r="L133" s="9"/>
      <c r="M133" s="9"/>
      <c r="N133" s="9"/>
      <c r="Q133" s="9"/>
      <c r="R133" s="9"/>
      <c r="S133" s="9"/>
      <c r="T133" s="9"/>
      <c r="U133" s="9"/>
      <c r="X133" s="9"/>
      <c r="Y133" s="9"/>
      <c r="Z133" s="9"/>
      <c r="AA133" s="9"/>
      <c r="AB133" s="9"/>
    </row>
    <row r="134" spans="3:28" ht="12.75">
      <c r="C134" s="9"/>
      <c r="D134" s="9"/>
      <c r="E134" s="9"/>
      <c r="F134" s="9"/>
      <c r="G134" s="9"/>
      <c r="J134" s="9"/>
      <c r="K134" s="9"/>
      <c r="L134" s="9"/>
      <c r="M134" s="9"/>
      <c r="N134" s="9"/>
      <c r="Q134" s="9"/>
      <c r="R134" s="9"/>
      <c r="S134" s="9"/>
      <c r="T134" s="9"/>
      <c r="U134" s="9"/>
      <c r="X134" s="9"/>
      <c r="Y134" s="9"/>
      <c r="Z134" s="9"/>
      <c r="AA134" s="9"/>
      <c r="AB134" s="9"/>
    </row>
    <row r="135" spans="3:28" ht="12.75">
      <c r="C135" s="9"/>
      <c r="D135" s="9"/>
      <c r="E135" s="9"/>
      <c r="F135" s="9"/>
      <c r="G135" s="9"/>
      <c r="J135" s="9"/>
      <c r="K135" s="9"/>
      <c r="L135" s="9"/>
      <c r="M135" s="9"/>
      <c r="N135" s="9"/>
      <c r="Q135" s="9"/>
      <c r="R135" s="9"/>
      <c r="S135" s="9"/>
      <c r="T135" s="9"/>
      <c r="U135" s="9"/>
      <c r="X135" s="9"/>
      <c r="Y135" s="9"/>
      <c r="Z135" s="9"/>
      <c r="AA135" s="9"/>
      <c r="AB135" s="9"/>
    </row>
    <row r="136" spans="3:28" ht="12.75">
      <c r="C136" s="9"/>
      <c r="D136" s="9"/>
      <c r="E136" s="9"/>
      <c r="F136" s="9"/>
      <c r="G136" s="9"/>
      <c r="J136" s="9"/>
      <c r="K136" s="9"/>
      <c r="L136" s="9"/>
      <c r="M136" s="9"/>
      <c r="N136" s="9"/>
      <c r="Q136" s="9"/>
      <c r="R136" s="9"/>
      <c r="S136" s="9"/>
      <c r="T136" s="9"/>
      <c r="U136" s="9"/>
      <c r="X136" s="9"/>
      <c r="Y136" s="9"/>
      <c r="Z136" s="9"/>
      <c r="AA136" s="9"/>
      <c r="AB136" s="9"/>
    </row>
    <row r="137" spans="3:28" ht="12.75">
      <c r="C137" s="9"/>
      <c r="D137" s="9"/>
      <c r="E137" s="9"/>
      <c r="F137" s="9"/>
      <c r="G137" s="9"/>
      <c r="J137" s="9"/>
      <c r="K137" s="9"/>
      <c r="L137" s="9"/>
      <c r="M137" s="9"/>
      <c r="N137" s="9"/>
      <c r="Q137" s="9"/>
      <c r="R137" s="9"/>
      <c r="S137" s="9"/>
      <c r="T137" s="9"/>
      <c r="U137" s="9"/>
      <c r="X137" s="9"/>
      <c r="Y137" s="9"/>
      <c r="Z137" s="9"/>
      <c r="AA137" s="9"/>
      <c r="AB137" s="9"/>
    </row>
    <row r="138" spans="3:28" ht="12.75">
      <c r="C138" s="9"/>
      <c r="D138" s="9"/>
      <c r="E138" s="9"/>
      <c r="F138" s="9"/>
      <c r="G138" s="9"/>
      <c r="J138" s="9"/>
      <c r="K138" s="9"/>
      <c r="L138" s="9"/>
      <c r="M138" s="9"/>
      <c r="N138" s="9"/>
      <c r="Q138" s="9"/>
      <c r="R138" s="9"/>
      <c r="S138" s="9"/>
      <c r="T138" s="9"/>
      <c r="U138" s="9"/>
      <c r="X138" s="9"/>
      <c r="Y138" s="9"/>
      <c r="Z138" s="9"/>
      <c r="AA138" s="9"/>
      <c r="AB138" s="9"/>
    </row>
    <row r="139" spans="3:28" ht="12.75">
      <c r="C139" s="9"/>
      <c r="D139" s="9"/>
      <c r="E139" s="9"/>
      <c r="F139" s="9"/>
      <c r="G139" s="9"/>
      <c r="J139" s="9"/>
      <c r="K139" s="9"/>
      <c r="L139" s="9"/>
      <c r="M139" s="9"/>
      <c r="N139" s="9"/>
      <c r="Q139" s="9"/>
      <c r="R139" s="9"/>
      <c r="S139" s="9"/>
      <c r="T139" s="9"/>
      <c r="U139" s="9"/>
      <c r="X139" s="9"/>
      <c r="Y139" s="9"/>
      <c r="Z139" s="9"/>
      <c r="AA139" s="9"/>
      <c r="AB139" s="9"/>
    </row>
    <row r="140" spans="3:28" ht="12.75">
      <c r="C140" s="9"/>
      <c r="D140" s="9"/>
      <c r="E140" s="9"/>
      <c r="F140" s="9"/>
      <c r="G140" s="9"/>
      <c r="J140" s="9"/>
      <c r="K140" s="9"/>
      <c r="L140" s="9"/>
      <c r="M140" s="9"/>
      <c r="N140" s="9"/>
      <c r="Q140" s="9"/>
      <c r="R140" s="9"/>
      <c r="S140" s="9"/>
      <c r="T140" s="9"/>
      <c r="U140" s="9"/>
      <c r="X140" s="9"/>
      <c r="Y140" s="9"/>
      <c r="Z140" s="9"/>
      <c r="AA140" s="9"/>
      <c r="AB140" s="9"/>
    </row>
    <row r="141" spans="3:28" ht="12.75">
      <c r="C141" s="9"/>
      <c r="D141" s="9"/>
      <c r="E141" s="9"/>
      <c r="F141" s="9"/>
      <c r="G141" s="9"/>
      <c r="J141" s="9"/>
      <c r="K141" s="9"/>
      <c r="L141" s="9"/>
      <c r="M141" s="9"/>
      <c r="N141" s="9"/>
      <c r="Q141" s="9"/>
      <c r="R141" s="9"/>
      <c r="S141" s="9"/>
      <c r="T141" s="9"/>
      <c r="U141" s="9"/>
      <c r="X141" s="9"/>
      <c r="Y141" s="9"/>
      <c r="Z141" s="9"/>
      <c r="AA141" s="9"/>
      <c r="AB141" s="9"/>
    </row>
    <row r="142" spans="3:28" ht="12.75">
      <c r="C142" s="9"/>
      <c r="D142" s="9"/>
      <c r="E142" s="9"/>
      <c r="F142" s="9"/>
      <c r="G142" s="9"/>
      <c r="J142" s="9"/>
      <c r="K142" s="9"/>
      <c r="L142" s="9"/>
      <c r="M142" s="9"/>
      <c r="N142" s="9"/>
      <c r="Q142" s="9"/>
      <c r="R142" s="9"/>
      <c r="S142" s="9"/>
      <c r="T142" s="9"/>
      <c r="U142" s="9"/>
      <c r="X142" s="9"/>
      <c r="Y142" s="9"/>
      <c r="Z142" s="9"/>
      <c r="AA142" s="9"/>
      <c r="AB142" s="9"/>
    </row>
    <row r="143" spans="3:28" ht="12.75">
      <c r="C143" s="9"/>
      <c r="D143" s="9"/>
      <c r="E143" s="9"/>
      <c r="F143" s="9"/>
      <c r="G143" s="9"/>
      <c r="J143" s="9"/>
      <c r="K143" s="9"/>
      <c r="L143" s="9"/>
      <c r="M143" s="9"/>
      <c r="N143" s="9"/>
      <c r="Q143" s="9"/>
      <c r="R143" s="9"/>
      <c r="S143" s="9"/>
      <c r="T143" s="9"/>
      <c r="U143" s="9"/>
      <c r="X143" s="9"/>
      <c r="Y143" s="9"/>
      <c r="Z143" s="9"/>
      <c r="AA143" s="9"/>
      <c r="AB143" s="9"/>
    </row>
    <row r="144" spans="3:28" ht="12.75">
      <c r="C144" s="9"/>
      <c r="D144" s="9"/>
      <c r="E144" s="9"/>
      <c r="F144" s="9"/>
      <c r="G144" s="9"/>
      <c r="J144" s="9"/>
      <c r="K144" s="9"/>
      <c r="L144" s="9"/>
      <c r="M144" s="9"/>
      <c r="N144" s="9"/>
      <c r="Q144" s="9"/>
      <c r="R144" s="9"/>
      <c r="S144" s="9"/>
      <c r="T144" s="9"/>
      <c r="U144" s="9"/>
      <c r="X144" s="9"/>
      <c r="Y144" s="9"/>
      <c r="Z144" s="9"/>
      <c r="AA144" s="9"/>
      <c r="AB144" s="9"/>
    </row>
    <row r="145" spans="3:28" ht="12.75">
      <c r="C145" s="9"/>
      <c r="D145" s="9"/>
      <c r="E145" s="9"/>
      <c r="F145" s="9"/>
      <c r="G145" s="9"/>
      <c r="J145" s="9"/>
      <c r="K145" s="9"/>
      <c r="L145" s="9"/>
      <c r="M145" s="9"/>
      <c r="N145" s="9"/>
      <c r="Q145" s="9"/>
      <c r="R145" s="9"/>
      <c r="S145" s="9"/>
      <c r="T145" s="9"/>
      <c r="U145" s="9"/>
      <c r="X145" s="9"/>
      <c r="Y145" s="9"/>
      <c r="Z145" s="9"/>
      <c r="AA145" s="9"/>
      <c r="AB145" s="9"/>
    </row>
    <row r="146" spans="3:28" ht="12.75">
      <c r="C146" s="9"/>
      <c r="D146" s="9"/>
      <c r="E146" s="9"/>
      <c r="F146" s="9"/>
      <c r="G146" s="9"/>
      <c r="J146" s="9"/>
      <c r="K146" s="9"/>
      <c r="L146" s="9"/>
      <c r="M146" s="9"/>
      <c r="N146" s="9"/>
      <c r="Q146" s="9"/>
      <c r="R146" s="9"/>
      <c r="S146" s="9"/>
      <c r="T146" s="9"/>
      <c r="U146" s="9"/>
      <c r="X146" s="9"/>
      <c r="Y146" s="9"/>
      <c r="Z146" s="9"/>
      <c r="AA146" s="9"/>
      <c r="AB146" s="9"/>
    </row>
    <row r="147" spans="3:28" ht="12.75">
      <c r="C147" s="9"/>
      <c r="D147" s="9"/>
      <c r="E147" s="9"/>
      <c r="F147" s="9"/>
      <c r="G147" s="9"/>
      <c r="J147" s="9"/>
      <c r="K147" s="9"/>
      <c r="L147" s="9"/>
      <c r="M147" s="9"/>
      <c r="N147" s="9"/>
      <c r="Q147" s="9"/>
      <c r="R147" s="9"/>
      <c r="S147" s="9"/>
      <c r="T147" s="9"/>
      <c r="U147" s="9"/>
      <c r="X147" s="9"/>
      <c r="Y147" s="9"/>
      <c r="Z147" s="9"/>
      <c r="AA147" s="9"/>
      <c r="AB147" s="9"/>
    </row>
    <row r="148" spans="3:28" ht="12.75">
      <c r="C148" s="9"/>
      <c r="D148" s="9"/>
      <c r="E148" s="9"/>
      <c r="F148" s="9"/>
      <c r="G148" s="9"/>
      <c r="J148" s="9"/>
      <c r="K148" s="9"/>
      <c r="L148" s="9"/>
      <c r="M148" s="9"/>
      <c r="N148" s="9"/>
      <c r="Q148" s="9"/>
      <c r="R148" s="9"/>
      <c r="S148" s="9"/>
      <c r="T148" s="9"/>
      <c r="U148" s="9"/>
      <c r="X148" s="9"/>
      <c r="Y148" s="9"/>
      <c r="Z148" s="9"/>
      <c r="AA148" s="9"/>
      <c r="AB148" s="9"/>
    </row>
    <row r="149" spans="3:28" ht="12.75">
      <c r="C149" s="9"/>
      <c r="D149" s="9"/>
      <c r="E149" s="9"/>
      <c r="F149" s="9"/>
      <c r="G149" s="9"/>
      <c r="J149" s="9"/>
      <c r="K149" s="9"/>
      <c r="L149" s="9"/>
      <c r="M149" s="9"/>
      <c r="N149" s="9"/>
      <c r="Q149" s="9"/>
      <c r="R149" s="9"/>
      <c r="S149" s="9"/>
      <c r="T149" s="9"/>
      <c r="U149" s="9"/>
      <c r="X149" s="9"/>
      <c r="Y149" s="9"/>
      <c r="Z149" s="9"/>
      <c r="AA149" s="9"/>
      <c r="AB149" s="9"/>
    </row>
    <row r="150" spans="3:28" ht="12.75">
      <c r="C150" s="9"/>
      <c r="D150" s="9"/>
      <c r="E150" s="9"/>
      <c r="F150" s="9"/>
      <c r="G150" s="9"/>
      <c r="J150" s="9"/>
      <c r="K150" s="9"/>
      <c r="L150" s="9"/>
      <c r="M150" s="9"/>
      <c r="N150" s="9"/>
      <c r="Q150" s="9"/>
      <c r="R150" s="9"/>
      <c r="S150" s="9"/>
      <c r="T150" s="9"/>
      <c r="U150" s="9"/>
      <c r="X150" s="9"/>
      <c r="Y150" s="9"/>
      <c r="Z150" s="9"/>
      <c r="AA150" s="9"/>
      <c r="AB150" s="9"/>
    </row>
    <row r="151" spans="3:28" ht="12.75">
      <c r="C151" s="9"/>
      <c r="D151" s="9"/>
      <c r="E151" s="9"/>
      <c r="F151" s="9"/>
      <c r="G151" s="9"/>
      <c r="J151" s="9"/>
      <c r="K151" s="9"/>
      <c r="L151" s="9"/>
      <c r="M151" s="9"/>
      <c r="N151" s="9"/>
      <c r="Q151" s="9"/>
      <c r="R151" s="9"/>
      <c r="S151" s="9"/>
      <c r="T151" s="9"/>
      <c r="U151" s="9"/>
      <c r="X151" s="9"/>
      <c r="Y151" s="9"/>
      <c r="Z151" s="9"/>
      <c r="AA151" s="9"/>
      <c r="AB151" s="9"/>
    </row>
    <row r="152" spans="3:28" ht="12.75">
      <c r="C152" s="9"/>
      <c r="D152" s="9"/>
      <c r="E152" s="9"/>
      <c r="F152" s="9"/>
      <c r="G152" s="9"/>
      <c r="J152" s="9"/>
      <c r="K152" s="9"/>
      <c r="L152" s="9"/>
      <c r="M152" s="9"/>
      <c r="N152" s="9"/>
      <c r="Q152" s="9"/>
      <c r="R152" s="9"/>
      <c r="S152" s="9"/>
      <c r="T152" s="9"/>
      <c r="U152" s="9"/>
      <c r="X152" s="9"/>
      <c r="Y152" s="9"/>
      <c r="Z152" s="9"/>
      <c r="AA152" s="9"/>
      <c r="AB152" s="9"/>
    </row>
    <row r="153" spans="3:28" ht="12.75">
      <c r="C153" s="9"/>
      <c r="D153" s="9"/>
      <c r="E153" s="9"/>
      <c r="F153" s="9"/>
      <c r="G153" s="9"/>
      <c r="J153" s="9"/>
      <c r="K153" s="9"/>
      <c r="L153" s="9"/>
      <c r="M153" s="9"/>
      <c r="N153" s="9"/>
      <c r="Q153" s="9"/>
      <c r="R153" s="9"/>
      <c r="S153" s="9"/>
      <c r="T153" s="9"/>
      <c r="U153" s="9"/>
      <c r="X153" s="9"/>
      <c r="Y153" s="9"/>
      <c r="Z153" s="9"/>
      <c r="AA153" s="9"/>
      <c r="AB153" s="9"/>
    </row>
    <row r="154" spans="3:28" ht="12.75">
      <c r="C154" s="9"/>
      <c r="D154" s="9"/>
      <c r="E154" s="9"/>
      <c r="F154" s="9"/>
      <c r="G154" s="9"/>
      <c r="J154" s="9"/>
      <c r="K154" s="9"/>
      <c r="L154" s="9"/>
      <c r="M154" s="9"/>
      <c r="N154" s="9"/>
      <c r="Q154" s="9"/>
      <c r="R154" s="9"/>
      <c r="S154" s="9"/>
      <c r="T154" s="9"/>
      <c r="U154" s="9"/>
      <c r="X154" s="9"/>
      <c r="Y154" s="9"/>
      <c r="Z154" s="9"/>
      <c r="AA154" s="9"/>
      <c r="AB154" s="9"/>
    </row>
    <row r="155" spans="3:28" ht="12.75">
      <c r="C155" s="9"/>
      <c r="D155" s="9"/>
      <c r="E155" s="9"/>
      <c r="F155" s="9"/>
      <c r="G155" s="9"/>
      <c r="J155" s="9"/>
      <c r="K155" s="9"/>
      <c r="L155" s="9"/>
      <c r="M155" s="9"/>
      <c r="N155" s="9"/>
      <c r="Q155" s="9"/>
      <c r="R155" s="9"/>
      <c r="S155" s="9"/>
      <c r="T155" s="9"/>
      <c r="U155" s="9"/>
      <c r="X155" s="9"/>
      <c r="Y155" s="9"/>
      <c r="Z155" s="9"/>
      <c r="AA155" s="9"/>
      <c r="AB155" s="9"/>
    </row>
    <row r="156" spans="3:28" ht="12.75">
      <c r="C156" s="9"/>
      <c r="D156" s="9"/>
      <c r="E156" s="9"/>
      <c r="F156" s="9"/>
      <c r="G156" s="9"/>
      <c r="J156" s="9"/>
      <c r="K156" s="9"/>
      <c r="L156" s="9"/>
      <c r="M156" s="9"/>
      <c r="N156" s="9"/>
      <c r="Q156" s="9"/>
      <c r="R156" s="9"/>
      <c r="S156" s="9"/>
      <c r="T156" s="9"/>
      <c r="U156" s="9"/>
      <c r="X156" s="9"/>
      <c r="Y156" s="9"/>
      <c r="Z156" s="9"/>
      <c r="AA156" s="9"/>
      <c r="AB156" s="9"/>
    </row>
    <row r="157" spans="3:28" ht="12.75">
      <c r="C157" s="9"/>
      <c r="D157" s="9"/>
      <c r="E157" s="9"/>
      <c r="F157" s="9"/>
      <c r="G157" s="9"/>
      <c r="J157" s="9"/>
      <c r="K157" s="9"/>
      <c r="L157" s="9"/>
      <c r="M157" s="9"/>
      <c r="N157" s="9"/>
      <c r="Q157" s="9"/>
      <c r="R157" s="9"/>
      <c r="S157" s="9"/>
      <c r="T157" s="9"/>
      <c r="U157" s="9"/>
      <c r="X157" s="9"/>
      <c r="Y157" s="9"/>
      <c r="Z157" s="9"/>
      <c r="AA157" s="9"/>
      <c r="AB157" s="9"/>
    </row>
    <row r="158" spans="3:28" ht="12.75">
      <c r="C158" s="9"/>
      <c r="D158" s="9"/>
      <c r="E158" s="9"/>
      <c r="F158" s="9"/>
      <c r="G158" s="9"/>
      <c r="J158" s="9"/>
      <c r="K158" s="9"/>
      <c r="L158" s="9"/>
      <c r="M158" s="9"/>
      <c r="N158" s="9"/>
      <c r="Q158" s="9"/>
      <c r="R158" s="9"/>
      <c r="S158" s="9"/>
      <c r="T158" s="9"/>
      <c r="U158" s="9"/>
      <c r="X158" s="9"/>
      <c r="Y158" s="9"/>
      <c r="Z158" s="9"/>
      <c r="AA158" s="9"/>
      <c r="AB158" s="9"/>
    </row>
    <row r="159" spans="3:28" ht="12.75">
      <c r="C159" s="9"/>
      <c r="D159" s="9"/>
      <c r="E159" s="9"/>
      <c r="F159" s="9"/>
      <c r="G159" s="9"/>
      <c r="J159" s="9"/>
      <c r="K159" s="9"/>
      <c r="L159" s="9"/>
      <c r="M159" s="9"/>
      <c r="N159" s="9"/>
      <c r="Q159" s="9"/>
      <c r="R159" s="9"/>
      <c r="S159" s="9"/>
      <c r="T159" s="9"/>
      <c r="U159" s="9"/>
      <c r="X159" s="9"/>
      <c r="Y159" s="9"/>
      <c r="Z159" s="9"/>
      <c r="AA159" s="9"/>
      <c r="AB159" s="9"/>
    </row>
    <row r="160" spans="3:28" ht="12.75">
      <c r="C160" s="9"/>
      <c r="D160" s="9"/>
      <c r="E160" s="9"/>
      <c r="F160" s="9"/>
      <c r="G160" s="9"/>
      <c r="J160" s="9"/>
      <c r="K160" s="9"/>
      <c r="L160" s="9"/>
      <c r="M160" s="9"/>
      <c r="N160" s="9"/>
      <c r="Q160" s="9"/>
      <c r="R160" s="9"/>
      <c r="S160" s="9"/>
      <c r="T160" s="9"/>
      <c r="U160" s="9"/>
      <c r="X160" s="9"/>
      <c r="Y160" s="9"/>
      <c r="Z160" s="9"/>
      <c r="AA160" s="9"/>
      <c r="AB160" s="9"/>
    </row>
    <row r="161" spans="3:28" ht="12.75">
      <c r="C161" s="9"/>
      <c r="D161" s="9"/>
      <c r="E161" s="9"/>
      <c r="F161" s="9"/>
      <c r="G161" s="9"/>
      <c r="J161" s="9"/>
      <c r="K161" s="9"/>
      <c r="L161" s="9"/>
      <c r="M161" s="9"/>
      <c r="N161" s="9"/>
      <c r="Q161" s="9"/>
      <c r="R161" s="9"/>
      <c r="S161" s="9"/>
      <c r="T161" s="9"/>
      <c r="U161" s="9"/>
      <c r="X161" s="9"/>
      <c r="Y161" s="9"/>
      <c r="Z161" s="9"/>
      <c r="AA161" s="9"/>
      <c r="AB161" s="9"/>
    </row>
    <row r="162" spans="3:28" ht="12.75">
      <c r="C162" s="9"/>
      <c r="D162" s="9"/>
      <c r="E162" s="9"/>
      <c r="F162" s="9"/>
      <c r="G162" s="9"/>
      <c r="J162" s="9"/>
      <c r="K162" s="9"/>
      <c r="L162" s="9"/>
      <c r="M162" s="9"/>
      <c r="N162" s="9"/>
      <c r="Q162" s="9"/>
      <c r="R162" s="9"/>
      <c r="S162" s="9"/>
      <c r="T162" s="9"/>
      <c r="U162" s="9"/>
      <c r="X162" s="9"/>
      <c r="Y162" s="9"/>
      <c r="Z162" s="9"/>
      <c r="AA162" s="9"/>
      <c r="AB162" s="9"/>
    </row>
    <row r="163" spans="3:28" ht="12.75">
      <c r="C163" s="9"/>
      <c r="D163" s="9"/>
      <c r="E163" s="9"/>
      <c r="F163" s="9"/>
      <c r="G163" s="9"/>
      <c r="J163" s="9"/>
      <c r="K163" s="9"/>
      <c r="L163" s="9"/>
      <c r="M163" s="9"/>
      <c r="N163" s="9"/>
      <c r="Q163" s="9"/>
      <c r="R163" s="9"/>
      <c r="S163" s="9"/>
      <c r="T163" s="9"/>
      <c r="U163" s="9"/>
      <c r="X163" s="9"/>
      <c r="Y163" s="9"/>
      <c r="Z163" s="9"/>
      <c r="AA163" s="9"/>
      <c r="AB163" s="9"/>
    </row>
    <row r="164" spans="3:28" ht="12.75">
      <c r="C164" s="9"/>
      <c r="D164" s="9"/>
      <c r="E164" s="9"/>
      <c r="F164" s="9"/>
      <c r="G164" s="9"/>
      <c r="J164" s="9"/>
      <c r="K164" s="9"/>
      <c r="L164" s="9"/>
      <c r="M164" s="9"/>
      <c r="N164" s="9"/>
      <c r="Q164" s="9"/>
      <c r="R164" s="9"/>
      <c r="S164" s="9"/>
      <c r="T164" s="9"/>
      <c r="U164" s="9"/>
      <c r="X164" s="9"/>
      <c r="Y164" s="9"/>
      <c r="Z164" s="9"/>
      <c r="AA164" s="9"/>
      <c r="AB164" s="9"/>
    </row>
    <row r="165" spans="3:28" ht="12.75">
      <c r="C165" s="9"/>
      <c r="D165" s="9"/>
      <c r="E165" s="9"/>
      <c r="F165" s="9"/>
      <c r="G165" s="9"/>
      <c r="J165" s="9"/>
      <c r="K165" s="9"/>
      <c r="L165" s="9"/>
      <c r="M165" s="9"/>
      <c r="N165" s="9"/>
      <c r="Q165" s="9"/>
      <c r="R165" s="9"/>
      <c r="S165" s="9"/>
      <c r="T165" s="9"/>
      <c r="U165" s="9"/>
      <c r="X165" s="9"/>
      <c r="Y165" s="9"/>
      <c r="Z165" s="9"/>
      <c r="AA165" s="9"/>
      <c r="AB165" s="9"/>
    </row>
    <row r="166" spans="3:28" ht="12.75">
      <c r="C166" s="9"/>
      <c r="D166" s="9"/>
      <c r="E166" s="9"/>
      <c r="F166" s="9"/>
      <c r="G166" s="9"/>
      <c r="J166" s="9"/>
      <c r="K166" s="9"/>
      <c r="L166" s="9"/>
      <c r="M166" s="9"/>
      <c r="N166" s="9"/>
      <c r="Q166" s="9"/>
      <c r="R166" s="9"/>
      <c r="S166" s="9"/>
      <c r="T166" s="9"/>
      <c r="U166" s="9"/>
      <c r="X166" s="9"/>
      <c r="Y166" s="9"/>
      <c r="Z166" s="9"/>
      <c r="AA166" s="9"/>
      <c r="AB166" s="9"/>
    </row>
    <row r="167" spans="3:28" ht="12.75">
      <c r="C167" s="9"/>
      <c r="D167" s="9"/>
      <c r="E167" s="9"/>
      <c r="F167" s="9"/>
      <c r="G167" s="9"/>
      <c r="J167" s="9"/>
      <c r="K167" s="9"/>
      <c r="L167" s="9"/>
      <c r="M167" s="9"/>
      <c r="N167" s="9"/>
      <c r="Q167" s="9"/>
      <c r="R167" s="9"/>
      <c r="S167" s="9"/>
      <c r="T167" s="9"/>
      <c r="U167" s="9"/>
      <c r="X167" s="9"/>
      <c r="Y167" s="9"/>
      <c r="Z167" s="9"/>
      <c r="AA167" s="9"/>
      <c r="AB167" s="9"/>
    </row>
    <row r="168" spans="3:28" ht="12.75">
      <c r="C168" s="9"/>
      <c r="D168" s="9"/>
      <c r="E168" s="9"/>
      <c r="F168" s="9"/>
      <c r="G168" s="9"/>
      <c r="J168" s="9"/>
      <c r="K168" s="9"/>
      <c r="L168" s="9"/>
      <c r="M168" s="9"/>
      <c r="N168" s="9"/>
      <c r="Q168" s="9"/>
      <c r="R168" s="9"/>
      <c r="S168" s="9"/>
      <c r="T168" s="9"/>
      <c r="U168" s="9"/>
      <c r="X168" s="9"/>
      <c r="Y168" s="9"/>
      <c r="Z168" s="9"/>
      <c r="AA168" s="9"/>
      <c r="AB168" s="9"/>
    </row>
    <row r="169" spans="3:28" ht="12.75">
      <c r="C169" s="9"/>
      <c r="D169" s="9"/>
      <c r="E169" s="9"/>
      <c r="F169" s="9"/>
      <c r="G169" s="9"/>
      <c r="J169" s="9"/>
      <c r="K169" s="9"/>
      <c r="L169" s="9"/>
      <c r="M169" s="9"/>
      <c r="N169" s="9"/>
      <c r="Q169" s="9"/>
      <c r="R169" s="9"/>
      <c r="S169" s="9"/>
      <c r="T169" s="9"/>
      <c r="U169" s="9"/>
      <c r="X169" s="9"/>
      <c r="Y169" s="9"/>
      <c r="Z169" s="9"/>
      <c r="AA169" s="9"/>
      <c r="AB169" s="9"/>
    </row>
    <row r="170" spans="3:28" ht="12.75">
      <c r="C170" s="9"/>
      <c r="D170" s="9"/>
      <c r="E170" s="9"/>
      <c r="F170" s="9"/>
      <c r="G170" s="9"/>
      <c r="J170" s="9"/>
      <c r="K170" s="9"/>
      <c r="L170" s="9"/>
      <c r="M170" s="9"/>
      <c r="N170" s="9"/>
      <c r="Q170" s="9"/>
      <c r="R170" s="9"/>
      <c r="S170" s="9"/>
      <c r="T170" s="9"/>
      <c r="U170" s="9"/>
      <c r="X170" s="9"/>
      <c r="Y170" s="9"/>
      <c r="Z170" s="9"/>
      <c r="AA170" s="9"/>
      <c r="AB170" s="9"/>
    </row>
    <row r="171" spans="3:28" ht="12.75">
      <c r="C171" s="9"/>
      <c r="D171" s="9"/>
      <c r="E171" s="9"/>
      <c r="F171" s="9"/>
      <c r="G171" s="9"/>
      <c r="J171" s="9"/>
      <c r="K171" s="9"/>
      <c r="L171" s="9"/>
      <c r="M171" s="9"/>
      <c r="N171" s="9"/>
      <c r="Q171" s="9"/>
      <c r="R171" s="9"/>
      <c r="S171" s="9"/>
      <c r="T171" s="9"/>
      <c r="U171" s="9"/>
      <c r="X171" s="9"/>
      <c r="Y171" s="9"/>
      <c r="Z171" s="9"/>
      <c r="AA171" s="9"/>
      <c r="AB171" s="9"/>
    </row>
    <row r="172" spans="3:28" ht="12.75">
      <c r="C172" s="9"/>
      <c r="D172" s="9"/>
      <c r="E172" s="9"/>
      <c r="F172" s="9"/>
      <c r="G172" s="9"/>
      <c r="J172" s="9"/>
      <c r="K172" s="9"/>
      <c r="L172" s="9"/>
      <c r="M172" s="9"/>
      <c r="N172" s="9"/>
      <c r="Q172" s="9"/>
      <c r="R172" s="9"/>
      <c r="S172" s="9"/>
      <c r="T172" s="9"/>
      <c r="U172" s="9"/>
      <c r="X172" s="9"/>
      <c r="Y172" s="9"/>
      <c r="Z172" s="9"/>
      <c r="AA172" s="9"/>
      <c r="AB172" s="9"/>
    </row>
    <row r="173" spans="3:28" ht="12.75">
      <c r="C173" s="9"/>
      <c r="D173" s="9"/>
      <c r="E173" s="9"/>
      <c r="F173" s="9"/>
      <c r="G173" s="9"/>
      <c r="J173" s="9"/>
      <c r="K173" s="9"/>
      <c r="L173" s="9"/>
      <c r="M173" s="9"/>
      <c r="N173" s="9"/>
      <c r="Q173" s="9"/>
      <c r="R173" s="9"/>
      <c r="S173" s="9"/>
      <c r="T173" s="9"/>
      <c r="U173" s="9"/>
      <c r="X173" s="9"/>
      <c r="Y173" s="9"/>
      <c r="Z173" s="9"/>
      <c r="AA173" s="9"/>
      <c r="AB173" s="9"/>
    </row>
    <row r="174" spans="3:28" ht="12.75">
      <c r="C174" s="9"/>
      <c r="D174" s="9"/>
      <c r="E174" s="9"/>
      <c r="F174" s="9"/>
      <c r="G174" s="9"/>
      <c r="J174" s="9"/>
      <c r="K174" s="9"/>
      <c r="L174" s="9"/>
      <c r="M174" s="9"/>
      <c r="N174" s="9"/>
      <c r="Q174" s="9"/>
      <c r="R174" s="9"/>
      <c r="S174" s="9"/>
      <c r="T174" s="9"/>
      <c r="U174" s="9"/>
      <c r="X174" s="9"/>
      <c r="Y174" s="9"/>
      <c r="Z174" s="9"/>
      <c r="AA174" s="9"/>
      <c r="AB174" s="9"/>
    </row>
    <row r="175" spans="3:28" ht="12.75">
      <c r="C175" s="9"/>
      <c r="D175" s="9"/>
      <c r="E175" s="9"/>
      <c r="F175" s="9"/>
      <c r="G175" s="9"/>
      <c r="J175" s="9"/>
      <c r="K175" s="9"/>
      <c r="L175" s="9"/>
      <c r="M175" s="9"/>
      <c r="N175" s="9"/>
      <c r="Q175" s="9"/>
      <c r="R175" s="9"/>
      <c r="S175" s="9"/>
      <c r="T175" s="9"/>
      <c r="U175" s="9"/>
      <c r="X175" s="9"/>
      <c r="Y175" s="9"/>
      <c r="Z175" s="9"/>
      <c r="AA175" s="9"/>
      <c r="AB175" s="9"/>
    </row>
    <row r="176" spans="3:28" ht="12.75">
      <c r="C176" s="9"/>
      <c r="D176" s="9"/>
      <c r="E176" s="9"/>
      <c r="F176" s="9"/>
      <c r="G176" s="9"/>
      <c r="J176" s="9"/>
      <c r="K176" s="9"/>
      <c r="L176" s="9"/>
      <c r="M176" s="9"/>
      <c r="N176" s="9"/>
      <c r="Q176" s="9"/>
      <c r="R176" s="9"/>
      <c r="S176" s="9"/>
      <c r="T176" s="9"/>
      <c r="U176" s="9"/>
      <c r="X176" s="9"/>
      <c r="Y176" s="9"/>
      <c r="Z176" s="9"/>
      <c r="AA176" s="9"/>
      <c r="AB176" s="9"/>
    </row>
    <row r="177" spans="3:28" ht="12.75">
      <c r="C177" s="9"/>
      <c r="D177" s="9"/>
      <c r="E177" s="9"/>
      <c r="F177" s="9"/>
      <c r="G177" s="9"/>
      <c r="J177" s="9"/>
      <c r="K177" s="9"/>
      <c r="L177" s="9"/>
      <c r="M177" s="9"/>
      <c r="N177" s="9"/>
      <c r="Q177" s="9"/>
      <c r="R177" s="9"/>
      <c r="S177" s="9"/>
      <c r="T177" s="9"/>
      <c r="U177" s="9"/>
      <c r="X177" s="9"/>
      <c r="Y177" s="9"/>
      <c r="Z177" s="9"/>
      <c r="AA177" s="9"/>
      <c r="AB177" s="9"/>
    </row>
    <row r="178" spans="3:28" ht="12.75">
      <c r="C178" s="9"/>
      <c r="D178" s="9"/>
      <c r="E178" s="9"/>
      <c r="F178" s="9"/>
      <c r="G178" s="9"/>
      <c r="J178" s="9"/>
      <c r="K178" s="9"/>
      <c r="L178" s="9"/>
      <c r="M178" s="9"/>
      <c r="N178" s="9"/>
      <c r="Q178" s="9"/>
      <c r="R178" s="9"/>
      <c r="S178" s="9"/>
      <c r="T178" s="9"/>
      <c r="U178" s="9"/>
      <c r="X178" s="9"/>
      <c r="Y178" s="9"/>
      <c r="Z178" s="9"/>
      <c r="AA178" s="9"/>
      <c r="AB178" s="9"/>
    </row>
    <row r="179" spans="3:28" ht="12.75">
      <c r="C179" s="9"/>
      <c r="D179" s="9"/>
      <c r="E179" s="9"/>
      <c r="F179" s="9"/>
      <c r="G179" s="9"/>
      <c r="J179" s="9"/>
      <c r="K179" s="9"/>
      <c r="L179" s="9"/>
      <c r="M179" s="9"/>
      <c r="N179" s="9"/>
      <c r="Q179" s="9"/>
      <c r="R179" s="9"/>
      <c r="S179" s="9"/>
      <c r="T179" s="9"/>
      <c r="U179" s="9"/>
      <c r="X179" s="9"/>
      <c r="Y179" s="9"/>
      <c r="Z179" s="9"/>
      <c r="AA179" s="9"/>
      <c r="AB179" s="9"/>
    </row>
    <row r="180" spans="3:28" ht="12.75">
      <c r="C180" s="9"/>
      <c r="D180" s="9"/>
      <c r="E180" s="9"/>
      <c r="F180" s="9"/>
      <c r="G180" s="9"/>
      <c r="J180" s="9"/>
      <c r="K180" s="9"/>
      <c r="L180" s="9"/>
      <c r="M180" s="9"/>
      <c r="N180" s="9"/>
      <c r="Q180" s="9"/>
      <c r="R180" s="9"/>
      <c r="S180" s="9"/>
      <c r="T180" s="9"/>
      <c r="U180" s="9"/>
      <c r="X180" s="9"/>
      <c r="Y180" s="9"/>
      <c r="Z180" s="9"/>
      <c r="AA180" s="9"/>
      <c r="AB180" s="9"/>
    </row>
    <row r="181" spans="3:28" ht="12.75">
      <c r="C181" s="9"/>
      <c r="D181" s="9"/>
      <c r="E181" s="9"/>
      <c r="F181" s="9"/>
      <c r="G181" s="9"/>
      <c r="J181" s="9"/>
      <c r="K181" s="9"/>
      <c r="L181" s="9"/>
      <c r="M181" s="9"/>
      <c r="N181" s="9"/>
      <c r="Q181" s="9"/>
      <c r="R181" s="9"/>
      <c r="S181" s="9"/>
      <c r="T181" s="9"/>
      <c r="U181" s="9"/>
      <c r="X181" s="9"/>
      <c r="Y181" s="9"/>
      <c r="Z181" s="9"/>
      <c r="AA181" s="9"/>
      <c r="AB181" s="9"/>
    </row>
    <row r="182" spans="3:28" ht="12.75">
      <c r="C182" s="9"/>
      <c r="D182" s="9"/>
      <c r="E182" s="9"/>
      <c r="F182" s="9"/>
      <c r="G182" s="9"/>
      <c r="J182" s="9"/>
      <c r="K182" s="9"/>
      <c r="L182" s="9"/>
      <c r="M182" s="9"/>
      <c r="N182" s="9"/>
      <c r="Q182" s="9"/>
      <c r="R182" s="9"/>
      <c r="S182" s="9"/>
      <c r="T182" s="9"/>
      <c r="U182" s="9"/>
      <c r="X182" s="9"/>
      <c r="Y182" s="9"/>
      <c r="Z182" s="9"/>
      <c r="AA182" s="9"/>
      <c r="AB182" s="9"/>
    </row>
    <row r="183" spans="3:28" ht="12.75">
      <c r="C183" s="9"/>
      <c r="D183" s="9"/>
      <c r="E183" s="9"/>
      <c r="F183" s="9"/>
      <c r="G183" s="9"/>
      <c r="J183" s="9"/>
      <c r="K183" s="9"/>
      <c r="L183" s="9"/>
      <c r="M183" s="9"/>
      <c r="N183" s="9"/>
      <c r="Q183" s="9"/>
      <c r="R183" s="9"/>
      <c r="S183" s="9"/>
      <c r="T183" s="9"/>
      <c r="U183" s="9"/>
      <c r="X183" s="9"/>
      <c r="Y183" s="9"/>
      <c r="Z183" s="9"/>
      <c r="AA183" s="9"/>
      <c r="AB183" s="9"/>
    </row>
    <row r="184" spans="3:28" ht="12.75">
      <c r="C184" s="9"/>
      <c r="D184" s="9"/>
      <c r="E184" s="9"/>
      <c r="F184" s="9"/>
      <c r="G184" s="9"/>
      <c r="J184" s="9"/>
      <c r="K184" s="9"/>
      <c r="L184" s="9"/>
      <c r="M184" s="9"/>
      <c r="N184" s="9"/>
      <c r="Q184" s="9"/>
      <c r="R184" s="9"/>
      <c r="S184" s="9"/>
      <c r="T184" s="9"/>
      <c r="U184" s="9"/>
      <c r="X184" s="9"/>
      <c r="Y184" s="9"/>
      <c r="Z184" s="9"/>
      <c r="AA184" s="9"/>
      <c r="AB184" s="9"/>
    </row>
    <row r="185" spans="3:28" ht="12.75">
      <c r="C185" s="9"/>
      <c r="D185" s="9"/>
      <c r="E185" s="9"/>
      <c r="F185" s="9"/>
      <c r="G185" s="9"/>
      <c r="J185" s="9"/>
      <c r="K185" s="9"/>
      <c r="L185" s="9"/>
      <c r="M185" s="9"/>
      <c r="N185" s="9"/>
      <c r="Q185" s="9"/>
      <c r="R185" s="9"/>
      <c r="S185" s="9"/>
      <c r="T185" s="9"/>
      <c r="U185" s="9"/>
      <c r="X185" s="9"/>
      <c r="Y185" s="9"/>
      <c r="Z185" s="9"/>
      <c r="AA185" s="9"/>
      <c r="AB185" s="9"/>
    </row>
    <row r="186" spans="3:28" ht="12.75">
      <c r="C186" s="9"/>
      <c r="D186" s="9"/>
      <c r="E186" s="9"/>
      <c r="F186" s="9"/>
      <c r="G186" s="9"/>
      <c r="J186" s="9"/>
      <c r="K186" s="9"/>
      <c r="L186" s="9"/>
      <c r="M186" s="9"/>
      <c r="N186" s="9"/>
      <c r="Q186" s="9"/>
      <c r="R186" s="9"/>
      <c r="S186" s="9"/>
      <c r="T186" s="9"/>
      <c r="U186" s="9"/>
      <c r="X186" s="9"/>
      <c r="Y186" s="9"/>
      <c r="Z186" s="9"/>
      <c r="AA186" s="9"/>
      <c r="AB186" s="9"/>
    </row>
    <row r="187" spans="3:28" ht="12.75">
      <c r="C187" s="9"/>
      <c r="D187" s="9"/>
      <c r="E187" s="9"/>
      <c r="F187" s="9"/>
      <c r="G187" s="9"/>
      <c r="J187" s="9"/>
      <c r="K187" s="9"/>
      <c r="L187" s="9"/>
      <c r="M187" s="9"/>
      <c r="N187" s="9"/>
      <c r="Q187" s="9"/>
      <c r="R187" s="9"/>
      <c r="S187" s="9"/>
      <c r="T187" s="9"/>
      <c r="U187" s="9"/>
      <c r="X187" s="9"/>
      <c r="Y187" s="9"/>
      <c r="Z187" s="9"/>
      <c r="AA187" s="9"/>
      <c r="AB187" s="9"/>
    </row>
    <row r="188" spans="3:28" ht="12.75">
      <c r="C188" s="9"/>
      <c r="D188" s="9"/>
      <c r="E188" s="9"/>
      <c r="F188" s="9"/>
      <c r="G188" s="9"/>
      <c r="J188" s="9"/>
      <c r="K188" s="9"/>
      <c r="L188" s="9"/>
      <c r="M188" s="9"/>
      <c r="N188" s="9"/>
      <c r="Q188" s="9"/>
      <c r="R188" s="9"/>
      <c r="S188" s="9"/>
      <c r="T188" s="9"/>
      <c r="U188" s="9"/>
      <c r="X188" s="9"/>
      <c r="Y188" s="9"/>
      <c r="Z188" s="9"/>
      <c r="AA188" s="9"/>
      <c r="AB188" s="9"/>
    </row>
    <row r="189" spans="3:28" ht="12.75">
      <c r="C189" s="9"/>
      <c r="D189" s="9"/>
      <c r="E189" s="9"/>
      <c r="F189" s="9"/>
      <c r="G189" s="9"/>
      <c r="J189" s="9"/>
      <c r="K189" s="9"/>
      <c r="L189" s="9"/>
      <c r="M189" s="9"/>
      <c r="N189" s="9"/>
      <c r="Q189" s="9"/>
      <c r="R189" s="9"/>
      <c r="S189" s="9"/>
      <c r="T189" s="9"/>
      <c r="U189" s="9"/>
      <c r="X189" s="9"/>
      <c r="Y189" s="9"/>
      <c r="Z189" s="9"/>
      <c r="AA189" s="9"/>
      <c r="AB189" s="9"/>
    </row>
    <row r="190" spans="3:28" ht="12.75">
      <c r="C190" s="9"/>
      <c r="D190" s="9"/>
      <c r="E190" s="9"/>
      <c r="F190" s="9"/>
      <c r="G190" s="9"/>
      <c r="J190" s="9"/>
      <c r="K190" s="9"/>
      <c r="L190" s="9"/>
      <c r="M190" s="9"/>
      <c r="N190" s="9"/>
      <c r="Q190" s="9"/>
      <c r="R190" s="9"/>
      <c r="S190" s="9"/>
      <c r="T190" s="9"/>
      <c r="U190" s="9"/>
      <c r="X190" s="9"/>
      <c r="Y190" s="9"/>
      <c r="Z190" s="9"/>
      <c r="AA190" s="9"/>
      <c r="AB190" s="9"/>
    </row>
    <row r="191" spans="3:28" ht="12.75">
      <c r="C191" s="9"/>
      <c r="D191" s="9"/>
      <c r="E191" s="9"/>
      <c r="F191" s="9"/>
      <c r="G191" s="9"/>
      <c r="J191" s="9"/>
      <c r="K191" s="9"/>
      <c r="L191" s="9"/>
      <c r="M191" s="9"/>
      <c r="N191" s="9"/>
      <c r="Q191" s="9"/>
      <c r="R191" s="9"/>
      <c r="S191" s="9"/>
      <c r="T191" s="9"/>
      <c r="U191" s="9"/>
      <c r="X191" s="9"/>
      <c r="Y191" s="9"/>
      <c r="Z191" s="9"/>
      <c r="AA191" s="9"/>
      <c r="AB191" s="9"/>
    </row>
    <row r="192" spans="3:28" ht="12.75">
      <c r="C192" s="9"/>
      <c r="D192" s="9"/>
      <c r="E192" s="9"/>
      <c r="F192" s="9"/>
      <c r="G192" s="9"/>
      <c r="J192" s="9"/>
      <c r="K192" s="9"/>
      <c r="L192" s="9"/>
      <c r="M192" s="9"/>
      <c r="N192" s="9"/>
      <c r="Q192" s="9"/>
      <c r="R192" s="9"/>
      <c r="S192" s="9"/>
      <c r="T192" s="9"/>
      <c r="U192" s="9"/>
      <c r="X192" s="9"/>
      <c r="Y192" s="9"/>
      <c r="Z192" s="9"/>
      <c r="AA192" s="9"/>
      <c r="AB192" s="9"/>
    </row>
    <row r="193" spans="3:28" ht="12.75">
      <c r="C193" s="9"/>
      <c r="D193" s="9"/>
      <c r="E193" s="9"/>
      <c r="F193" s="9"/>
      <c r="G193" s="9"/>
      <c r="J193" s="9"/>
      <c r="K193" s="9"/>
      <c r="L193" s="9"/>
      <c r="M193" s="9"/>
      <c r="N193" s="9"/>
      <c r="Q193" s="9"/>
      <c r="R193" s="9"/>
      <c r="S193" s="9"/>
      <c r="T193" s="9"/>
      <c r="U193" s="9"/>
      <c r="X193" s="9"/>
      <c r="Y193" s="9"/>
      <c r="Z193" s="9"/>
      <c r="AA193" s="9"/>
      <c r="AB193" s="9"/>
    </row>
    <row r="194" spans="3:28" ht="12.75">
      <c r="C194" s="9"/>
      <c r="D194" s="9"/>
      <c r="E194" s="9"/>
      <c r="F194" s="9"/>
      <c r="G194" s="9"/>
      <c r="J194" s="9"/>
      <c r="K194" s="9"/>
      <c r="L194" s="9"/>
      <c r="M194" s="9"/>
      <c r="N194" s="9"/>
      <c r="Q194" s="9"/>
      <c r="R194" s="9"/>
      <c r="S194" s="9"/>
      <c r="T194" s="9"/>
      <c r="U194" s="9"/>
      <c r="X194" s="9"/>
      <c r="Y194" s="9"/>
      <c r="Z194" s="9"/>
      <c r="AA194" s="9"/>
      <c r="AB194" s="9"/>
    </row>
    <row r="195" spans="3:28" ht="12.75">
      <c r="C195" s="9"/>
      <c r="D195" s="9"/>
      <c r="E195" s="9"/>
      <c r="F195" s="9"/>
      <c r="G195" s="9"/>
      <c r="J195" s="9"/>
      <c r="K195" s="9"/>
      <c r="L195" s="9"/>
      <c r="M195" s="9"/>
      <c r="N195" s="9"/>
      <c r="Q195" s="9"/>
      <c r="R195" s="9"/>
      <c r="S195" s="9"/>
      <c r="T195" s="9"/>
      <c r="U195" s="9"/>
      <c r="X195" s="9"/>
      <c r="Y195" s="9"/>
      <c r="Z195" s="9"/>
      <c r="AA195" s="9"/>
      <c r="AB195" s="9"/>
    </row>
    <row r="196" spans="3:28" ht="12.75">
      <c r="C196" s="9"/>
      <c r="D196" s="9"/>
      <c r="E196" s="9"/>
      <c r="F196" s="9"/>
      <c r="G196" s="9"/>
      <c r="J196" s="9"/>
      <c r="K196" s="9"/>
      <c r="L196" s="9"/>
      <c r="M196" s="9"/>
      <c r="N196" s="9"/>
      <c r="Q196" s="9"/>
      <c r="R196" s="9"/>
      <c r="S196" s="9"/>
      <c r="T196" s="9"/>
      <c r="U196" s="9"/>
      <c r="X196" s="9"/>
      <c r="Y196" s="9"/>
      <c r="Z196" s="9"/>
      <c r="AA196" s="9"/>
      <c r="AB196" s="9"/>
    </row>
    <row r="197" spans="3:28" ht="12.75">
      <c r="C197" s="9"/>
      <c r="D197" s="9"/>
      <c r="E197" s="9"/>
      <c r="F197" s="9"/>
      <c r="G197" s="9"/>
      <c r="J197" s="9"/>
      <c r="K197" s="9"/>
      <c r="L197" s="9"/>
      <c r="M197" s="9"/>
      <c r="N197" s="9"/>
      <c r="Q197" s="9"/>
      <c r="R197" s="9"/>
      <c r="S197" s="9"/>
      <c r="T197" s="9"/>
      <c r="U197" s="9"/>
      <c r="X197" s="9"/>
      <c r="Y197" s="9"/>
      <c r="Z197" s="9"/>
      <c r="AA197" s="9"/>
      <c r="AB197" s="9"/>
    </row>
    <row r="198" spans="3:28" ht="12.75">
      <c r="C198" s="9"/>
      <c r="D198" s="9"/>
      <c r="E198" s="9"/>
      <c r="F198" s="9"/>
      <c r="G198" s="9"/>
      <c r="J198" s="9"/>
      <c r="K198" s="9"/>
      <c r="L198" s="9"/>
      <c r="M198" s="9"/>
      <c r="N198" s="9"/>
      <c r="Q198" s="9"/>
      <c r="R198" s="9"/>
      <c r="S198" s="9"/>
      <c r="T198" s="9"/>
      <c r="U198" s="9"/>
      <c r="X198" s="9"/>
      <c r="Y198" s="9"/>
      <c r="Z198" s="9"/>
      <c r="AA198" s="9"/>
      <c r="AB198" s="9"/>
    </row>
    <row r="199" spans="3:28" ht="12.75">
      <c r="C199" s="9"/>
      <c r="D199" s="9"/>
      <c r="E199" s="9"/>
      <c r="F199" s="9"/>
      <c r="G199" s="9"/>
      <c r="J199" s="9"/>
      <c r="K199" s="9"/>
      <c r="L199" s="9"/>
      <c r="M199" s="9"/>
      <c r="N199" s="9"/>
      <c r="Q199" s="9"/>
      <c r="R199" s="9"/>
      <c r="S199" s="9"/>
      <c r="T199" s="9"/>
      <c r="U199" s="9"/>
      <c r="X199" s="9"/>
      <c r="Y199" s="9"/>
      <c r="Z199" s="9"/>
      <c r="AA199" s="9"/>
      <c r="AB199" s="9"/>
    </row>
    <row r="200" spans="3:28" ht="12.75">
      <c r="C200" s="9"/>
      <c r="D200" s="9"/>
      <c r="E200" s="9"/>
      <c r="F200" s="9"/>
      <c r="G200" s="9"/>
      <c r="J200" s="9"/>
      <c r="K200" s="9"/>
      <c r="L200" s="9"/>
      <c r="M200" s="9"/>
      <c r="N200" s="9"/>
      <c r="Q200" s="9"/>
      <c r="R200" s="9"/>
      <c r="S200" s="9"/>
      <c r="T200" s="9"/>
      <c r="U200" s="9"/>
      <c r="X200" s="9"/>
      <c r="Y200" s="9"/>
      <c r="Z200" s="9"/>
      <c r="AA200" s="9"/>
      <c r="AB200" s="9"/>
    </row>
    <row r="201" spans="3:28" ht="12.75">
      <c r="C201" s="9"/>
      <c r="D201" s="9"/>
      <c r="E201" s="9"/>
      <c r="F201" s="9"/>
      <c r="G201" s="9"/>
      <c r="J201" s="9"/>
      <c r="K201" s="9"/>
      <c r="L201" s="9"/>
      <c r="M201" s="9"/>
      <c r="N201" s="9"/>
      <c r="Q201" s="9"/>
      <c r="R201" s="9"/>
      <c r="S201" s="9"/>
      <c r="T201" s="9"/>
      <c r="U201" s="9"/>
      <c r="X201" s="9"/>
      <c r="Y201" s="9"/>
      <c r="Z201" s="9"/>
      <c r="AA201" s="9"/>
      <c r="AB201" s="9"/>
    </row>
    <row r="202" spans="3:28" ht="12.75">
      <c r="C202" s="9"/>
      <c r="D202" s="9"/>
      <c r="E202" s="9"/>
      <c r="F202" s="9"/>
      <c r="G202" s="9"/>
      <c r="J202" s="9"/>
      <c r="K202" s="9"/>
      <c r="L202" s="9"/>
      <c r="M202" s="9"/>
      <c r="N202" s="9"/>
      <c r="Q202" s="9"/>
      <c r="R202" s="9"/>
      <c r="S202" s="9"/>
      <c r="T202" s="9"/>
      <c r="U202" s="9"/>
      <c r="X202" s="9"/>
      <c r="Y202" s="9"/>
      <c r="Z202" s="9"/>
      <c r="AA202" s="9"/>
      <c r="AB202" s="9"/>
    </row>
    <row r="203" spans="3:28" ht="12.75">
      <c r="C203" s="9"/>
      <c r="D203" s="9"/>
      <c r="E203" s="9"/>
      <c r="F203" s="9"/>
      <c r="G203" s="9"/>
      <c r="J203" s="9"/>
      <c r="K203" s="9"/>
      <c r="L203" s="9"/>
      <c r="M203" s="9"/>
      <c r="N203" s="9"/>
      <c r="Q203" s="9"/>
      <c r="R203" s="9"/>
      <c r="S203" s="9"/>
      <c r="T203" s="9"/>
      <c r="U203" s="9"/>
      <c r="X203" s="9"/>
      <c r="Y203" s="9"/>
      <c r="Z203" s="9"/>
      <c r="AA203" s="9"/>
      <c r="AB203" s="9"/>
    </row>
    <row r="204" spans="3:28" ht="12.75">
      <c r="C204" s="9"/>
      <c r="D204" s="9"/>
      <c r="E204" s="9"/>
      <c r="F204" s="9"/>
      <c r="G204" s="9"/>
      <c r="J204" s="9"/>
      <c r="K204" s="9"/>
      <c r="L204" s="9"/>
      <c r="M204" s="9"/>
      <c r="N204" s="9"/>
      <c r="Q204" s="9"/>
      <c r="R204" s="9"/>
      <c r="S204" s="9"/>
      <c r="T204" s="9"/>
      <c r="U204" s="9"/>
      <c r="X204" s="9"/>
      <c r="Y204" s="9"/>
      <c r="Z204" s="9"/>
      <c r="AA204" s="9"/>
      <c r="AB204" s="9"/>
    </row>
    <row r="205" spans="3:28" ht="12.75">
      <c r="C205" s="9"/>
      <c r="D205" s="9"/>
      <c r="E205" s="9"/>
      <c r="F205" s="9"/>
      <c r="G205" s="9"/>
      <c r="J205" s="9"/>
      <c r="K205" s="9"/>
      <c r="L205" s="9"/>
      <c r="M205" s="9"/>
      <c r="N205" s="9"/>
      <c r="Q205" s="9"/>
      <c r="R205" s="9"/>
      <c r="S205" s="9"/>
      <c r="T205" s="9"/>
      <c r="U205" s="9"/>
      <c r="X205" s="9"/>
      <c r="Y205" s="9"/>
      <c r="Z205" s="9"/>
      <c r="AA205" s="9"/>
      <c r="AB205" s="9"/>
    </row>
    <row r="206" spans="3:28" ht="12.75">
      <c r="C206" s="9"/>
      <c r="D206" s="9"/>
      <c r="E206" s="9"/>
      <c r="F206" s="9"/>
      <c r="G206" s="9"/>
      <c r="J206" s="9"/>
      <c r="K206" s="9"/>
      <c r="L206" s="9"/>
      <c r="M206" s="9"/>
      <c r="N206" s="9"/>
      <c r="Q206" s="9"/>
      <c r="R206" s="9"/>
      <c r="S206" s="9"/>
      <c r="T206" s="9"/>
      <c r="U206" s="9"/>
      <c r="X206" s="9"/>
      <c r="Y206" s="9"/>
      <c r="Z206" s="9"/>
      <c r="AA206" s="9"/>
      <c r="AB206" s="9"/>
    </row>
    <row r="207" spans="3:28" ht="12.75">
      <c r="C207" s="9"/>
      <c r="D207" s="9"/>
      <c r="E207" s="9"/>
      <c r="F207" s="9"/>
      <c r="G207" s="9"/>
      <c r="J207" s="9"/>
      <c r="K207" s="9"/>
      <c r="L207" s="9"/>
      <c r="M207" s="9"/>
      <c r="N207" s="9"/>
      <c r="Q207" s="9"/>
      <c r="R207" s="9"/>
      <c r="S207" s="9"/>
      <c r="T207" s="9"/>
      <c r="U207" s="9"/>
      <c r="X207" s="9"/>
      <c r="Y207" s="9"/>
      <c r="Z207" s="9"/>
      <c r="AA207" s="9"/>
      <c r="AB207" s="9"/>
    </row>
    <row r="208" spans="3:28" ht="12.75">
      <c r="C208" s="9"/>
      <c r="D208" s="9"/>
      <c r="E208" s="9"/>
      <c r="F208" s="9"/>
      <c r="G208" s="9"/>
      <c r="J208" s="9"/>
      <c r="K208" s="9"/>
      <c r="L208" s="9"/>
      <c r="M208" s="9"/>
      <c r="N208" s="9"/>
      <c r="Q208" s="9"/>
      <c r="R208" s="9"/>
      <c r="S208" s="9"/>
      <c r="T208" s="9"/>
      <c r="U208" s="9"/>
      <c r="X208" s="9"/>
      <c r="Y208" s="9"/>
      <c r="Z208" s="9"/>
      <c r="AA208" s="9"/>
      <c r="AB208" s="9"/>
    </row>
    <row r="209" spans="3:28" ht="12.75">
      <c r="C209" s="9"/>
      <c r="D209" s="9"/>
      <c r="E209" s="9"/>
      <c r="F209" s="9"/>
      <c r="G209" s="9"/>
      <c r="J209" s="9"/>
      <c r="K209" s="9"/>
      <c r="L209" s="9"/>
      <c r="M209" s="9"/>
      <c r="N209" s="9"/>
      <c r="Q209" s="9"/>
      <c r="R209" s="9"/>
      <c r="S209" s="9"/>
      <c r="T209" s="9"/>
      <c r="U209" s="9"/>
      <c r="X209" s="9"/>
      <c r="Y209" s="9"/>
      <c r="Z209" s="9"/>
      <c r="AA209" s="9"/>
      <c r="AB209" s="9"/>
    </row>
    <row r="210" spans="3:28" ht="12.75">
      <c r="C210" s="9"/>
      <c r="D210" s="9"/>
      <c r="E210" s="9"/>
      <c r="F210" s="9"/>
      <c r="G210" s="9"/>
      <c r="J210" s="9"/>
      <c r="K210" s="9"/>
      <c r="L210" s="9"/>
      <c r="M210" s="9"/>
      <c r="N210" s="9"/>
      <c r="Q210" s="9"/>
      <c r="R210" s="9"/>
      <c r="S210" s="9"/>
      <c r="T210" s="9"/>
      <c r="U210" s="9"/>
      <c r="X210" s="9"/>
      <c r="Y210" s="9"/>
      <c r="Z210" s="9"/>
      <c r="AA210" s="9"/>
      <c r="AB210" s="9"/>
    </row>
    <row r="211" spans="3:28" ht="12.75">
      <c r="C211" s="9"/>
      <c r="D211" s="9"/>
      <c r="E211" s="9"/>
      <c r="F211" s="9"/>
      <c r="G211" s="9"/>
      <c r="J211" s="9"/>
      <c r="K211" s="9"/>
      <c r="L211" s="9"/>
      <c r="M211" s="9"/>
      <c r="N211" s="9"/>
      <c r="Q211" s="9"/>
      <c r="R211" s="9"/>
      <c r="S211" s="9"/>
      <c r="T211" s="9"/>
      <c r="U211" s="9"/>
      <c r="X211" s="9"/>
      <c r="Y211" s="9"/>
      <c r="Z211" s="9"/>
      <c r="AA211" s="9"/>
      <c r="AB211" s="9"/>
    </row>
    <row r="212" spans="3:28" ht="12.75">
      <c r="C212" s="9"/>
      <c r="D212" s="9"/>
      <c r="E212" s="9"/>
      <c r="F212" s="9"/>
      <c r="G212" s="9"/>
      <c r="J212" s="9"/>
      <c r="K212" s="9"/>
      <c r="L212" s="9"/>
      <c r="M212" s="9"/>
      <c r="N212" s="9"/>
      <c r="Q212" s="9"/>
      <c r="R212" s="9"/>
      <c r="S212" s="9"/>
      <c r="T212" s="9"/>
      <c r="U212" s="9"/>
      <c r="X212" s="9"/>
      <c r="Y212" s="9"/>
      <c r="Z212" s="9"/>
      <c r="AA212" s="9"/>
      <c r="AB212" s="9"/>
    </row>
    <row r="213" spans="3:28" ht="12.75">
      <c r="C213" s="9"/>
      <c r="D213" s="9"/>
      <c r="E213" s="9"/>
      <c r="F213" s="9"/>
      <c r="G213" s="9"/>
      <c r="J213" s="9"/>
      <c r="K213" s="9"/>
      <c r="L213" s="9"/>
      <c r="M213" s="9"/>
      <c r="N213" s="9"/>
      <c r="Q213" s="9"/>
      <c r="R213" s="9"/>
      <c r="S213" s="9"/>
      <c r="T213" s="9"/>
      <c r="U213" s="9"/>
      <c r="X213" s="9"/>
      <c r="Y213" s="9"/>
      <c r="Z213" s="9"/>
      <c r="AA213" s="9"/>
      <c r="AB213" s="9"/>
    </row>
    <row r="214" spans="3:28" ht="12.75">
      <c r="C214" s="9"/>
      <c r="D214" s="9"/>
      <c r="E214" s="9"/>
      <c r="F214" s="9"/>
      <c r="G214" s="9"/>
      <c r="J214" s="9"/>
      <c r="K214" s="9"/>
      <c r="L214" s="9"/>
      <c r="M214" s="9"/>
      <c r="N214" s="9"/>
      <c r="Q214" s="9"/>
      <c r="R214" s="9"/>
      <c r="S214" s="9"/>
      <c r="T214" s="9"/>
      <c r="U214" s="9"/>
      <c r="X214" s="9"/>
      <c r="Y214" s="9"/>
      <c r="Z214" s="9"/>
      <c r="AA214" s="9"/>
      <c r="AB214" s="9"/>
    </row>
    <row r="215" spans="3:28" ht="12.75">
      <c r="C215" s="9"/>
      <c r="D215" s="9"/>
      <c r="E215" s="9"/>
      <c r="F215" s="9"/>
      <c r="G215" s="9"/>
      <c r="J215" s="9"/>
      <c r="K215" s="9"/>
      <c r="L215" s="9"/>
      <c r="M215" s="9"/>
      <c r="N215" s="9"/>
      <c r="Q215" s="9"/>
      <c r="R215" s="9"/>
      <c r="S215" s="9"/>
      <c r="T215" s="9"/>
      <c r="U215" s="9"/>
      <c r="X215" s="9"/>
      <c r="Y215" s="9"/>
      <c r="Z215" s="9"/>
      <c r="AA215" s="9"/>
      <c r="AB215" s="9"/>
    </row>
    <row r="216" spans="3:28" ht="12.75">
      <c r="C216" s="9"/>
      <c r="D216" s="9"/>
      <c r="E216" s="9"/>
      <c r="F216" s="9"/>
      <c r="G216" s="9"/>
      <c r="J216" s="9"/>
      <c r="K216" s="9"/>
      <c r="L216" s="9"/>
      <c r="M216" s="9"/>
      <c r="N216" s="9"/>
      <c r="Q216" s="9"/>
      <c r="R216" s="9"/>
      <c r="S216" s="9"/>
      <c r="T216" s="9"/>
      <c r="U216" s="9"/>
      <c r="X216" s="9"/>
      <c r="Y216" s="9"/>
      <c r="Z216" s="9"/>
      <c r="AA216" s="9"/>
      <c r="AB216" s="9"/>
    </row>
    <row r="217" spans="3:28" ht="12.75">
      <c r="C217" s="9"/>
      <c r="D217" s="9"/>
      <c r="E217" s="9"/>
      <c r="F217" s="9"/>
      <c r="G217" s="9"/>
      <c r="J217" s="9"/>
      <c r="K217" s="9"/>
      <c r="L217" s="9"/>
      <c r="M217" s="9"/>
      <c r="N217" s="9"/>
      <c r="Q217" s="9"/>
      <c r="R217" s="9"/>
      <c r="S217" s="9"/>
      <c r="T217" s="9"/>
      <c r="U217" s="9"/>
      <c r="X217" s="9"/>
      <c r="Y217" s="9"/>
      <c r="Z217" s="9"/>
      <c r="AA217" s="9"/>
      <c r="AB217" s="9"/>
    </row>
    <row r="218" spans="3:28" ht="12.75">
      <c r="C218" s="9"/>
      <c r="D218" s="9"/>
      <c r="E218" s="9"/>
      <c r="F218" s="9"/>
      <c r="G218" s="9"/>
      <c r="J218" s="9"/>
      <c r="K218" s="9"/>
      <c r="L218" s="9"/>
      <c r="M218" s="9"/>
      <c r="N218" s="9"/>
      <c r="Q218" s="9"/>
      <c r="R218" s="9"/>
      <c r="S218" s="9"/>
      <c r="T218" s="9"/>
      <c r="U218" s="9"/>
      <c r="X218" s="9"/>
      <c r="Y218" s="9"/>
      <c r="Z218" s="9"/>
      <c r="AA218" s="9"/>
      <c r="AB218" s="9"/>
    </row>
    <row r="219" spans="3:28" ht="12.75">
      <c r="C219" s="9"/>
      <c r="D219" s="9"/>
      <c r="E219" s="9"/>
      <c r="F219" s="9"/>
      <c r="G219" s="9"/>
      <c r="J219" s="9"/>
      <c r="K219" s="9"/>
      <c r="L219" s="9"/>
      <c r="M219" s="9"/>
      <c r="N219" s="9"/>
      <c r="Q219" s="9"/>
      <c r="R219" s="9"/>
      <c r="S219" s="9"/>
      <c r="T219" s="9"/>
      <c r="U219" s="9"/>
      <c r="X219" s="9"/>
      <c r="Y219" s="9"/>
      <c r="Z219" s="9"/>
      <c r="AA219" s="9"/>
      <c r="AB219" s="9"/>
    </row>
    <row r="220" spans="3:28" ht="12.75">
      <c r="C220" s="9"/>
      <c r="D220" s="9"/>
      <c r="E220" s="9"/>
      <c r="F220" s="9"/>
      <c r="G220" s="9"/>
      <c r="J220" s="9"/>
      <c r="K220" s="9"/>
      <c r="L220" s="9"/>
      <c r="M220" s="9"/>
      <c r="N220" s="9"/>
      <c r="Q220" s="9"/>
      <c r="R220" s="9"/>
      <c r="S220" s="9"/>
      <c r="T220" s="9"/>
      <c r="U220" s="9"/>
      <c r="X220" s="9"/>
      <c r="Y220" s="9"/>
      <c r="Z220" s="9"/>
      <c r="AA220" s="9"/>
      <c r="AB220" s="9"/>
    </row>
    <row r="221" spans="3:28" ht="12.75">
      <c r="C221" s="9"/>
      <c r="D221" s="9"/>
      <c r="E221" s="9"/>
      <c r="F221" s="9"/>
      <c r="G221" s="9"/>
      <c r="J221" s="9"/>
      <c r="K221" s="9"/>
      <c r="L221" s="9"/>
      <c r="M221" s="9"/>
      <c r="N221" s="9"/>
      <c r="Q221" s="9"/>
      <c r="R221" s="9"/>
      <c r="S221" s="9"/>
      <c r="T221" s="9"/>
      <c r="U221" s="9"/>
      <c r="X221" s="9"/>
      <c r="Y221" s="9"/>
      <c r="Z221" s="9"/>
      <c r="AA221" s="9"/>
      <c r="AB221" s="9"/>
    </row>
    <row r="222" spans="3:28" ht="12.75">
      <c r="C222" s="9"/>
      <c r="D222" s="9"/>
      <c r="E222" s="9"/>
      <c r="F222" s="9"/>
      <c r="G222" s="9"/>
      <c r="J222" s="9"/>
      <c r="K222" s="9"/>
      <c r="L222" s="9"/>
      <c r="M222" s="9"/>
      <c r="N222" s="9"/>
      <c r="Q222" s="9"/>
      <c r="R222" s="9"/>
      <c r="S222" s="9"/>
      <c r="T222" s="9"/>
      <c r="U222" s="9"/>
      <c r="X222" s="9"/>
      <c r="Y222" s="9"/>
      <c r="Z222" s="9"/>
      <c r="AA222" s="9"/>
      <c r="AB222" s="9"/>
    </row>
    <row r="223" spans="3:28" ht="12.75">
      <c r="C223" s="9"/>
      <c r="D223" s="9"/>
      <c r="E223" s="9"/>
      <c r="F223" s="9"/>
      <c r="G223" s="9"/>
      <c r="J223" s="9"/>
      <c r="K223" s="9"/>
      <c r="L223" s="9"/>
      <c r="M223" s="9"/>
      <c r="N223" s="9"/>
      <c r="Q223" s="9"/>
      <c r="R223" s="9"/>
      <c r="S223" s="9"/>
      <c r="T223" s="9"/>
      <c r="U223" s="9"/>
      <c r="X223" s="9"/>
      <c r="Y223" s="9"/>
      <c r="Z223" s="9"/>
      <c r="AA223" s="9"/>
      <c r="AB223" s="9"/>
    </row>
    <row r="224" spans="3:28" ht="12.75">
      <c r="C224" s="9"/>
      <c r="D224" s="9"/>
      <c r="E224" s="9"/>
      <c r="F224" s="9"/>
      <c r="G224" s="9"/>
      <c r="J224" s="9"/>
      <c r="K224" s="9"/>
      <c r="L224" s="9"/>
      <c r="M224" s="9"/>
      <c r="N224" s="9"/>
      <c r="Q224" s="9"/>
      <c r="R224" s="9"/>
      <c r="S224" s="9"/>
      <c r="T224" s="9"/>
      <c r="U224" s="9"/>
      <c r="X224" s="9"/>
      <c r="Y224" s="9"/>
      <c r="Z224" s="9"/>
      <c r="AA224" s="9"/>
      <c r="AB224" s="9"/>
    </row>
    <row r="225" spans="3:28" ht="12.75">
      <c r="C225" s="9"/>
      <c r="D225" s="9"/>
      <c r="E225" s="9"/>
      <c r="F225" s="9"/>
      <c r="G225" s="9"/>
      <c r="J225" s="9"/>
      <c r="K225" s="9"/>
      <c r="L225" s="9"/>
      <c r="M225" s="9"/>
      <c r="N225" s="9"/>
      <c r="Q225" s="9"/>
      <c r="R225" s="9"/>
      <c r="S225" s="9"/>
      <c r="T225" s="9"/>
      <c r="U225" s="9"/>
      <c r="X225" s="9"/>
      <c r="Y225" s="9"/>
      <c r="Z225" s="9"/>
      <c r="AA225" s="9"/>
      <c r="AB225" s="9"/>
    </row>
    <row r="226" spans="3:28" ht="12.75">
      <c r="C226" s="9"/>
      <c r="D226" s="9"/>
      <c r="E226" s="9"/>
      <c r="F226" s="9"/>
      <c r="G226" s="9"/>
      <c r="J226" s="9"/>
      <c r="K226" s="9"/>
      <c r="L226" s="9"/>
      <c r="M226" s="9"/>
      <c r="N226" s="9"/>
      <c r="Q226" s="9"/>
      <c r="R226" s="9"/>
      <c r="S226" s="9"/>
      <c r="T226" s="9"/>
      <c r="U226" s="9"/>
      <c r="X226" s="9"/>
      <c r="Y226" s="9"/>
      <c r="Z226" s="9"/>
      <c r="AA226" s="9"/>
      <c r="AB226" s="9"/>
    </row>
    <row r="227" spans="3:28" ht="12.75">
      <c r="C227" s="9"/>
      <c r="D227" s="9"/>
      <c r="E227" s="9"/>
      <c r="F227" s="9"/>
      <c r="G227" s="9"/>
      <c r="J227" s="9"/>
      <c r="K227" s="9"/>
      <c r="L227" s="9"/>
      <c r="M227" s="9"/>
      <c r="N227" s="9"/>
      <c r="Q227" s="9"/>
      <c r="R227" s="9"/>
      <c r="S227" s="9"/>
      <c r="T227" s="9"/>
      <c r="U227" s="9"/>
      <c r="X227" s="9"/>
      <c r="Y227" s="9"/>
      <c r="Z227" s="9"/>
      <c r="AA227" s="9"/>
      <c r="AB227" s="9"/>
    </row>
    <row r="228" spans="3:28" ht="12.75">
      <c r="C228" s="9"/>
      <c r="D228" s="9"/>
      <c r="E228" s="9"/>
      <c r="F228" s="9"/>
      <c r="G228" s="9"/>
      <c r="J228" s="9"/>
      <c r="K228" s="9"/>
      <c r="L228" s="9"/>
      <c r="M228" s="9"/>
      <c r="N228" s="9"/>
      <c r="Q228" s="9"/>
      <c r="R228" s="9"/>
      <c r="S228" s="9"/>
      <c r="T228" s="9"/>
      <c r="U228" s="9"/>
      <c r="X228" s="9"/>
      <c r="Y228" s="9"/>
      <c r="Z228" s="9"/>
      <c r="AA228" s="9"/>
      <c r="AB228" s="9"/>
    </row>
    <row r="229" spans="3:28" ht="12.75">
      <c r="C229" s="9"/>
      <c r="D229" s="9"/>
      <c r="E229" s="9"/>
      <c r="F229" s="9"/>
      <c r="G229" s="9"/>
      <c r="J229" s="9"/>
      <c r="K229" s="9"/>
      <c r="L229" s="9"/>
      <c r="M229" s="9"/>
      <c r="N229" s="9"/>
      <c r="Q229" s="9"/>
      <c r="R229" s="9"/>
      <c r="S229" s="9"/>
      <c r="T229" s="9"/>
      <c r="U229" s="9"/>
      <c r="X229" s="9"/>
      <c r="Y229" s="9"/>
      <c r="Z229" s="9"/>
      <c r="AA229" s="9"/>
      <c r="AB229" s="9"/>
    </row>
    <row r="230" spans="3:28" ht="12.75">
      <c r="C230" s="9"/>
      <c r="D230" s="9"/>
      <c r="E230" s="9"/>
      <c r="F230" s="9"/>
      <c r="G230" s="9"/>
      <c r="J230" s="9"/>
      <c r="K230" s="9"/>
      <c r="L230" s="9"/>
      <c r="M230" s="9"/>
      <c r="N230" s="9"/>
      <c r="Q230" s="9"/>
      <c r="R230" s="9"/>
      <c r="S230" s="9"/>
      <c r="T230" s="9"/>
      <c r="U230" s="9"/>
      <c r="X230" s="9"/>
      <c r="Y230" s="9"/>
      <c r="Z230" s="9"/>
      <c r="AA230" s="9"/>
      <c r="AB230" s="9"/>
    </row>
    <row r="231" spans="3:28" ht="12.75">
      <c r="C231" s="9"/>
      <c r="D231" s="9"/>
      <c r="E231" s="9"/>
      <c r="F231" s="9"/>
      <c r="G231" s="9"/>
      <c r="J231" s="9"/>
      <c r="K231" s="9"/>
      <c r="L231" s="9"/>
      <c r="M231" s="9"/>
      <c r="N231" s="9"/>
      <c r="Q231" s="9"/>
      <c r="R231" s="9"/>
      <c r="S231" s="9"/>
      <c r="T231" s="9"/>
      <c r="U231" s="9"/>
      <c r="X231" s="9"/>
      <c r="Y231" s="9"/>
      <c r="Z231" s="9"/>
      <c r="AA231" s="9"/>
      <c r="AB231" s="9"/>
    </row>
    <row r="232" spans="3:28" ht="12.75">
      <c r="C232" s="9"/>
      <c r="D232" s="9"/>
      <c r="E232" s="9"/>
      <c r="F232" s="9"/>
      <c r="G232" s="9"/>
      <c r="J232" s="9"/>
      <c r="K232" s="9"/>
      <c r="L232" s="9"/>
      <c r="M232" s="9"/>
      <c r="N232" s="9"/>
      <c r="Q232" s="9"/>
      <c r="R232" s="9"/>
      <c r="S232" s="9"/>
      <c r="T232" s="9"/>
      <c r="U232" s="9"/>
      <c r="X232" s="9"/>
      <c r="Y232" s="9"/>
      <c r="Z232" s="9"/>
      <c r="AA232" s="9"/>
      <c r="AB232" s="9"/>
    </row>
    <row r="233" spans="3:28" ht="12.75">
      <c r="C233" s="9"/>
      <c r="D233" s="9"/>
      <c r="E233" s="9"/>
      <c r="F233" s="9"/>
      <c r="G233" s="9"/>
      <c r="J233" s="9"/>
      <c r="K233" s="9"/>
      <c r="L233" s="9"/>
      <c r="M233" s="9"/>
      <c r="N233" s="9"/>
      <c r="Q233" s="9"/>
      <c r="R233" s="9"/>
      <c r="S233" s="9"/>
      <c r="T233" s="9"/>
      <c r="U233" s="9"/>
      <c r="X233" s="9"/>
      <c r="Y233" s="9"/>
      <c r="Z233" s="9"/>
      <c r="AA233" s="9"/>
      <c r="AB233" s="9"/>
    </row>
    <row r="234" spans="3:28" ht="12.75">
      <c r="C234" s="9"/>
      <c r="D234" s="9"/>
      <c r="E234" s="9"/>
      <c r="F234" s="9"/>
      <c r="G234" s="9"/>
      <c r="J234" s="9"/>
      <c r="K234" s="9"/>
      <c r="L234" s="9"/>
      <c r="M234" s="9"/>
      <c r="N234" s="9"/>
      <c r="Q234" s="9"/>
      <c r="R234" s="9"/>
      <c r="S234" s="9"/>
      <c r="T234" s="9"/>
      <c r="U234" s="9"/>
      <c r="X234" s="9"/>
      <c r="Y234" s="9"/>
      <c r="Z234" s="9"/>
      <c r="AA234" s="9"/>
      <c r="AB234" s="9"/>
    </row>
    <row r="235" spans="3:28" ht="12.75">
      <c r="C235" s="9"/>
      <c r="D235" s="9"/>
      <c r="E235" s="9"/>
      <c r="F235" s="9"/>
      <c r="G235" s="9"/>
      <c r="J235" s="9"/>
      <c r="K235" s="9"/>
      <c r="L235" s="9"/>
      <c r="M235" s="9"/>
      <c r="N235" s="9"/>
      <c r="Q235" s="9"/>
      <c r="R235" s="9"/>
      <c r="S235" s="9"/>
      <c r="T235" s="9"/>
      <c r="U235" s="9"/>
      <c r="X235" s="9"/>
      <c r="Y235" s="9"/>
      <c r="Z235" s="9"/>
      <c r="AA235" s="9"/>
      <c r="AB235" s="9"/>
    </row>
    <row r="236" spans="3:28" ht="12.75">
      <c r="C236" s="9"/>
      <c r="D236" s="9"/>
      <c r="E236" s="9"/>
      <c r="F236" s="9"/>
      <c r="G236" s="9"/>
      <c r="J236" s="9"/>
      <c r="K236" s="9"/>
      <c r="L236" s="9"/>
      <c r="M236" s="9"/>
      <c r="N236" s="9"/>
      <c r="Q236" s="9"/>
      <c r="R236" s="9"/>
      <c r="S236" s="9"/>
      <c r="T236" s="9"/>
      <c r="U236" s="9"/>
      <c r="X236" s="9"/>
      <c r="Y236" s="9"/>
      <c r="Z236" s="9"/>
      <c r="AA236" s="9"/>
      <c r="AB236" s="9"/>
    </row>
    <row r="237" spans="3:28" ht="12.75">
      <c r="C237" s="9"/>
      <c r="D237" s="9"/>
      <c r="E237" s="9"/>
      <c r="F237" s="9"/>
      <c r="G237" s="9"/>
      <c r="J237" s="9"/>
      <c r="K237" s="9"/>
      <c r="L237" s="9"/>
      <c r="M237" s="9"/>
      <c r="N237" s="9"/>
      <c r="Q237" s="9"/>
      <c r="R237" s="9"/>
      <c r="S237" s="9"/>
      <c r="T237" s="9"/>
      <c r="U237" s="9"/>
      <c r="X237" s="9"/>
      <c r="Y237" s="9"/>
      <c r="Z237" s="9"/>
      <c r="AA237" s="9"/>
      <c r="AB237" s="9"/>
    </row>
    <row r="238" spans="3:28" ht="12.75">
      <c r="C238" s="9"/>
      <c r="D238" s="9"/>
      <c r="E238" s="9"/>
      <c r="F238" s="9"/>
      <c r="G238" s="9"/>
      <c r="J238" s="9"/>
      <c r="K238" s="9"/>
      <c r="L238" s="9"/>
      <c r="M238" s="9"/>
      <c r="N238" s="9"/>
      <c r="Q238" s="9"/>
      <c r="R238" s="9"/>
      <c r="S238" s="9"/>
      <c r="T238" s="9"/>
      <c r="U238" s="9"/>
      <c r="X238" s="9"/>
      <c r="Y238" s="9"/>
      <c r="Z238" s="9"/>
      <c r="AA238" s="9"/>
      <c r="AB238" s="9"/>
    </row>
    <row r="239" spans="3:28" ht="12.75">
      <c r="C239" s="9"/>
      <c r="D239" s="9"/>
      <c r="E239" s="9"/>
      <c r="F239" s="9"/>
      <c r="G239" s="9"/>
      <c r="J239" s="9"/>
      <c r="K239" s="9"/>
      <c r="L239" s="9"/>
      <c r="M239" s="9"/>
      <c r="N239" s="9"/>
      <c r="Q239" s="9"/>
      <c r="R239" s="9"/>
      <c r="S239" s="9"/>
      <c r="T239" s="9"/>
      <c r="U239" s="9"/>
      <c r="X239" s="9"/>
      <c r="Y239" s="9"/>
      <c r="Z239" s="9"/>
      <c r="AA239" s="9"/>
      <c r="AB239" s="9"/>
    </row>
    <row r="240" spans="3:28" ht="12.75">
      <c r="C240" s="9"/>
      <c r="D240" s="9"/>
      <c r="E240" s="9"/>
      <c r="F240" s="9"/>
      <c r="G240" s="9"/>
      <c r="J240" s="9"/>
      <c r="K240" s="9"/>
      <c r="L240" s="9"/>
      <c r="M240" s="9"/>
      <c r="N240" s="9"/>
      <c r="Q240" s="9"/>
      <c r="R240" s="9"/>
      <c r="S240" s="9"/>
      <c r="T240" s="9"/>
      <c r="U240" s="9"/>
      <c r="X240" s="9"/>
      <c r="Y240" s="9"/>
      <c r="Z240" s="9"/>
      <c r="AA240" s="9"/>
      <c r="AB240" s="9"/>
    </row>
    <row r="241" spans="3:28" ht="12.75">
      <c r="C241" s="9"/>
      <c r="D241" s="9"/>
      <c r="E241" s="9"/>
      <c r="F241" s="9"/>
      <c r="G241" s="9"/>
      <c r="J241" s="9"/>
      <c r="K241" s="9"/>
      <c r="L241" s="9"/>
      <c r="M241" s="9"/>
      <c r="N241" s="9"/>
      <c r="Q241" s="9"/>
      <c r="R241" s="9"/>
      <c r="S241" s="9"/>
      <c r="T241" s="9"/>
      <c r="U241" s="9"/>
      <c r="X241" s="9"/>
      <c r="Y241" s="9"/>
      <c r="Z241" s="9"/>
      <c r="AA241" s="9"/>
      <c r="AB241" s="9"/>
    </row>
    <row r="242" spans="3:28" ht="12.75">
      <c r="C242" s="9"/>
      <c r="D242" s="9"/>
      <c r="E242" s="9"/>
      <c r="F242" s="9"/>
      <c r="G242" s="9"/>
      <c r="J242" s="9"/>
      <c r="K242" s="9"/>
      <c r="L242" s="9"/>
      <c r="M242" s="9"/>
      <c r="N242" s="9"/>
      <c r="Q242" s="9"/>
      <c r="R242" s="9"/>
      <c r="S242" s="9"/>
      <c r="T242" s="9"/>
      <c r="U242" s="9"/>
      <c r="X242" s="9"/>
      <c r="Y242" s="9"/>
      <c r="Z242" s="9"/>
      <c r="AA242" s="9"/>
      <c r="AB242" s="9"/>
    </row>
    <row r="243" spans="3:28" ht="12.75">
      <c r="C243" s="9"/>
      <c r="D243" s="9"/>
      <c r="E243" s="9"/>
      <c r="F243" s="9"/>
      <c r="G243" s="9"/>
      <c r="J243" s="9"/>
      <c r="K243" s="9"/>
      <c r="L243" s="9"/>
      <c r="M243" s="9"/>
      <c r="N243" s="9"/>
      <c r="Q243" s="9"/>
      <c r="R243" s="9"/>
      <c r="S243" s="9"/>
      <c r="T243" s="9"/>
      <c r="U243" s="9"/>
      <c r="X243" s="9"/>
      <c r="Y243" s="9"/>
      <c r="Z243" s="9"/>
      <c r="AA243" s="9"/>
      <c r="AB243" s="9"/>
    </row>
    <row r="244" spans="3:28" ht="12.75">
      <c r="C244" s="9"/>
      <c r="D244" s="9"/>
      <c r="E244" s="9"/>
      <c r="F244" s="9"/>
      <c r="G244" s="9"/>
      <c r="J244" s="9"/>
      <c r="K244" s="9"/>
      <c r="L244" s="9"/>
      <c r="M244" s="9"/>
      <c r="N244" s="9"/>
      <c r="Q244" s="9"/>
      <c r="R244" s="9"/>
      <c r="S244" s="9"/>
      <c r="T244" s="9"/>
      <c r="U244" s="9"/>
      <c r="X244" s="9"/>
      <c r="Y244" s="9"/>
      <c r="Z244" s="9"/>
      <c r="AA244" s="9"/>
      <c r="AB244" s="9"/>
    </row>
    <row r="245" spans="3:28" ht="12.75">
      <c r="C245" s="9"/>
      <c r="D245" s="9"/>
      <c r="E245" s="9"/>
      <c r="F245" s="9"/>
      <c r="G245" s="9"/>
      <c r="J245" s="9"/>
      <c r="K245" s="9"/>
      <c r="L245" s="9"/>
      <c r="M245" s="9"/>
      <c r="N245" s="9"/>
      <c r="Q245" s="9"/>
      <c r="R245" s="9"/>
      <c r="S245" s="9"/>
      <c r="T245" s="9"/>
      <c r="U245" s="9"/>
      <c r="X245" s="9"/>
      <c r="Y245" s="9"/>
      <c r="Z245" s="9"/>
      <c r="AA245" s="9"/>
      <c r="AB245" s="9"/>
    </row>
    <row r="246" spans="3:28" ht="12.75">
      <c r="C246" s="9"/>
      <c r="D246" s="9"/>
      <c r="E246" s="9"/>
      <c r="F246" s="9"/>
      <c r="G246" s="9"/>
      <c r="J246" s="9"/>
      <c r="K246" s="9"/>
      <c r="L246" s="9"/>
      <c r="M246" s="9"/>
      <c r="N246" s="9"/>
      <c r="Q246" s="9"/>
      <c r="R246" s="9"/>
      <c r="S246" s="9"/>
      <c r="T246" s="9"/>
      <c r="U246" s="9"/>
      <c r="X246" s="9"/>
      <c r="Y246" s="9"/>
      <c r="Z246" s="9"/>
      <c r="AA246" s="9"/>
      <c r="AB246" s="9"/>
    </row>
    <row r="247" spans="3:28" ht="12.75">
      <c r="C247" s="9"/>
      <c r="D247" s="9"/>
      <c r="E247" s="9"/>
      <c r="F247" s="9"/>
      <c r="G247" s="9"/>
      <c r="J247" s="9"/>
      <c r="K247" s="9"/>
      <c r="L247" s="9"/>
      <c r="M247" s="9"/>
      <c r="N247" s="9"/>
      <c r="Q247" s="9"/>
      <c r="R247" s="9"/>
      <c r="S247" s="9"/>
      <c r="T247" s="9"/>
      <c r="U247" s="9"/>
      <c r="X247" s="9"/>
      <c r="Y247" s="9"/>
      <c r="Z247" s="9"/>
      <c r="AA247" s="9"/>
      <c r="AB247" s="9"/>
    </row>
    <row r="248" spans="3:28" ht="12.75">
      <c r="C248" s="9"/>
      <c r="D248" s="9"/>
      <c r="E248" s="9"/>
      <c r="F248" s="9"/>
      <c r="G248" s="9"/>
      <c r="J248" s="9"/>
      <c r="K248" s="9"/>
      <c r="L248" s="9"/>
      <c r="M248" s="9"/>
      <c r="N248" s="9"/>
      <c r="Q248" s="9"/>
      <c r="R248" s="9"/>
      <c r="S248" s="9"/>
      <c r="T248" s="9"/>
      <c r="U248" s="9"/>
      <c r="X248" s="9"/>
      <c r="Y248" s="9"/>
      <c r="Z248" s="9"/>
      <c r="AA248" s="9"/>
      <c r="AB248" s="9"/>
    </row>
    <row r="249" spans="3:28" ht="12.75">
      <c r="C249" s="9"/>
      <c r="D249" s="9"/>
      <c r="E249" s="9"/>
      <c r="F249" s="9"/>
      <c r="G249" s="9"/>
      <c r="J249" s="9"/>
      <c r="K249" s="9"/>
      <c r="L249" s="9"/>
      <c r="M249" s="9"/>
      <c r="N249" s="9"/>
      <c r="Q249" s="9"/>
      <c r="R249" s="9"/>
      <c r="S249" s="9"/>
      <c r="T249" s="9"/>
      <c r="U249" s="9"/>
      <c r="X249" s="9"/>
      <c r="Y249" s="9"/>
      <c r="Z249" s="9"/>
      <c r="AA249" s="9"/>
      <c r="AB249" s="9"/>
    </row>
    <row r="250" spans="3:28" ht="12.75">
      <c r="C250" s="9"/>
      <c r="D250" s="9"/>
      <c r="E250" s="9"/>
      <c r="F250" s="9"/>
      <c r="G250" s="9"/>
      <c r="J250" s="9"/>
      <c r="K250" s="9"/>
      <c r="L250" s="9"/>
      <c r="M250" s="9"/>
      <c r="N250" s="9"/>
      <c r="Q250" s="9"/>
      <c r="R250" s="9"/>
      <c r="S250" s="9"/>
      <c r="T250" s="9"/>
      <c r="U250" s="9"/>
      <c r="X250" s="9"/>
      <c r="Y250" s="9"/>
      <c r="Z250" s="9"/>
      <c r="AA250" s="9"/>
      <c r="AB250" s="9"/>
    </row>
    <row r="251" spans="3:28" ht="12.75">
      <c r="C251" s="9"/>
      <c r="D251" s="9"/>
      <c r="E251" s="9"/>
      <c r="F251" s="9"/>
      <c r="G251" s="9"/>
      <c r="J251" s="9"/>
      <c r="K251" s="9"/>
      <c r="L251" s="9"/>
      <c r="M251" s="9"/>
      <c r="N251" s="9"/>
      <c r="Q251" s="9"/>
      <c r="R251" s="9"/>
      <c r="S251" s="9"/>
      <c r="T251" s="9"/>
      <c r="U251" s="9"/>
      <c r="X251" s="9"/>
      <c r="Y251" s="9"/>
      <c r="Z251" s="9"/>
      <c r="AA251" s="9"/>
      <c r="AB251" s="9"/>
    </row>
    <row r="252" spans="3:28" ht="12.75">
      <c r="C252" s="9"/>
      <c r="D252" s="9"/>
      <c r="E252" s="9"/>
      <c r="F252" s="9"/>
      <c r="G252" s="9"/>
      <c r="J252" s="9"/>
      <c r="K252" s="9"/>
      <c r="L252" s="9"/>
      <c r="M252" s="9"/>
      <c r="N252" s="9"/>
      <c r="Q252" s="9"/>
      <c r="R252" s="9"/>
      <c r="S252" s="9"/>
      <c r="T252" s="9"/>
      <c r="U252" s="9"/>
      <c r="X252" s="9"/>
      <c r="Y252" s="9"/>
      <c r="Z252" s="9"/>
      <c r="AA252" s="9"/>
      <c r="AB252" s="9"/>
    </row>
    <row r="253" spans="3:28" ht="12.75">
      <c r="C253" s="9"/>
      <c r="D253" s="9"/>
      <c r="E253" s="9"/>
      <c r="F253" s="9"/>
      <c r="G253" s="9"/>
      <c r="J253" s="9"/>
      <c r="K253" s="9"/>
      <c r="L253" s="9"/>
      <c r="M253" s="9"/>
      <c r="N253" s="9"/>
      <c r="Q253" s="9"/>
      <c r="R253" s="9"/>
      <c r="S253" s="9"/>
      <c r="T253" s="9"/>
      <c r="U253" s="9"/>
      <c r="X253" s="9"/>
      <c r="Y253" s="9"/>
      <c r="Z253" s="9"/>
      <c r="AA253" s="9"/>
      <c r="AB253" s="9"/>
    </row>
    <row r="254" spans="3:28" ht="12.75">
      <c r="C254" s="9"/>
      <c r="D254" s="9"/>
      <c r="E254" s="9"/>
      <c r="F254" s="9"/>
      <c r="G254" s="9"/>
      <c r="J254" s="9"/>
      <c r="K254" s="9"/>
      <c r="L254" s="9"/>
      <c r="M254" s="9"/>
      <c r="N254" s="9"/>
      <c r="Q254" s="9"/>
      <c r="R254" s="9"/>
      <c r="S254" s="9"/>
      <c r="T254" s="9"/>
      <c r="U254" s="9"/>
      <c r="X254" s="9"/>
      <c r="Y254" s="9"/>
      <c r="Z254" s="9"/>
      <c r="AA254" s="9"/>
      <c r="AB254" s="9"/>
    </row>
    <row r="255" spans="3:28" ht="12.75">
      <c r="C255" s="9"/>
      <c r="D255" s="9"/>
      <c r="E255" s="9"/>
      <c r="F255" s="9"/>
      <c r="G255" s="9"/>
      <c r="J255" s="9"/>
      <c r="K255" s="9"/>
      <c r="L255" s="9"/>
      <c r="M255" s="9"/>
      <c r="N255" s="9"/>
      <c r="Q255" s="9"/>
      <c r="R255" s="9"/>
      <c r="S255" s="9"/>
      <c r="T255" s="9"/>
      <c r="U255" s="9"/>
      <c r="X255" s="9"/>
      <c r="Y255" s="9"/>
      <c r="Z255" s="9"/>
      <c r="AA255" s="9"/>
      <c r="AB255" s="9"/>
    </row>
    <row r="256" spans="3:28" ht="12.75">
      <c r="C256" s="9"/>
      <c r="D256" s="9"/>
      <c r="E256" s="9"/>
      <c r="F256" s="9"/>
      <c r="G256" s="9"/>
      <c r="J256" s="9"/>
      <c r="K256" s="9"/>
      <c r="L256" s="9"/>
      <c r="M256" s="9"/>
      <c r="N256" s="9"/>
      <c r="Q256" s="9"/>
      <c r="R256" s="9"/>
      <c r="S256" s="9"/>
      <c r="T256" s="9"/>
      <c r="U256" s="9"/>
      <c r="X256" s="9"/>
      <c r="Y256" s="9"/>
      <c r="Z256" s="9"/>
      <c r="AA256" s="9"/>
      <c r="AB256" s="9"/>
    </row>
    <row r="257" spans="3:28" ht="12.75">
      <c r="C257" s="9"/>
      <c r="D257" s="9"/>
      <c r="E257" s="9"/>
      <c r="F257" s="9"/>
      <c r="G257" s="9"/>
      <c r="J257" s="9"/>
      <c r="K257" s="9"/>
      <c r="L257" s="9"/>
      <c r="M257" s="9"/>
      <c r="N257" s="9"/>
      <c r="Q257" s="9"/>
      <c r="R257" s="9"/>
      <c r="S257" s="9"/>
      <c r="T257" s="9"/>
      <c r="U257" s="9"/>
      <c r="X257" s="9"/>
      <c r="Y257" s="9"/>
      <c r="Z257" s="9"/>
      <c r="AA257" s="9"/>
      <c r="AB257" s="9"/>
    </row>
    <row r="258" spans="3:28" ht="12.75">
      <c r="C258" s="9"/>
      <c r="D258" s="9"/>
      <c r="E258" s="9"/>
      <c r="F258" s="9"/>
      <c r="G258" s="9"/>
      <c r="J258" s="9"/>
      <c r="K258" s="9"/>
      <c r="L258" s="9"/>
      <c r="M258" s="9"/>
      <c r="N258" s="9"/>
      <c r="Q258" s="9"/>
      <c r="R258" s="9"/>
      <c r="S258" s="9"/>
      <c r="T258" s="9"/>
      <c r="U258" s="9"/>
      <c r="X258" s="9"/>
      <c r="Y258" s="9"/>
      <c r="Z258" s="9"/>
      <c r="AA258" s="9"/>
      <c r="AB258" s="9"/>
    </row>
    <row r="259" spans="3:28" ht="12.75">
      <c r="C259" s="9"/>
      <c r="D259" s="9"/>
      <c r="E259" s="9"/>
      <c r="F259" s="9"/>
      <c r="G259" s="9"/>
      <c r="J259" s="9"/>
      <c r="K259" s="9"/>
      <c r="L259" s="9"/>
      <c r="M259" s="9"/>
      <c r="N259" s="9"/>
      <c r="Q259" s="9"/>
      <c r="R259" s="9"/>
      <c r="S259" s="9"/>
      <c r="T259" s="9"/>
      <c r="U259" s="9"/>
      <c r="X259" s="9"/>
      <c r="Y259" s="9"/>
      <c r="Z259" s="9"/>
      <c r="AA259" s="9"/>
      <c r="AB259" s="9"/>
    </row>
    <row r="260" spans="3:28" ht="12.75">
      <c r="C260" s="9"/>
      <c r="D260" s="9"/>
      <c r="E260" s="9"/>
      <c r="F260" s="9"/>
      <c r="G260" s="9"/>
      <c r="J260" s="9"/>
      <c r="K260" s="9"/>
      <c r="L260" s="9"/>
      <c r="M260" s="9"/>
      <c r="N260" s="9"/>
      <c r="Q260" s="9"/>
      <c r="R260" s="9"/>
      <c r="S260" s="9"/>
      <c r="T260" s="9"/>
      <c r="U260" s="9"/>
      <c r="X260" s="9"/>
      <c r="Y260" s="9"/>
      <c r="Z260" s="9"/>
      <c r="AA260" s="9"/>
      <c r="AB260" s="9"/>
    </row>
    <row r="261" spans="3:28" ht="12.75">
      <c r="C261" s="9"/>
      <c r="D261" s="9"/>
      <c r="E261" s="9"/>
      <c r="F261" s="9"/>
      <c r="G261" s="9"/>
      <c r="J261" s="9"/>
      <c r="K261" s="9"/>
      <c r="L261" s="9"/>
      <c r="M261" s="9"/>
      <c r="N261" s="9"/>
      <c r="Q261" s="9"/>
      <c r="R261" s="9"/>
      <c r="S261" s="9"/>
      <c r="T261" s="9"/>
      <c r="U261" s="9"/>
      <c r="X261" s="9"/>
      <c r="Y261" s="9"/>
      <c r="Z261" s="9"/>
      <c r="AA261" s="9"/>
      <c r="AB261" s="9"/>
    </row>
    <row r="262" spans="3:28" ht="12.75">
      <c r="C262" s="9"/>
      <c r="D262" s="9"/>
      <c r="E262" s="9"/>
      <c r="F262" s="9"/>
      <c r="G262" s="9"/>
      <c r="J262" s="9"/>
      <c r="K262" s="9"/>
      <c r="L262" s="9"/>
      <c r="M262" s="9"/>
      <c r="N262" s="9"/>
      <c r="Q262" s="9"/>
      <c r="R262" s="9"/>
      <c r="S262" s="9"/>
      <c r="T262" s="9"/>
      <c r="U262" s="9"/>
      <c r="X262" s="9"/>
      <c r="Y262" s="9"/>
      <c r="Z262" s="9"/>
      <c r="AA262" s="9"/>
      <c r="AB262" s="9"/>
    </row>
    <row r="263" spans="3:28" ht="12.75">
      <c r="C263" s="9"/>
      <c r="D263" s="9"/>
      <c r="E263" s="9"/>
      <c r="F263" s="9"/>
      <c r="G263" s="9"/>
      <c r="J263" s="9"/>
      <c r="K263" s="9"/>
      <c r="L263" s="9"/>
      <c r="M263" s="9"/>
      <c r="N263" s="9"/>
      <c r="Q263" s="9"/>
      <c r="R263" s="9"/>
      <c r="S263" s="9"/>
      <c r="T263" s="9"/>
      <c r="U263" s="9"/>
      <c r="X263" s="9"/>
      <c r="Y263" s="9"/>
      <c r="Z263" s="9"/>
      <c r="AA263" s="9"/>
      <c r="AB263" s="9"/>
    </row>
    <row r="264" spans="3:28" ht="12.75">
      <c r="C264" s="9"/>
      <c r="D264" s="9"/>
      <c r="E264" s="9"/>
      <c r="F264" s="9"/>
      <c r="G264" s="9"/>
      <c r="J264" s="9"/>
      <c r="K264" s="9"/>
      <c r="L264" s="9"/>
      <c r="M264" s="9"/>
      <c r="N264" s="9"/>
      <c r="Q264" s="9"/>
      <c r="R264" s="9"/>
      <c r="S264" s="9"/>
      <c r="T264" s="9"/>
      <c r="U264" s="9"/>
      <c r="X264" s="9"/>
      <c r="Y264" s="9"/>
      <c r="Z264" s="9"/>
      <c r="AA264" s="9"/>
      <c r="AB264" s="9"/>
    </row>
    <row r="265" spans="3:28" ht="12.75">
      <c r="C265" s="9"/>
      <c r="D265" s="9"/>
      <c r="E265" s="9"/>
      <c r="F265" s="9"/>
      <c r="G265" s="9"/>
      <c r="J265" s="9"/>
      <c r="K265" s="9"/>
      <c r="L265" s="9"/>
      <c r="M265" s="9"/>
      <c r="N265" s="9"/>
      <c r="Q265" s="9"/>
      <c r="R265" s="9"/>
      <c r="S265" s="9"/>
      <c r="T265" s="9"/>
      <c r="U265" s="9"/>
      <c r="X265" s="9"/>
      <c r="Y265" s="9"/>
      <c r="Z265" s="9"/>
      <c r="AA265" s="9"/>
      <c r="AB265" s="9"/>
    </row>
    <row r="266" spans="3:28" ht="12.75">
      <c r="C266" s="9"/>
      <c r="D266" s="9"/>
      <c r="E266" s="9"/>
      <c r="F266" s="9"/>
      <c r="G266" s="9"/>
      <c r="J266" s="9"/>
      <c r="K266" s="9"/>
      <c r="L266" s="9"/>
      <c r="M266" s="9"/>
      <c r="N266" s="9"/>
      <c r="Q266" s="9"/>
      <c r="R266" s="9"/>
      <c r="S266" s="9"/>
      <c r="T266" s="9"/>
      <c r="U266" s="9"/>
      <c r="X266" s="9"/>
      <c r="Y266" s="9"/>
      <c r="Z266" s="9"/>
      <c r="AA266" s="9"/>
      <c r="AB266" s="9"/>
    </row>
    <row r="267" spans="3:28" ht="12.75">
      <c r="C267" s="9"/>
      <c r="D267" s="9"/>
      <c r="E267" s="9"/>
      <c r="F267" s="9"/>
      <c r="G267" s="9"/>
      <c r="J267" s="9"/>
      <c r="K267" s="9"/>
      <c r="L267" s="9"/>
      <c r="M267" s="9"/>
      <c r="N267" s="9"/>
      <c r="Q267" s="9"/>
      <c r="R267" s="9"/>
      <c r="S267" s="9"/>
      <c r="T267" s="9"/>
      <c r="U267" s="9"/>
      <c r="X267" s="9"/>
      <c r="Y267" s="9"/>
      <c r="Z267" s="9"/>
      <c r="AA267" s="9"/>
      <c r="AB267" s="9"/>
    </row>
    <row r="268" spans="3:28" ht="12.75">
      <c r="C268" s="9"/>
      <c r="D268" s="9"/>
      <c r="E268" s="9"/>
      <c r="F268" s="9"/>
      <c r="G268" s="9"/>
      <c r="J268" s="9"/>
      <c r="K268" s="9"/>
      <c r="L268" s="9"/>
      <c r="M268" s="9"/>
      <c r="N268" s="9"/>
      <c r="Q268" s="9"/>
      <c r="R268" s="9"/>
      <c r="S268" s="9"/>
      <c r="T268" s="9"/>
      <c r="U268" s="9"/>
      <c r="X268" s="9"/>
      <c r="Y268" s="9"/>
      <c r="Z268" s="9"/>
      <c r="AA268" s="9"/>
      <c r="AB268" s="9"/>
    </row>
    <row r="269" spans="3:28" ht="12.75">
      <c r="C269" s="9"/>
      <c r="D269" s="9"/>
      <c r="E269" s="9"/>
      <c r="F269" s="9"/>
      <c r="G269" s="9"/>
      <c r="J269" s="9"/>
      <c r="K269" s="9"/>
      <c r="L269" s="9"/>
      <c r="M269" s="9"/>
      <c r="N269" s="9"/>
      <c r="Q269" s="9"/>
      <c r="R269" s="9"/>
      <c r="S269" s="9"/>
      <c r="T269" s="9"/>
      <c r="U269" s="9"/>
      <c r="X269" s="9"/>
      <c r="Y269" s="9"/>
      <c r="Z269" s="9"/>
      <c r="AA269" s="9"/>
      <c r="AB269" s="9"/>
    </row>
    <row r="270" spans="3:28" ht="12.75">
      <c r="C270" s="9"/>
      <c r="D270" s="9"/>
      <c r="E270" s="9"/>
      <c r="F270" s="9"/>
      <c r="G270" s="9"/>
      <c r="J270" s="9"/>
      <c r="K270" s="9"/>
      <c r="L270" s="9"/>
      <c r="M270" s="9"/>
      <c r="N270" s="9"/>
      <c r="Q270" s="9"/>
      <c r="R270" s="9"/>
      <c r="S270" s="9"/>
      <c r="T270" s="9"/>
      <c r="U270" s="9"/>
      <c r="X270" s="9"/>
      <c r="Y270" s="9"/>
      <c r="Z270" s="9"/>
      <c r="AA270" s="9"/>
      <c r="AB270" s="9"/>
    </row>
    <row r="271" spans="3:28" ht="12.75">
      <c r="C271" s="9"/>
      <c r="D271" s="9"/>
      <c r="E271" s="9"/>
      <c r="F271" s="9"/>
      <c r="G271" s="9"/>
      <c r="J271" s="9"/>
      <c r="K271" s="9"/>
      <c r="L271" s="9"/>
      <c r="M271" s="9"/>
      <c r="N271" s="9"/>
      <c r="Q271" s="9"/>
      <c r="R271" s="9"/>
      <c r="S271" s="9"/>
      <c r="T271" s="9"/>
      <c r="U271" s="9"/>
      <c r="X271" s="9"/>
      <c r="Y271" s="9"/>
      <c r="Z271" s="9"/>
      <c r="AA271" s="9"/>
      <c r="AB271" s="9"/>
    </row>
    <row r="272" spans="3:28" ht="12.75">
      <c r="C272" s="9"/>
      <c r="D272" s="9"/>
      <c r="E272" s="9"/>
      <c r="F272" s="9"/>
      <c r="G272" s="9"/>
      <c r="J272" s="9"/>
      <c r="K272" s="9"/>
      <c r="L272" s="9"/>
      <c r="M272" s="9"/>
      <c r="N272" s="9"/>
      <c r="Q272" s="9"/>
      <c r="R272" s="9"/>
      <c r="S272" s="9"/>
      <c r="T272" s="9"/>
      <c r="U272" s="9"/>
      <c r="X272" s="9"/>
      <c r="Y272" s="9"/>
      <c r="Z272" s="9"/>
      <c r="AA272" s="9"/>
      <c r="AB272" s="9"/>
    </row>
    <row r="273" spans="3:28" ht="12.75">
      <c r="C273" s="9"/>
      <c r="D273" s="9"/>
      <c r="E273" s="9"/>
      <c r="F273" s="9"/>
      <c r="G273" s="9"/>
      <c r="J273" s="9"/>
      <c r="K273" s="9"/>
      <c r="L273" s="9"/>
      <c r="M273" s="9"/>
      <c r="N273" s="9"/>
      <c r="Q273" s="9"/>
      <c r="R273" s="9"/>
      <c r="S273" s="9"/>
      <c r="T273" s="9"/>
      <c r="U273" s="9"/>
      <c r="X273" s="9"/>
      <c r="Y273" s="9"/>
      <c r="Z273" s="9"/>
      <c r="AA273" s="9"/>
      <c r="AB273" s="9"/>
    </row>
    <row r="274" spans="3:28" ht="12.75">
      <c r="C274" s="9"/>
      <c r="D274" s="9"/>
      <c r="E274" s="9"/>
      <c r="F274" s="9"/>
      <c r="G274" s="9"/>
      <c r="J274" s="9"/>
      <c r="K274" s="9"/>
      <c r="L274" s="9"/>
      <c r="M274" s="9"/>
      <c r="N274" s="9"/>
      <c r="Q274" s="9"/>
      <c r="R274" s="9"/>
      <c r="S274" s="9"/>
      <c r="T274" s="9"/>
      <c r="U274" s="9"/>
      <c r="X274" s="9"/>
      <c r="Y274" s="9"/>
      <c r="Z274" s="9"/>
      <c r="AA274" s="9"/>
      <c r="AB274" s="9"/>
    </row>
    <row r="275" spans="3:28" ht="12.75">
      <c r="C275" s="9"/>
      <c r="D275" s="9"/>
      <c r="E275" s="9"/>
      <c r="F275" s="9"/>
      <c r="G275" s="9"/>
      <c r="J275" s="9"/>
      <c r="K275" s="9"/>
      <c r="L275" s="9"/>
      <c r="M275" s="9"/>
      <c r="N275" s="9"/>
      <c r="Q275" s="9"/>
      <c r="R275" s="9"/>
      <c r="S275" s="9"/>
      <c r="T275" s="9"/>
      <c r="U275" s="9"/>
      <c r="X275" s="9"/>
      <c r="Y275" s="9"/>
      <c r="Z275" s="9"/>
      <c r="AA275" s="9"/>
      <c r="AB275" s="9"/>
    </row>
    <row r="276" spans="3:28" ht="12.75">
      <c r="C276" s="9"/>
      <c r="D276" s="9"/>
      <c r="E276" s="9"/>
      <c r="F276" s="9"/>
      <c r="G276" s="9"/>
      <c r="J276" s="9"/>
      <c r="K276" s="9"/>
      <c r="L276" s="9"/>
      <c r="M276" s="9"/>
      <c r="N276" s="9"/>
      <c r="Q276" s="9"/>
      <c r="R276" s="9"/>
      <c r="S276" s="9"/>
      <c r="T276" s="9"/>
      <c r="U276" s="9"/>
      <c r="X276" s="9"/>
      <c r="Y276" s="9"/>
      <c r="Z276" s="9"/>
      <c r="AA276" s="9"/>
      <c r="AB276" s="9"/>
    </row>
    <row r="277" spans="3:28" ht="12.75">
      <c r="C277" s="9"/>
      <c r="D277" s="9"/>
      <c r="E277" s="9"/>
      <c r="F277" s="9"/>
      <c r="G277" s="9"/>
      <c r="J277" s="9"/>
      <c r="K277" s="9"/>
      <c r="L277" s="9"/>
      <c r="M277" s="9"/>
      <c r="N277" s="9"/>
      <c r="Q277" s="9"/>
      <c r="R277" s="9"/>
      <c r="S277" s="9"/>
      <c r="T277" s="9"/>
      <c r="U277" s="9"/>
      <c r="X277" s="9"/>
      <c r="Y277" s="9"/>
      <c r="Z277" s="9"/>
      <c r="AA277" s="9"/>
      <c r="AB277" s="9"/>
    </row>
    <row r="278" spans="3:28" ht="12.75">
      <c r="C278" s="9"/>
      <c r="D278" s="9"/>
      <c r="E278" s="9"/>
      <c r="F278" s="9"/>
      <c r="G278" s="9"/>
      <c r="J278" s="9"/>
      <c r="K278" s="9"/>
      <c r="L278" s="9"/>
      <c r="M278" s="9"/>
      <c r="N278" s="9"/>
      <c r="Q278" s="9"/>
      <c r="R278" s="9"/>
      <c r="S278" s="9"/>
      <c r="T278" s="9"/>
      <c r="U278" s="9"/>
      <c r="X278" s="9"/>
      <c r="Y278" s="9"/>
      <c r="Z278" s="9"/>
      <c r="AA278" s="9"/>
      <c r="AB278" s="9"/>
    </row>
    <row r="279" spans="3:28" ht="12.75">
      <c r="C279" s="9"/>
      <c r="D279" s="9"/>
      <c r="E279" s="9"/>
      <c r="F279" s="9"/>
      <c r="G279" s="9"/>
      <c r="J279" s="9"/>
      <c r="K279" s="9"/>
      <c r="L279" s="9"/>
      <c r="M279" s="9"/>
      <c r="N279" s="9"/>
      <c r="Q279" s="9"/>
      <c r="R279" s="9"/>
      <c r="S279" s="9"/>
      <c r="T279" s="9"/>
      <c r="U279" s="9"/>
      <c r="X279" s="9"/>
      <c r="Y279" s="9"/>
      <c r="Z279" s="9"/>
      <c r="AA279" s="9"/>
      <c r="AB279" s="9"/>
    </row>
    <row r="280" spans="3:28" ht="12.75">
      <c r="C280" s="9"/>
      <c r="D280" s="9"/>
      <c r="E280" s="9"/>
      <c r="F280" s="9"/>
      <c r="G280" s="9"/>
      <c r="J280" s="9"/>
      <c r="K280" s="9"/>
      <c r="L280" s="9"/>
      <c r="M280" s="9"/>
      <c r="N280" s="9"/>
      <c r="Q280" s="9"/>
      <c r="R280" s="9"/>
      <c r="S280" s="9"/>
      <c r="T280" s="9"/>
      <c r="U280" s="9"/>
      <c r="X280" s="9"/>
      <c r="Y280" s="9"/>
      <c r="Z280" s="9"/>
      <c r="AA280" s="9"/>
      <c r="AB280" s="9"/>
    </row>
    <row r="281" spans="3:28" ht="12.75">
      <c r="C281" s="9"/>
      <c r="D281" s="9"/>
      <c r="E281" s="9"/>
      <c r="F281" s="9"/>
      <c r="G281" s="9"/>
      <c r="J281" s="9"/>
      <c r="K281" s="9"/>
      <c r="L281" s="9"/>
      <c r="M281" s="9"/>
      <c r="N281" s="9"/>
      <c r="Q281" s="9"/>
      <c r="R281" s="9"/>
      <c r="S281" s="9"/>
      <c r="T281" s="9"/>
      <c r="U281" s="9"/>
      <c r="X281" s="9"/>
      <c r="Y281" s="9"/>
      <c r="Z281" s="9"/>
      <c r="AA281" s="9"/>
      <c r="AB281" s="9"/>
    </row>
    <row r="282" spans="3:28" ht="12.75">
      <c r="C282" s="9"/>
      <c r="D282" s="9"/>
      <c r="E282" s="9"/>
      <c r="F282" s="9"/>
      <c r="G282" s="9"/>
      <c r="J282" s="9"/>
      <c r="K282" s="9"/>
      <c r="L282" s="9"/>
      <c r="M282" s="9"/>
      <c r="N282" s="9"/>
      <c r="Q282" s="9"/>
      <c r="R282" s="9"/>
      <c r="S282" s="9"/>
      <c r="T282" s="9"/>
      <c r="U282" s="9"/>
      <c r="X282" s="9"/>
      <c r="Y282" s="9"/>
      <c r="Z282" s="9"/>
      <c r="AA282" s="9"/>
      <c r="AB282" s="9"/>
    </row>
    <row r="283" spans="3:28" ht="12.75">
      <c r="C283" s="9"/>
      <c r="D283" s="9"/>
      <c r="E283" s="9"/>
      <c r="F283" s="9"/>
      <c r="G283" s="9"/>
      <c r="J283" s="9"/>
      <c r="K283" s="9"/>
      <c r="L283" s="9"/>
      <c r="M283" s="9"/>
      <c r="N283" s="9"/>
      <c r="Q283" s="9"/>
      <c r="R283" s="9"/>
      <c r="S283" s="9"/>
      <c r="T283" s="9"/>
      <c r="U283" s="9"/>
      <c r="X283" s="9"/>
      <c r="Y283" s="9"/>
      <c r="Z283" s="9"/>
      <c r="AA283" s="9"/>
      <c r="AB283" s="9"/>
    </row>
    <row r="284" spans="3:28" ht="12.75">
      <c r="C284" s="9"/>
      <c r="D284" s="9"/>
      <c r="E284" s="9"/>
      <c r="F284" s="9"/>
      <c r="G284" s="9"/>
      <c r="J284" s="9"/>
      <c r="K284" s="9"/>
      <c r="L284" s="9"/>
      <c r="M284" s="9"/>
      <c r="N284" s="9"/>
      <c r="Q284" s="9"/>
      <c r="R284" s="9"/>
      <c r="S284" s="9"/>
      <c r="T284" s="9"/>
      <c r="U284" s="9"/>
      <c r="X284" s="9"/>
      <c r="Y284" s="9"/>
      <c r="Z284" s="9"/>
      <c r="AA284" s="9"/>
      <c r="AB284" s="9"/>
    </row>
    <row r="285" spans="3:28" ht="12.75">
      <c r="C285" s="9"/>
      <c r="D285" s="9"/>
      <c r="E285" s="9"/>
      <c r="F285" s="9"/>
      <c r="G285" s="9"/>
      <c r="J285" s="9"/>
      <c r="K285" s="9"/>
      <c r="L285" s="9"/>
      <c r="M285" s="9"/>
      <c r="N285" s="9"/>
      <c r="Q285" s="9"/>
      <c r="R285" s="9"/>
      <c r="S285" s="9"/>
      <c r="T285" s="9"/>
      <c r="U285" s="9"/>
      <c r="X285" s="9"/>
      <c r="Y285" s="9"/>
      <c r="Z285" s="9"/>
      <c r="AA285" s="9"/>
      <c r="AB285" s="9"/>
    </row>
    <row r="286" spans="3:28" ht="12.75">
      <c r="C286" s="9"/>
      <c r="D286" s="9"/>
      <c r="E286" s="9"/>
      <c r="F286" s="9"/>
      <c r="G286" s="9"/>
      <c r="J286" s="9"/>
      <c r="K286" s="9"/>
      <c r="L286" s="9"/>
      <c r="M286" s="9"/>
      <c r="N286" s="9"/>
      <c r="Q286" s="9"/>
      <c r="R286" s="9"/>
      <c r="S286" s="9"/>
      <c r="T286" s="9"/>
      <c r="U286" s="9"/>
      <c r="X286" s="9"/>
      <c r="Y286" s="9"/>
      <c r="Z286" s="9"/>
      <c r="AA286" s="9"/>
      <c r="AB286" s="9"/>
    </row>
    <row r="287" spans="3:28" ht="12.75">
      <c r="C287" s="9"/>
      <c r="D287" s="9"/>
      <c r="E287" s="9"/>
      <c r="F287" s="9"/>
      <c r="G287" s="9"/>
      <c r="J287" s="9"/>
      <c r="K287" s="9"/>
      <c r="L287" s="9"/>
      <c r="M287" s="9"/>
      <c r="N287" s="9"/>
      <c r="Q287" s="9"/>
      <c r="R287" s="9"/>
      <c r="S287" s="9"/>
      <c r="T287" s="9"/>
      <c r="U287" s="9"/>
      <c r="X287" s="9"/>
      <c r="Y287" s="9"/>
      <c r="Z287" s="9"/>
      <c r="AA287" s="9"/>
      <c r="AB287" s="9"/>
    </row>
    <row r="288" spans="3:28" ht="12.75">
      <c r="C288" s="9"/>
      <c r="D288" s="9"/>
      <c r="E288" s="9"/>
      <c r="F288" s="9"/>
      <c r="G288" s="9"/>
      <c r="J288" s="9"/>
      <c r="K288" s="9"/>
      <c r="L288" s="9"/>
      <c r="M288" s="9"/>
      <c r="N288" s="9"/>
      <c r="Q288" s="9"/>
      <c r="R288" s="9"/>
      <c r="S288" s="9"/>
      <c r="T288" s="9"/>
      <c r="U288" s="9"/>
      <c r="X288" s="9"/>
      <c r="Y288" s="9"/>
      <c r="Z288" s="9"/>
      <c r="AA288" s="9"/>
      <c r="AB288" s="9"/>
    </row>
    <row r="289" spans="3:28" ht="12.75">
      <c r="C289" s="9"/>
      <c r="D289" s="9"/>
      <c r="E289" s="9"/>
      <c r="F289" s="9"/>
      <c r="G289" s="9"/>
      <c r="J289" s="9"/>
      <c r="K289" s="9"/>
      <c r="L289" s="9"/>
      <c r="M289" s="9"/>
      <c r="N289" s="9"/>
      <c r="Q289" s="9"/>
      <c r="R289" s="9"/>
      <c r="S289" s="9"/>
      <c r="T289" s="9"/>
      <c r="U289" s="9"/>
      <c r="X289" s="9"/>
      <c r="Y289" s="9"/>
      <c r="Z289" s="9"/>
      <c r="AA289" s="9"/>
      <c r="AB289" s="9"/>
    </row>
    <row r="290" spans="3:28" ht="12.75">
      <c r="C290" s="9"/>
      <c r="D290" s="9"/>
      <c r="E290" s="9"/>
      <c r="F290" s="9"/>
      <c r="G290" s="9"/>
      <c r="J290" s="9"/>
      <c r="K290" s="9"/>
      <c r="L290" s="9"/>
      <c r="M290" s="9"/>
      <c r="N290" s="9"/>
      <c r="Q290" s="9"/>
      <c r="R290" s="9"/>
      <c r="S290" s="9"/>
      <c r="T290" s="9"/>
      <c r="U290" s="9"/>
      <c r="X290" s="9"/>
      <c r="Y290" s="9"/>
      <c r="Z290" s="9"/>
      <c r="AA290" s="9"/>
      <c r="AB290" s="9"/>
    </row>
  </sheetData>
  <printOptions/>
  <pageMargins left="0.21" right="0.27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26">
      <selection activeCell="D52" sqref="D52"/>
    </sheetView>
  </sheetViews>
  <sheetFormatPr defaultColWidth="9.140625" defaultRowHeight="12.75"/>
  <cols>
    <col min="1" max="1" width="39.57421875" style="4" customWidth="1"/>
    <col min="2" max="2" width="13.57421875" style="11" customWidth="1"/>
    <col min="3" max="3" width="6.28125" style="2" customWidth="1"/>
    <col min="4" max="4" width="13.57421875" style="11" customWidth="1"/>
    <col min="5" max="16384" width="9.140625" style="2" customWidth="1"/>
  </cols>
  <sheetData>
    <row r="1" ht="19.5">
      <c r="A1" s="1" t="s">
        <v>44</v>
      </c>
    </row>
    <row r="2" ht="12.75" customHeight="1">
      <c r="A2" s="12"/>
    </row>
    <row r="3" spans="1:4" ht="12.75" customHeight="1">
      <c r="A3" s="12" t="s">
        <v>150</v>
      </c>
      <c r="B3" s="2"/>
      <c r="D3" s="2"/>
    </row>
    <row r="4" spans="1:4" ht="12.75" customHeight="1">
      <c r="A4" s="12" t="s">
        <v>149</v>
      </c>
      <c r="B4" s="2"/>
      <c r="D4" s="2"/>
    </row>
    <row r="5" spans="1:4" ht="12.75" customHeight="1">
      <c r="A5" s="12"/>
      <c r="B5" s="2"/>
      <c r="D5" s="2"/>
    </row>
    <row r="6" ht="19.5">
      <c r="A6" s="3" t="s">
        <v>135</v>
      </c>
    </row>
    <row r="7" spans="1:4" ht="12.75">
      <c r="A7" s="2"/>
      <c r="B7" s="18"/>
      <c r="C7" s="19"/>
      <c r="D7" s="20"/>
    </row>
    <row r="8" spans="2:4" ht="12.75">
      <c r="B8" s="14" t="s">
        <v>12</v>
      </c>
      <c r="C8" s="5"/>
      <c r="D8" s="14" t="s">
        <v>14</v>
      </c>
    </row>
    <row r="9" spans="2:4" ht="12.75">
      <c r="B9" s="14" t="s">
        <v>13</v>
      </c>
      <c r="C9" s="5"/>
      <c r="D9" s="14" t="s">
        <v>15</v>
      </c>
    </row>
    <row r="10" spans="1:4" ht="12.75">
      <c r="A10" s="5"/>
      <c r="B10" s="14" t="s">
        <v>8</v>
      </c>
      <c r="C10" s="5"/>
      <c r="D10" s="14" t="s">
        <v>16</v>
      </c>
    </row>
    <row r="11" spans="1:4" ht="12.75">
      <c r="A11" s="5"/>
      <c r="B11" s="14"/>
      <c r="C11" s="5"/>
      <c r="D11" s="14" t="s">
        <v>17</v>
      </c>
    </row>
    <row r="12" spans="1:4" ht="12.75">
      <c r="A12" s="5"/>
      <c r="B12" s="26" t="s">
        <v>148</v>
      </c>
      <c r="C12" s="5"/>
      <c r="D12" s="26" t="s">
        <v>84</v>
      </c>
    </row>
    <row r="13" spans="2:4" ht="12.75">
      <c r="B13" s="14" t="s">
        <v>2</v>
      </c>
      <c r="C13" s="5"/>
      <c r="D13" s="14" t="s">
        <v>2</v>
      </c>
    </row>
    <row r="14" spans="2:3" ht="12.75">
      <c r="B14" s="14"/>
      <c r="C14" s="5"/>
    </row>
    <row r="15" spans="1:4" ht="12.75">
      <c r="A15" s="4" t="s">
        <v>18</v>
      </c>
      <c r="B15" s="11">
        <v>57276</v>
      </c>
      <c r="D15" s="11">
        <v>52218</v>
      </c>
    </row>
    <row r="16" spans="1:4" ht="12.75">
      <c r="A16" s="4" t="s">
        <v>115</v>
      </c>
      <c r="B16" s="11">
        <v>45188</v>
      </c>
      <c r="D16" s="11">
        <v>47839</v>
      </c>
    </row>
    <row r="17" spans="1:4" ht="12.75">
      <c r="A17" s="4" t="s">
        <v>19</v>
      </c>
      <c r="B17" s="11">
        <v>2900</v>
      </c>
      <c r="D17" s="11">
        <v>3051</v>
      </c>
    </row>
    <row r="18" spans="1:4" ht="12.75">
      <c r="A18" s="4" t="s">
        <v>39</v>
      </c>
      <c r="B18" s="15">
        <v>9746</v>
      </c>
      <c r="D18" s="15">
        <v>4686</v>
      </c>
    </row>
    <row r="19" spans="2:4" ht="12.75">
      <c r="B19" s="11">
        <f>SUM(B15:B18)</f>
        <v>115110</v>
      </c>
      <c r="D19" s="11">
        <f>SUM(D15:D18)</f>
        <v>107794</v>
      </c>
    </row>
    <row r="21" ht="12.75">
      <c r="A21" s="4" t="s">
        <v>20</v>
      </c>
    </row>
    <row r="22" spans="1:4" ht="12.75">
      <c r="A22" s="4" t="s">
        <v>21</v>
      </c>
      <c r="B22" s="11">
        <v>21852</v>
      </c>
      <c r="D22" s="11">
        <v>19379</v>
      </c>
    </row>
    <row r="23" spans="1:4" ht="12.75">
      <c r="A23" s="4" t="s">
        <v>22</v>
      </c>
      <c r="B23" s="11">
        <v>17277</v>
      </c>
      <c r="D23" s="11">
        <v>20185</v>
      </c>
    </row>
    <row r="24" spans="1:4" ht="12.75">
      <c r="A24" s="4" t="s">
        <v>24</v>
      </c>
      <c r="B24" s="11">
        <f>5972+2278</f>
        <v>8250</v>
      </c>
      <c r="D24" s="11">
        <f>5013+2681</f>
        <v>7694</v>
      </c>
    </row>
    <row r="25" spans="1:4" ht="12.75">
      <c r="A25" s="4" t="s">
        <v>42</v>
      </c>
      <c r="B25" s="15">
        <v>34393</v>
      </c>
      <c r="C25" s="24"/>
      <c r="D25" s="15">
        <f>31804+10270</f>
        <v>42074</v>
      </c>
    </row>
    <row r="26" spans="2:4" ht="12.75">
      <c r="B26" s="11">
        <f>SUM(B22:B25)</f>
        <v>81772</v>
      </c>
      <c r="D26" s="11">
        <f>SUM(D22:D25)</f>
        <v>89332</v>
      </c>
    </row>
    <row r="28" ht="12.75">
      <c r="A28" s="4" t="s">
        <v>23</v>
      </c>
    </row>
    <row r="29" spans="1:4" ht="12.75">
      <c r="A29" s="4" t="s">
        <v>25</v>
      </c>
      <c r="B29" s="11">
        <v>4299</v>
      </c>
      <c r="D29" s="11">
        <v>5295</v>
      </c>
    </row>
    <row r="30" spans="1:4" ht="12.75">
      <c r="A30" s="4" t="s">
        <v>26</v>
      </c>
      <c r="B30" s="11">
        <f>6657+1690</f>
        <v>8347</v>
      </c>
      <c r="D30" s="11">
        <f>8365+2219</f>
        <v>10584</v>
      </c>
    </row>
    <row r="31" spans="1:4" ht="12.75" hidden="1">
      <c r="A31" s="4" t="s">
        <v>27</v>
      </c>
      <c r="B31" s="11">
        <v>0</v>
      </c>
      <c r="D31" s="11">
        <v>0</v>
      </c>
    </row>
    <row r="32" spans="1:4" ht="12.75">
      <c r="A32" s="4" t="s">
        <v>28</v>
      </c>
      <c r="B32" s="11">
        <v>1252</v>
      </c>
      <c r="D32" s="11">
        <v>4086</v>
      </c>
    </row>
    <row r="33" spans="1:4" ht="12.75">
      <c r="A33" s="4" t="s">
        <v>92</v>
      </c>
      <c r="B33" s="11">
        <f>1638-1251</f>
        <v>387</v>
      </c>
      <c r="D33" s="11">
        <v>2950</v>
      </c>
    </row>
    <row r="34" spans="1:4" ht="12.75" hidden="1">
      <c r="A34" s="4" t="s">
        <v>29</v>
      </c>
      <c r="B34" s="11">
        <v>0</v>
      </c>
      <c r="D34" s="11">
        <v>0</v>
      </c>
    </row>
    <row r="35" spans="2:4" ht="12.75">
      <c r="B35" s="16">
        <f>SUM(B29:B34)</f>
        <v>14285</v>
      </c>
      <c r="D35" s="16">
        <f>SUM(D29:D34)</f>
        <v>22915</v>
      </c>
    </row>
    <row r="36" spans="1:4" ht="12.75">
      <c r="A36" s="4" t="s">
        <v>38</v>
      </c>
      <c r="B36" s="11">
        <f>+B26-B35</f>
        <v>67487</v>
      </c>
      <c r="D36" s="11">
        <f>+D26-D35</f>
        <v>66417</v>
      </c>
    </row>
    <row r="37" spans="1:4" ht="13.5" thickBot="1">
      <c r="A37" s="2"/>
      <c r="B37" s="17">
        <f>+B19+B36</f>
        <v>182597</v>
      </c>
      <c r="D37" s="17">
        <f>+D19+D36</f>
        <v>174211</v>
      </c>
    </row>
    <row r="38" ht="13.5" thickTop="1"/>
    <row r="40" ht="12.75">
      <c r="A40" s="4" t="s">
        <v>10</v>
      </c>
    </row>
    <row r="41" spans="1:4" ht="12.75">
      <c r="A41" s="4" t="s">
        <v>30</v>
      </c>
      <c r="B41" s="11">
        <v>84918</v>
      </c>
      <c r="D41" s="11">
        <v>84918</v>
      </c>
    </row>
    <row r="42" ht="12.75">
      <c r="A42" s="4" t="s">
        <v>31</v>
      </c>
    </row>
    <row r="43" spans="1:4" ht="12.75">
      <c r="A43" s="4" t="s">
        <v>32</v>
      </c>
      <c r="B43" s="11">
        <v>3370</v>
      </c>
      <c r="D43" s="11">
        <v>3404</v>
      </c>
    </row>
    <row r="44" spans="1:4" ht="12.75">
      <c r="A44" s="4" t="s">
        <v>33</v>
      </c>
      <c r="B44" s="11">
        <v>1043</v>
      </c>
      <c r="D44" s="11">
        <f>1512-(366+9)-(72+2)-9</f>
        <v>1054</v>
      </c>
    </row>
    <row r="45" spans="1:4" ht="12.75">
      <c r="A45" s="4" t="s">
        <v>86</v>
      </c>
      <c r="B45" s="11">
        <v>102</v>
      </c>
      <c r="D45" s="11">
        <v>102</v>
      </c>
    </row>
    <row r="46" spans="1:4" ht="12.75">
      <c r="A46" s="4" t="s">
        <v>34</v>
      </c>
      <c r="B46" s="15">
        <v>46123</v>
      </c>
      <c r="D46" s="15">
        <v>38823</v>
      </c>
    </row>
    <row r="47" spans="1:4" ht="12.75">
      <c r="A47" s="4" t="s">
        <v>1</v>
      </c>
      <c r="B47" s="11">
        <f>SUM(B41:B46)</f>
        <v>135556</v>
      </c>
      <c r="D47" s="11">
        <f>SUM(D41:D46)</f>
        <v>128301</v>
      </c>
    </row>
    <row r="48" spans="1:4" ht="12.75">
      <c r="A48" s="4" t="s">
        <v>119</v>
      </c>
      <c r="B48" s="15">
        <v>-5912</v>
      </c>
      <c r="D48" s="15">
        <v>0</v>
      </c>
    </row>
    <row r="49" spans="2:4" ht="12.75">
      <c r="B49" s="11">
        <f>SUM(B47:B48)</f>
        <v>129644</v>
      </c>
      <c r="D49" s="11">
        <f>SUM(D47:D48)</f>
        <v>128301</v>
      </c>
    </row>
    <row r="51" spans="1:4" ht="12.75">
      <c r="A51" s="4" t="s">
        <v>120</v>
      </c>
      <c r="B51" s="11">
        <v>3529</v>
      </c>
      <c r="D51" s="11">
        <v>4010</v>
      </c>
    </row>
    <row r="52" spans="1:4" ht="12.75">
      <c r="A52" s="4" t="s">
        <v>35</v>
      </c>
      <c r="B52" s="11">
        <v>35690</v>
      </c>
      <c r="C52" s="2" t="s">
        <v>1</v>
      </c>
      <c r="D52" s="11">
        <v>29017</v>
      </c>
    </row>
    <row r="53" spans="1:4" ht="12.75">
      <c r="A53" s="4" t="s">
        <v>139</v>
      </c>
      <c r="B53" s="11">
        <v>10368</v>
      </c>
      <c r="D53" s="11">
        <v>10368</v>
      </c>
    </row>
    <row r="54" spans="1:4" ht="12.75">
      <c r="A54" s="4" t="s">
        <v>36</v>
      </c>
      <c r="B54" s="11">
        <v>3366</v>
      </c>
      <c r="D54" s="11">
        <f>2162+(293-3)+(56-1)+9-1</f>
        <v>2515</v>
      </c>
    </row>
    <row r="55" spans="2:4" ht="13.5" thickBot="1">
      <c r="B55" s="17">
        <f>SUM(B49:B54)</f>
        <v>182597</v>
      </c>
      <c r="D55" s="17">
        <f>SUM(D49:D54)</f>
        <v>174211</v>
      </c>
    </row>
    <row r="56" ht="13.5" thickTop="1"/>
    <row r="57" spans="1:4" ht="12.75">
      <c r="A57" s="4" t="s">
        <v>37</v>
      </c>
      <c r="B57" s="2">
        <f>(B49+B51-B18-B17)/(B41-4649.6)</f>
        <v>1.5015498004195924</v>
      </c>
      <c r="D57" s="2">
        <f>(D49+D51-D18-D17)/D41</f>
        <v>1.4669916860971761</v>
      </c>
    </row>
    <row r="60" ht="12.75">
      <c r="A60" s="4" t="s">
        <v>133</v>
      </c>
    </row>
    <row r="61" ht="12.75">
      <c r="A61" s="4" t="s">
        <v>124</v>
      </c>
    </row>
  </sheetData>
  <printOptions/>
  <pageMargins left="1.32" right="0.75" top="0.71" bottom="0.31" header="0.25" footer="0.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9"/>
  <sheetViews>
    <sheetView workbookViewId="0" topLeftCell="A9">
      <selection activeCell="D36" sqref="D36"/>
    </sheetView>
  </sheetViews>
  <sheetFormatPr defaultColWidth="9.140625" defaultRowHeight="12.75"/>
  <cols>
    <col min="1" max="1" width="39.57421875" style="4" customWidth="1"/>
    <col min="2" max="2" width="13.57421875" style="11" customWidth="1"/>
    <col min="3" max="3" width="6.28125" style="2" customWidth="1"/>
    <col min="4" max="4" width="13.57421875" style="11" customWidth="1"/>
    <col min="5" max="5" width="9.140625" style="2" customWidth="1"/>
    <col min="6" max="6" width="13.57421875" style="11" customWidth="1"/>
    <col min="7" max="16384" width="9.140625" style="2" customWidth="1"/>
  </cols>
  <sheetData>
    <row r="1" ht="19.5">
      <c r="A1" s="1" t="s">
        <v>44</v>
      </c>
    </row>
    <row r="2" ht="12.75" customHeight="1">
      <c r="A2" s="12"/>
    </row>
    <row r="3" spans="1:6" ht="12.75" customHeight="1">
      <c r="A3" s="12" t="s">
        <v>150</v>
      </c>
      <c r="B3" s="2"/>
      <c r="D3" s="2"/>
      <c r="F3" s="2"/>
    </row>
    <row r="4" spans="1:6" ht="12.75" customHeight="1">
      <c r="A4" s="12" t="s">
        <v>149</v>
      </c>
      <c r="B4" s="2"/>
      <c r="D4" s="2"/>
      <c r="F4" s="2"/>
    </row>
    <row r="5" spans="1:6" ht="12.75" customHeight="1">
      <c r="A5" s="12"/>
      <c r="B5" s="2"/>
      <c r="D5" s="2"/>
      <c r="F5" s="2"/>
    </row>
    <row r="6" ht="19.5">
      <c r="A6" s="3" t="s">
        <v>57</v>
      </c>
    </row>
    <row r="7" spans="1:6" ht="12.75">
      <c r="A7" s="2"/>
      <c r="B7" s="18"/>
      <c r="C7" s="19"/>
      <c r="D7" s="20"/>
      <c r="F7" s="20"/>
    </row>
    <row r="8" spans="2:6" ht="12.75">
      <c r="B8" s="32"/>
      <c r="C8" s="5"/>
      <c r="D8" s="14" t="s">
        <v>47</v>
      </c>
      <c r="F8" s="14" t="s">
        <v>47</v>
      </c>
    </row>
    <row r="9" spans="2:6" ht="12.75">
      <c r="B9" s="32"/>
      <c r="C9" s="5"/>
      <c r="D9" s="14" t="s">
        <v>48</v>
      </c>
      <c r="F9" s="14" t="s">
        <v>48</v>
      </c>
    </row>
    <row r="10" spans="1:6" ht="12.75">
      <c r="A10" s="5"/>
      <c r="B10" s="33"/>
      <c r="C10" s="5"/>
      <c r="D10" s="26" t="s">
        <v>148</v>
      </c>
      <c r="F10" s="26" t="s">
        <v>84</v>
      </c>
    </row>
    <row r="11" spans="2:6" ht="12.75">
      <c r="B11" s="32"/>
      <c r="C11" s="5"/>
      <c r="D11" s="14" t="s">
        <v>2</v>
      </c>
      <c r="F11" s="14" t="s">
        <v>2</v>
      </c>
    </row>
    <row r="12" spans="2:3" ht="12.75">
      <c r="B12" s="32"/>
      <c r="C12" s="5"/>
    </row>
    <row r="13" spans="1:6" ht="12.75">
      <c r="A13" s="4" t="s">
        <v>53</v>
      </c>
      <c r="B13" s="25"/>
      <c r="D13" s="35">
        <v>23635</v>
      </c>
      <c r="F13" s="35">
        <v>33329</v>
      </c>
    </row>
    <row r="14" spans="1:6" ht="12.75">
      <c r="A14" s="4" t="s">
        <v>1</v>
      </c>
      <c r="B14" s="25"/>
      <c r="D14" s="36"/>
      <c r="F14" s="36"/>
    </row>
    <row r="15" spans="1:6" ht="12.75">
      <c r="A15" s="4" t="s">
        <v>58</v>
      </c>
      <c r="B15" s="25"/>
      <c r="D15" s="36"/>
      <c r="F15" s="36"/>
    </row>
    <row r="16" spans="1:6" ht="12.75">
      <c r="A16" s="4" t="s">
        <v>66</v>
      </c>
      <c r="B16" s="25"/>
      <c r="D16" s="36">
        <v>4780</v>
      </c>
      <c r="F16" s="36">
        <v>5069</v>
      </c>
    </row>
    <row r="17" spans="1:6" ht="12.75">
      <c r="A17" s="4" t="s">
        <v>117</v>
      </c>
      <c r="B17" s="25"/>
      <c r="D17" s="36">
        <v>273</v>
      </c>
      <c r="F17" s="36">
        <v>207</v>
      </c>
    </row>
    <row r="18" spans="1:6" ht="12.75">
      <c r="A18" s="4" t="s">
        <v>160</v>
      </c>
      <c r="B18" s="25"/>
      <c r="D18" s="36">
        <v>0</v>
      </c>
      <c r="F18" s="36">
        <v>926</v>
      </c>
    </row>
    <row r="19" spans="1:6" ht="12.75">
      <c r="A19" s="4" t="s">
        <v>161</v>
      </c>
      <c r="B19" s="25"/>
      <c r="D19" s="36">
        <v>0</v>
      </c>
      <c r="F19" s="36">
        <v>236</v>
      </c>
    </row>
    <row r="20" spans="1:6" ht="12.75">
      <c r="A20" s="4" t="s">
        <v>176</v>
      </c>
      <c r="B20" s="25"/>
      <c r="D20" s="36">
        <v>-481</v>
      </c>
      <c r="F20" s="36">
        <v>-70</v>
      </c>
    </row>
    <row r="21" spans="1:6" ht="12.75">
      <c r="A21" s="4" t="s">
        <v>87</v>
      </c>
      <c r="B21" s="25"/>
      <c r="D21" s="36">
        <v>1282</v>
      </c>
      <c r="F21" s="36">
        <v>2679</v>
      </c>
    </row>
    <row r="22" spans="1:6" ht="12.75">
      <c r="A22" s="4" t="s">
        <v>73</v>
      </c>
      <c r="B22" s="25"/>
      <c r="D22" s="36">
        <v>151</v>
      </c>
      <c r="F22" s="36">
        <v>151</v>
      </c>
    </row>
    <row r="23" spans="1:6" ht="12.75">
      <c r="A23" s="4" t="s">
        <v>89</v>
      </c>
      <c r="B23" s="25"/>
      <c r="D23" s="36">
        <v>-32</v>
      </c>
      <c r="F23" s="36">
        <v>-308</v>
      </c>
    </row>
    <row r="24" spans="1:6" ht="12.75">
      <c r="A24" s="4" t="s">
        <v>171</v>
      </c>
      <c r="B24" s="25"/>
      <c r="D24" s="36">
        <v>-17</v>
      </c>
      <c r="F24" s="36">
        <v>0</v>
      </c>
    </row>
    <row r="25" spans="1:6" ht="12.75">
      <c r="A25" s="4" t="s">
        <v>90</v>
      </c>
      <c r="B25" s="25"/>
      <c r="D25" s="36">
        <v>-680</v>
      </c>
      <c r="F25" s="36">
        <v>-875</v>
      </c>
    </row>
    <row r="26" spans="1:6" ht="12.75">
      <c r="A26" s="4" t="s">
        <v>91</v>
      </c>
      <c r="B26" s="25"/>
      <c r="D26" s="36">
        <v>0</v>
      </c>
      <c r="F26" s="36">
        <v>120</v>
      </c>
    </row>
    <row r="27" spans="1:6" ht="12.75">
      <c r="A27" s="4" t="s">
        <v>158</v>
      </c>
      <c r="B27" s="25"/>
      <c r="D27" s="36">
        <v>-373</v>
      </c>
      <c r="F27" s="36">
        <v>-4040</v>
      </c>
    </row>
    <row r="28" spans="1:6" ht="12.75">
      <c r="A28" s="4" t="s">
        <v>159</v>
      </c>
      <c r="B28" s="25"/>
      <c r="D28" s="36">
        <v>5</v>
      </c>
      <c r="F28" s="36">
        <v>-6</v>
      </c>
    </row>
    <row r="29" spans="2:6" ht="12.75">
      <c r="B29" s="25"/>
      <c r="D29" s="37"/>
      <c r="F29" s="37"/>
    </row>
    <row r="30" spans="1:6" ht="12.75">
      <c r="A30" s="4" t="s">
        <v>59</v>
      </c>
      <c r="B30" s="25"/>
      <c r="D30" s="36">
        <f>SUM(D13:D29)</f>
        <v>28543</v>
      </c>
      <c r="F30" s="36">
        <f>SUM(F13:F29)</f>
        <v>37418</v>
      </c>
    </row>
    <row r="31" spans="1:6" ht="12.75">
      <c r="A31" s="4" t="s">
        <v>1</v>
      </c>
      <c r="B31" s="25"/>
      <c r="D31" s="36"/>
      <c r="F31" s="36"/>
    </row>
    <row r="32" spans="1:6" ht="12.75">
      <c r="A32" s="4" t="s">
        <v>21</v>
      </c>
      <c r="B32" s="25"/>
      <c r="D32" s="36">
        <v>-2473</v>
      </c>
      <c r="F32" s="36">
        <v>-6915</v>
      </c>
    </row>
    <row r="33" spans="1:6" ht="12.75">
      <c r="A33" s="4" t="s">
        <v>93</v>
      </c>
      <c r="B33" s="25"/>
      <c r="D33" s="36">
        <v>1949</v>
      </c>
      <c r="F33" s="36">
        <v>91</v>
      </c>
    </row>
    <row r="34" spans="1:6" ht="12.75">
      <c r="A34" s="4" t="s">
        <v>94</v>
      </c>
      <c r="B34" s="25"/>
      <c r="D34" s="36">
        <v>-3238</v>
      </c>
      <c r="F34" s="36">
        <v>-3813</v>
      </c>
    </row>
    <row r="35" spans="1:6" ht="12.75">
      <c r="A35" s="4" t="s">
        <v>162</v>
      </c>
      <c r="B35" s="25"/>
      <c r="D35" s="37">
        <v>-2563</v>
      </c>
      <c r="F35" s="37">
        <v>-969</v>
      </c>
    </row>
    <row r="36" spans="1:6" ht="12.75">
      <c r="A36" s="4" t="s">
        <v>74</v>
      </c>
      <c r="B36" s="25"/>
      <c r="D36" s="36">
        <f>SUM(D30:D35)</f>
        <v>22218</v>
      </c>
      <c r="F36" s="36">
        <f>SUM(F30:F35)</f>
        <v>25812</v>
      </c>
    </row>
    <row r="37" spans="1:6" ht="12.75">
      <c r="A37" s="4" t="s">
        <v>163</v>
      </c>
      <c r="B37" s="25"/>
      <c r="D37" s="36">
        <v>-8189</v>
      </c>
      <c r="F37" s="36">
        <v>-13246</v>
      </c>
    </row>
    <row r="38" spans="2:6" ht="12.75">
      <c r="B38" s="25"/>
      <c r="D38" s="36"/>
      <c r="F38" s="36"/>
    </row>
    <row r="39" spans="2:6" ht="12.75">
      <c r="B39" s="25"/>
      <c r="D39" s="37"/>
      <c r="F39" s="37"/>
    </row>
    <row r="40" spans="1:6" ht="12.75">
      <c r="A40" s="34" t="s">
        <v>112</v>
      </c>
      <c r="B40" s="25"/>
      <c r="D40" s="25">
        <f>SUM(D36:D39)</f>
        <v>14029</v>
      </c>
      <c r="F40" s="25">
        <f>SUM(F36:F39)</f>
        <v>12566</v>
      </c>
    </row>
    <row r="41" spans="1:6" ht="12.75">
      <c r="A41" s="4" t="s">
        <v>1</v>
      </c>
      <c r="B41" s="25"/>
      <c r="D41" s="25"/>
      <c r="F41" s="25"/>
    </row>
    <row r="42" spans="1:6" ht="12.75">
      <c r="A42" s="4" t="s">
        <v>60</v>
      </c>
      <c r="B42" s="25"/>
      <c r="D42" s="25"/>
      <c r="F42" s="25"/>
    </row>
    <row r="43" spans="1:6" ht="12.75">
      <c r="A43" s="4" t="s">
        <v>62</v>
      </c>
      <c r="B43" s="25"/>
      <c r="D43" s="35">
        <v>-22861</v>
      </c>
      <c r="F43" s="35">
        <v>-5601</v>
      </c>
    </row>
    <row r="44" spans="1:6" ht="12.75">
      <c r="A44" s="4" t="s">
        <v>61</v>
      </c>
      <c r="B44" s="25"/>
      <c r="D44" s="36">
        <v>12782</v>
      </c>
      <c r="F44" s="36">
        <v>1074</v>
      </c>
    </row>
    <row r="45" spans="1:6" ht="12.75">
      <c r="A45" s="4" t="s">
        <v>166</v>
      </c>
      <c r="B45" s="25"/>
      <c r="D45" s="36">
        <v>0</v>
      </c>
      <c r="F45" s="36">
        <v>-5023</v>
      </c>
    </row>
    <row r="46" spans="1:6" ht="12.75">
      <c r="A46" s="4" t="s">
        <v>164</v>
      </c>
      <c r="B46" s="25"/>
      <c r="D46" s="36">
        <v>-6342</v>
      </c>
      <c r="F46" s="36">
        <v>-1261</v>
      </c>
    </row>
    <row r="47" spans="1:6" ht="12.75">
      <c r="A47" s="4" t="s">
        <v>90</v>
      </c>
      <c r="B47" s="25"/>
      <c r="D47" s="36">
        <v>680</v>
      </c>
      <c r="F47" s="36">
        <v>875</v>
      </c>
    </row>
    <row r="48" spans="1:6" ht="12.75">
      <c r="A48" s="4" t="s">
        <v>95</v>
      </c>
      <c r="B48" s="25"/>
      <c r="D48" s="36">
        <v>2006</v>
      </c>
      <c r="F48" s="36">
        <v>4041</v>
      </c>
    </row>
    <row r="49" spans="1:6" ht="12.75">
      <c r="A49" s="4" t="s">
        <v>165</v>
      </c>
      <c r="B49" s="25"/>
      <c r="D49" s="36">
        <v>311</v>
      </c>
      <c r="F49" s="36">
        <v>0</v>
      </c>
    </row>
    <row r="50" spans="1:6" ht="12.75">
      <c r="A50" s="4" t="s">
        <v>1</v>
      </c>
      <c r="B50" s="25"/>
      <c r="D50" s="37"/>
      <c r="F50" s="37"/>
    </row>
    <row r="51" spans="1:6" ht="12.75">
      <c r="A51" s="34" t="s">
        <v>63</v>
      </c>
      <c r="B51" s="25"/>
      <c r="D51" s="25">
        <f>SUM(D43:D50)</f>
        <v>-13424</v>
      </c>
      <c r="F51" s="25">
        <f>SUM(F43:F50)</f>
        <v>-5895</v>
      </c>
    </row>
    <row r="52" spans="1:6" ht="12.75">
      <c r="A52" s="4" t="s">
        <v>1</v>
      </c>
      <c r="B52" s="25"/>
      <c r="D52" s="25"/>
      <c r="F52" s="25"/>
    </row>
    <row r="53" spans="1:6" ht="12.75">
      <c r="A53" s="2" t="s">
        <v>88</v>
      </c>
      <c r="B53" s="25"/>
      <c r="D53" s="35">
        <v>-34</v>
      </c>
      <c r="F53" s="35">
        <v>-324</v>
      </c>
    </row>
    <row r="54" spans="1:6" ht="12.75">
      <c r="A54" s="2" t="s">
        <v>96</v>
      </c>
      <c r="B54" s="25"/>
      <c r="D54" s="36">
        <v>-2340</v>
      </c>
      <c r="F54" s="36">
        <v>-4818</v>
      </c>
    </row>
    <row r="55" spans="1:6" ht="12.75">
      <c r="A55" s="2" t="s">
        <v>157</v>
      </c>
      <c r="B55" s="25"/>
      <c r="D55" s="36">
        <v>0</v>
      </c>
      <c r="F55" s="36">
        <v>-1486</v>
      </c>
    </row>
    <row r="56" spans="1:6" ht="12.75">
      <c r="A56" s="2" t="s">
        <v>167</v>
      </c>
      <c r="B56" s="25"/>
      <c r="D56" s="36">
        <v>0</v>
      </c>
      <c r="F56" s="36">
        <v>22526</v>
      </c>
    </row>
    <row r="57" spans="1:6" ht="12.75">
      <c r="A57" s="2" t="s">
        <v>97</v>
      </c>
      <c r="B57" s="25"/>
      <c r="D57" s="36">
        <v>0</v>
      </c>
      <c r="F57" s="36">
        <v>-3000</v>
      </c>
    </row>
    <row r="58" spans="1:6" ht="12.75">
      <c r="A58" s="2" t="s">
        <v>168</v>
      </c>
      <c r="B58" s="25"/>
      <c r="D58" s="36">
        <v>0</v>
      </c>
      <c r="F58" s="36">
        <v>5958</v>
      </c>
    </row>
    <row r="59" spans="1:6" ht="12.75">
      <c r="A59" s="2" t="s">
        <v>169</v>
      </c>
      <c r="B59" s="25"/>
      <c r="D59" s="36">
        <v>0</v>
      </c>
      <c r="F59" s="36">
        <v>-9800</v>
      </c>
    </row>
    <row r="60" spans="1:6" ht="12.75">
      <c r="A60" s="4" t="s">
        <v>156</v>
      </c>
      <c r="B60" s="25"/>
      <c r="D60" s="36">
        <v>-5912</v>
      </c>
      <c r="F60" s="36">
        <v>0</v>
      </c>
    </row>
    <row r="61" spans="1:6" ht="12.75">
      <c r="A61" s="4" t="s">
        <v>67</v>
      </c>
      <c r="B61" s="25"/>
      <c r="D61" s="36">
        <v>0</v>
      </c>
      <c r="F61" s="36">
        <v>-120</v>
      </c>
    </row>
    <row r="62" spans="1:6" ht="12.75">
      <c r="A62" s="4" t="s">
        <v>1</v>
      </c>
      <c r="B62" s="25"/>
      <c r="D62" s="37"/>
      <c r="F62" s="37"/>
    </row>
    <row r="63" spans="1:6" ht="12.75">
      <c r="A63" s="34" t="s">
        <v>170</v>
      </c>
      <c r="B63" s="25"/>
      <c r="D63" s="25">
        <f>SUM(D53:D62)</f>
        <v>-8286</v>
      </c>
      <c r="F63" s="25">
        <f>SUM(F53:F62)</f>
        <v>8936</v>
      </c>
    </row>
    <row r="64" spans="1:6" ht="12.75">
      <c r="A64" s="4" t="s">
        <v>1</v>
      </c>
      <c r="B64" s="25"/>
      <c r="D64" s="15"/>
      <c r="F64" s="15"/>
    </row>
    <row r="65" spans="1:6" ht="12.75">
      <c r="A65" s="4" t="s">
        <v>64</v>
      </c>
      <c r="B65" s="25"/>
      <c r="D65" s="25">
        <f>+D40+D51+D63</f>
        <v>-7681</v>
      </c>
      <c r="F65" s="25">
        <f>+F40+F51+F63</f>
        <v>15607</v>
      </c>
    </row>
    <row r="66" spans="1:6" ht="12.75">
      <c r="A66" s="4" t="s">
        <v>1</v>
      </c>
      <c r="B66" s="25"/>
      <c r="D66" s="25"/>
      <c r="F66" s="25"/>
    </row>
    <row r="67" spans="1:6" ht="12.75">
      <c r="A67" s="4" t="s">
        <v>65</v>
      </c>
      <c r="B67" s="25"/>
      <c r="D67" s="25">
        <v>42074</v>
      </c>
      <c r="F67" s="25">
        <v>26467</v>
      </c>
    </row>
    <row r="68" spans="2:6" ht="12.75">
      <c r="B68" s="25"/>
      <c r="D68" s="25"/>
      <c r="F68" s="25"/>
    </row>
    <row r="69" spans="1:6" ht="13.5" thickBot="1">
      <c r="A69" s="4" t="s">
        <v>111</v>
      </c>
      <c r="B69" s="25"/>
      <c r="C69" s="2" t="s">
        <v>1</v>
      </c>
      <c r="D69" s="17">
        <f>+D65+D67</f>
        <v>34393</v>
      </c>
      <c r="E69" s="11"/>
      <c r="F69" s="17">
        <f>+F65+F67</f>
        <v>42074</v>
      </c>
    </row>
    <row r="70" spans="1:6" ht="13.5" thickTop="1">
      <c r="A70" s="4" t="s">
        <v>1</v>
      </c>
      <c r="B70" s="25"/>
      <c r="D70" s="25"/>
      <c r="F70" s="25"/>
    </row>
    <row r="71" spans="2:6" ht="12.75">
      <c r="B71" s="25"/>
      <c r="D71" s="25"/>
      <c r="F71" s="25"/>
    </row>
    <row r="72" spans="2:6" ht="12.75">
      <c r="B72" s="25"/>
      <c r="D72" s="25"/>
      <c r="F72" s="25"/>
    </row>
    <row r="73" spans="2:6" ht="12.75">
      <c r="B73" s="25"/>
      <c r="D73" s="25"/>
      <c r="F73" s="25"/>
    </row>
    <row r="74" spans="2:6" ht="12.75">
      <c r="B74" s="24"/>
      <c r="D74" s="24"/>
      <c r="F74" s="24"/>
    </row>
    <row r="75" spans="2:6" ht="12.75">
      <c r="B75" s="25"/>
      <c r="D75" s="25"/>
      <c r="F75" s="25"/>
    </row>
    <row r="76" spans="2:6" ht="12.75">
      <c r="B76" s="25"/>
      <c r="D76" s="25"/>
      <c r="F76" s="25"/>
    </row>
    <row r="77" spans="2:6" ht="12.75">
      <c r="B77" s="25"/>
      <c r="D77" s="25"/>
      <c r="F77" s="25"/>
    </row>
    <row r="78" spans="4:6" ht="12.75">
      <c r="D78" s="25"/>
      <c r="F78" s="25"/>
    </row>
    <row r="79" spans="4:6" ht="12.75">
      <c r="D79" s="25"/>
      <c r="F79" s="25"/>
    </row>
  </sheetData>
  <printOptions/>
  <pageMargins left="0.75" right="0.75" top="0.24" bottom="0.41" header="0.17" footer="0.2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"/>
  <sheetViews>
    <sheetView tabSelected="1" workbookViewId="0" topLeftCell="A24">
      <selection activeCell="G49" sqref="G49"/>
    </sheetView>
  </sheetViews>
  <sheetFormatPr defaultColWidth="9.140625" defaultRowHeight="12.75"/>
  <cols>
    <col min="1" max="1" width="39.57421875" style="4" customWidth="1"/>
    <col min="2" max="2" width="11.421875" style="11" customWidth="1"/>
    <col min="3" max="4" width="11.421875" style="2" customWidth="1"/>
    <col min="5" max="6" width="11.421875" style="11" customWidth="1"/>
    <col min="7" max="8" width="11.421875" style="2" customWidth="1"/>
    <col min="9" max="16384" width="9.140625" style="2" customWidth="1"/>
  </cols>
  <sheetData>
    <row r="1" ht="19.5">
      <c r="A1" s="1" t="s">
        <v>44</v>
      </c>
    </row>
    <row r="2" ht="12.75" customHeight="1">
      <c r="A2" s="12"/>
    </row>
    <row r="3" spans="1:6" ht="12.75" customHeight="1">
      <c r="A3" s="12" t="s">
        <v>151</v>
      </c>
      <c r="B3" s="2"/>
      <c r="E3" s="2"/>
      <c r="F3" s="2"/>
    </row>
    <row r="4" spans="1:6" ht="12.75" customHeight="1">
      <c r="A4" s="12"/>
      <c r="B4" s="2"/>
      <c r="E4" s="2"/>
      <c r="F4" s="2"/>
    </row>
    <row r="5" spans="1:6" ht="12.75" customHeight="1">
      <c r="A5" s="12"/>
      <c r="B5" s="2"/>
      <c r="E5" s="2"/>
      <c r="F5" s="2"/>
    </row>
    <row r="6" ht="19.5">
      <c r="A6" s="3" t="s">
        <v>131</v>
      </c>
    </row>
    <row r="7" ht="19.5">
      <c r="A7" s="3"/>
    </row>
    <row r="8" spans="2:6" s="24" customFormat="1" ht="12.75">
      <c r="B8" s="40"/>
      <c r="C8" s="41"/>
      <c r="D8" s="41"/>
      <c r="E8" s="43" t="s">
        <v>76</v>
      </c>
      <c r="F8" s="43"/>
    </row>
    <row r="9" spans="1:8" s="24" customFormat="1" ht="12.75">
      <c r="A9" s="22"/>
      <c r="B9" s="43" t="s">
        <v>75</v>
      </c>
      <c r="C9" s="21" t="s">
        <v>75</v>
      </c>
      <c r="D9" s="21" t="s">
        <v>80</v>
      </c>
      <c r="E9" s="43" t="s">
        <v>99</v>
      </c>
      <c r="F9" s="43" t="s">
        <v>121</v>
      </c>
      <c r="G9" s="21" t="s">
        <v>78</v>
      </c>
      <c r="H9" s="21" t="s">
        <v>83</v>
      </c>
    </row>
    <row r="10" spans="1:8" s="24" customFormat="1" ht="12.75">
      <c r="A10" s="22"/>
      <c r="B10" s="43" t="s">
        <v>76</v>
      </c>
      <c r="C10" s="21" t="s">
        <v>77</v>
      </c>
      <c r="D10" s="21" t="s">
        <v>81</v>
      </c>
      <c r="E10" s="43" t="s">
        <v>81</v>
      </c>
      <c r="F10" s="43" t="s">
        <v>122</v>
      </c>
      <c r="G10" s="21" t="s">
        <v>79</v>
      </c>
      <c r="H10" s="21" t="s">
        <v>1</v>
      </c>
    </row>
    <row r="11" spans="1:8" s="24" customFormat="1" ht="12.75">
      <c r="A11" s="23"/>
      <c r="B11" s="43" t="s">
        <v>2</v>
      </c>
      <c r="C11" s="43" t="s">
        <v>2</v>
      </c>
      <c r="D11" s="43" t="s">
        <v>2</v>
      </c>
      <c r="E11" s="43" t="s">
        <v>2</v>
      </c>
      <c r="F11" s="43" t="s">
        <v>2</v>
      </c>
      <c r="G11" s="43" t="s">
        <v>2</v>
      </c>
      <c r="H11" s="43" t="s">
        <v>2</v>
      </c>
    </row>
    <row r="12" spans="1:6" s="24" customFormat="1" ht="12.75">
      <c r="A12" s="22"/>
      <c r="B12" s="32"/>
      <c r="C12" s="23"/>
      <c r="D12" s="23"/>
      <c r="E12" s="32"/>
      <c r="F12" s="32"/>
    </row>
    <row r="13" spans="1:8" s="24" customFormat="1" ht="12.75">
      <c r="A13" s="31" t="s">
        <v>82</v>
      </c>
      <c r="B13" s="42">
        <v>19855</v>
      </c>
      <c r="C13" s="42">
        <v>1415</v>
      </c>
      <c r="D13" s="42">
        <v>2812</v>
      </c>
      <c r="E13" s="42">
        <v>0</v>
      </c>
      <c r="F13" s="42">
        <v>0</v>
      </c>
      <c r="G13" s="42">
        <v>59282</v>
      </c>
      <c r="H13" s="42">
        <f>SUM(B13:G13)</f>
        <v>83364</v>
      </c>
    </row>
    <row r="14" spans="1:8" s="24" customFormat="1" ht="12.75">
      <c r="A14" s="47"/>
      <c r="B14" s="42"/>
      <c r="C14" s="42"/>
      <c r="D14" s="42"/>
      <c r="E14" s="42"/>
      <c r="F14" s="42"/>
      <c r="G14" s="42"/>
      <c r="H14" s="42"/>
    </row>
    <row r="15" spans="1:8" s="24" customFormat="1" ht="12.75">
      <c r="A15" s="22" t="s">
        <v>152</v>
      </c>
      <c r="B15" s="44">
        <v>0</v>
      </c>
      <c r="C15" s="44">
        <v>0</v>
      </c>
      <c r="D15" s="44">
        <v>-447</v>
      </c>
      <c r="E15" s="44">
        <v>0</v>
      </c>
      <c r="F15" s="44">
        <v>0</v>
      </c>
      <c r="G15" s="44">
        <v>90</v>
      </c>
      <c r="H15" s="44">
        <f>SUM(B15:G15)</f>
        <v>-357</v>
      </c>
    </row>
    <row r="16" spans="1:8" s="24" customFormat="1" ht="12.75">
      <c r="A16" s="31" t="s">
        <v>113</v>
      </c>
      <c r="B16" s="42">
        <f>SUM(B13:B15)</f>
        <v>19855</v>
      </c>
      <c r="C16" s="42">
        <f>SUM(C13:C15)</f>
        <v>1415</v>
      </c>
      <c r="D16" s="42">
        <f>SUM(D13:D15)</f>
        <v>2365</v>
      </c>
      <c r="E16" s="42">
        <f>SUM(E13:E15)</f>
        <v>0</v>
      </c>
      <c r="F16" s="42">
        <f>SUM(F13:F15)</f>
        <v>0</v>
      </c>
      <c r="G16" s="42">
        <f>SUM(G13:G15)</f>
        <v>59372</v>
      </c>
      <c r="H16" s="42">
        <f>SUM(B16:G16)</f>
        <v>83007</v>
      </c>
    </row>
    <row r="17" spans="1:8" s="24" customFormat="1" ht="12.75">
      <c r="A17" s="55" t="s">
        <v>172</v>
      </c>
      <c r="B17" s="42"/>
      <c r="C17" s="42"/>
      <c r="D17" s="42"/>
      <c r="E17" s="42"/>
      <c r="F17" s="42"/>
      <c r="G17" s="42"/>
      <c r="H17" s="42"/>
    </row>
    <row r="18" spans="1:8" s="24" customFormat="1" ht="12.75">
      <c r="A18" s="55" t="s">
        <v>173</v>
      </c>
      <c r="B18" s="42"/>
      <c r="C18" s="42"/>
      <c r="D18" s="42"/>
      <c r="E18" s="42"/>
      <c r="F18" s="42"/>
      <c r="G18" s="42"/>
      <c r="H18" s="42"/>
    </row>
    <row r="19" spans="1:8" s="24" customFormat="1" ht="12.75">
      <c r="A19" s="22" t="s">
        <v>125</v>
      </c>
      <c r="B19" s="48"/>
      <c r="C19" s="49"/>
      <c r="D19" s="49"/>
      <c r="E19" s="49"/>
      <c r="F19" s="49"/>
      <c r="G19" s="49"/>
      <c r="H19" s="50"/>
    </row>
    <row r="20" spans="1:8" s="24" customFormat="1" ht="12.75">
      <c r="A20" s="22" t="s">
        <v>126</v>
      </c>
      <c r="B20" s="51"/>
      <c r="C20" s="42"/>
      <c r="D20" s="42">
        <v>-22</v>
      </c>
      <c r="E20" s="42"/>
      <c r="F20" s="42"/>
      <c r="G20" s="42"/>
      <c r="H20" s="52">
        <f aca="true" t="shared" si="0" ref="H20:H35">SUM(B20:G20)</f>
        <v>-22</v>
      </c>
    </row>
    <row r="21" spans="1:8" s="24" customFormat="1" ht="12.75">
      <c r="A21" s="22" t="s">
        <v>127</v>
      </c>
      <c r="B21" s="51"/>
      <c r="C21" s="42"/>
      <c r="D21" s="42">
        <v>-1278</v>
      </c>
      <c r="E21" s="42"/>
      <c r="F21" s="42"/>
      <c r="G21" s="42"/>
      <c r="H21" s="52">
        <f t="shared" si="0"/>
        <v>-1278</v>
      </c>
    </row>
    <row r="22" spans="1:8" s="24" customFormat="1" ht="12.75">
      <c r="A22" s="22" t="s">
        <v>100</v>
      </c>
      <c r="B22" s="51"/>
      <c r="C22" s="42">
        <v>-324</v>
      </c>
      <c r="D22" s="42"/>
      <c r="E22" s="42"/>
      <c r="F22" s="42"/>
      <c r="G22" s="42"/>
      <c r="H22" s="52">
        <f t="shared" si="0"/>
        <v>-324</v>
      </c>
    </row>
    <row r="23" spans="1:8" s="24" customFormat="1" ht="12.75">
      <c r="A23" s="22" t="s">
        <v>153</v>
      </c>
      <c r="B23" s="51"/>
      <c r="C23" s="42"/>
      <c r="D23" s="42">
        <v>-11</v>
      </c>
      <c r="E23" s="42"/>
      <c r="F23" s="42"/>
      <c r="G23" s="42">
        <v>11</v>
      </c>
      <c r="H23" s="52">
        <f t="shared" si="0"/>
        <v>0</v>
      </c>
    </row>
    <row r="24" spans="1:8" s="24" customFormat="1" ht="12.75">
      <c r="A24" s="22" t="s">
        <v>101</v>
      </c>
      <c r="B24" s="51"/>
      <c r="C24" s="42"/>
      <c r="D24" s="42"/>
      <c r="E24" s="42"/>
      <c r="F24" s="42"/>
      <c r="G24" s="42"/>
      <c r="H24" s="52"/>
    </row>
    <row r="25" spans="1:8" s="24" customFormat="1" ht="12.75">
      <c r="A25" s="22" t="s">
        <v>102</v>
      </c>
      <c r="B25" s="53"/>
      <c r="C25" s="44"/>
      <c r="D25" s="44"/>
      <c r="E25" s="44">
        <v>102</v>
      </c>
      <c r="F25" s="44"/>
      <c r="G25" s="44">
        <v>-102</v>
      </c>
      <c r="H25" s="54">
        <f t="shared" si="0"/>
        <v>0</v>
      </c>
    </row>
    <row r="26" spans="1:8" s="24" customFormat="1" ht="12.75">
      <c r="A26" s="22"/>
      <c r="B26" s="42">
        <f aca="true" t="shared" si="1" ref="B26:G26">SUM(B19:B25)</f>
        <v>0</v>
      </c>
      <c r="C26" s="42">
        <f t="shared" si="1"/>
        <v>-324</v>
      </c>
      <c r="D26" s="42">
        <f t="shared" si="1"/>
        <v>-1311</v>
      </c>
      <c r="E26" s="42">
        <f t="shared" si="1"/>
        <v>102</v>
      </c>
      <c r="F26" s="42">
        <f t="shared" si="1"/>
        <v>0</v>
      </c>
      <c r="G26" s="42">
        <f t="shared" si="1"/>
        <v>-91</v>
      </c>
      <c r="H26" s="42">
        <f>SUM(B26:G26)</f>
        <v>-1624</v>
      </c>
    </row>
    <row r="27" spans="1:8" s="24" customFormat="1" ht="12.75">
      <c r="A27" s="22" t="s">
        <v>103</v>
      </c>
      <c r="B27" s="42"/>
      <c r="C27" s="42"/>
      <c r="D27" s="42"/>
      <c r="E27" s="42"/>
      <c r="F27" s="42"/>
      <c r="G27" s="42">
        <v>14143</v>
      </c>
      <c r="H27" s="42">
        <f t="shared" si="0"/>
        <v>14143</v>
      </c>
    </row>
    <row r="28" spans="1:8" s="24" customFormat="1" ht="12.75">
      <c r="A28" s="22" t="s">
        <v>114</v>
      </c>
      <c r="B28" s="42"/>
      <c r="C28" s="42"/>
      <c r="D28" s="42"/>
      <c r="E28" s="42"/>
      <c r="F28" s="42"/>
      <c r="G28" s="42">
        <v>-572</v>
      </c>
      <c r="H28" s="42">
        <f t="shared" si="0"/>
        <v>-572</v>
      </c>
    </row>
    <row r="29" spans="1:8" s="24" customFormat="1" ht="12.75">
      <c r="A29" s="22" t="s">
        <v>110</v>
      </c>
      <c r="B29" s="42"/>
      <c r="C29" s="42"/>
      <c r="D29" s="42"/>
      <c r="E29" s="42"/>
      <c r="F29" s="42"/>
      <c r="G29" s="42">
        <v>-4246</v>
      </c>
      <c r="H29" s="42">
        <f t="shared" si="0"/>
        <v>-4246</v>
      </c>
    </row>
    <row r="30" spans="1:8" s="24" customFormat="1" ht="12.75">
      <c r="A30" s="22" t="s">
        <v>104</v>
      </c>
      <c r="B30" s="42"/>
      <c r="C30" s="42"/>
      <c r="D30" s="42"/>
      <c r="E30" s="42"/>
      <c r="F30" s="42"/>
      <c r="G30" s="42"/>
      <c r="H30" s="42"/>
    </row>
    <row r="31" spans="1:8" s="24" customFormat="1" ht="12.75">
      <c r="A31" s="22" t="s">
        <v>105</v>
      </c>
      <c r="B31" s="42">
        <v>19855</v>
      </c>
      <c r="C31" s="42"/>
      <c r="D31" s="42"/>
      <c r="E31" s="42"/>
      <c r="F31" s="42"/>
      <c r="G31" s="42"/>
      <c r="H31" s="42">
        <f t="shared" si="0"/>
        <v>19855</v>
      </c>
    </row>
    <row r="32" spans="1:8" s="24" customFormat="1" ht="12.75">
      <c r="A32" s="22" t="s">
        <v>106</v>
      </c>
      <c r="B32" s="42">
        <v>29783</v>
      </c>
      <c r="C32" s="42"/>
      <c r="D32" s="42"/>
      <c r="E32" s="42"/>
      <c r="F32" s="42"/>
      <c r="G32" s="42">
        <v>-29783</v>
      </c>
      <c r="H32" s="42">
        <f t="shared" si="0"/>
        <v>0</v>
      </c>
    </row>
    <row r="33" spans="1:8" s="24" customFormat="1" ht="12.75">
      <c r="A33" s="22" t="s">
        <v>107</v>
      </c>
      <c r="B33" s="42">
        <v>2323</v>
      </c>
      <c r="C33" s="42">
        <v>348</v>
      </c>
      <c r="D33" s="42"/>
      <c r="E33" s="42"/>
      <c r="F33" s="42"/>
      <c r="G33" s="42"/>
      <c r="H33" s="42">
        <f t="shared" si="0"/>
        <v>2671</v>
      </c>
    </row>
    <row r="34" spans="1:8" s="24" customFormat="1" ht="12.75">
      <c r="A34" s="22" t="s">
        <v>108</v>
      </c>
      <c r="B34" s="42"/>
      <c r="C34" s="42"/>
      <c r="D34" s="42"/>
      <c r="E34" s="42"/>
      <c r="F34" s="42"/>
      <c r="G34" s="42"/>
      <c r="H34" s="42"/>
    </row>
    <row r="35" spans="1:8" s="24" customFormat="1" ht="12.75">
      <c r="A35" s="22" t="s">
        <v>109</v>
      </c>
      <c r="B35" s="42">
        <v>13102</v>
      </c>
      <c r="C35" s="42">
        <v>1965</v>
      </c>
      <c r="D35" s="42"/>
      <c r="E35" s="42"/>
      <c r="F35" s="42"/>
      <c r="G35" s="42"/>
      <c r="H35" s="42">
        <f t="shared" si="0"/>
        <v>15067</v>
      </c>
    </row>
    <row r="36" spans="1:8" s="24" customFormat="1" ht="13.5" thickBot="1">
      <c r="A36" s="22"/>
      <c r="B36" s="45"/>
      <c r="C36" s="45"/>
      <c r="D36" s="45"/>
      <c r="E36" s="45"/>
      <c r="F36" s="45"/>
      <c r="G36" s="45"/>
      <c r="H36" s="45"/>
    </row>
    <row r="37" spans="1:8" s="24" customFormat="1" ht="13.5" thickBot="1">
      <c r="A37" s="31" t="s">
        <v>98</v>
      </c>
      <c r="B37" s="56">
        <f aca="true" t="shared" si="2" ref="B37:G37">SUM(B26:B36)+B16</f>
        <v>84918</v>
      </c>
      <c r="C37" s="56">
        <f t="shared" si="2"/>
        <v>3404</v>
      </c>
      <c r="D37" s="56">
        <f t="shared" si="2"/>
        <v>1054</v>
      </c>
      <c r="E37" s="56">
        <f t="shared" si="2"/>
        <v>102</v>
      </c>
      <c r="F37" s="56">
        <f t="shared" si="2"/>
        <v>0</v>
      </c>
      <c r="G37" s="56">
        <f t="shared" si="2"/>
        <v>38823</v>
      </c>
      <c r="H37" s="56">
        <f>SUM(B37:G37)</f>
        <v>128301</v>
      </c>
    </row>
    <row r="38" spans="1:8" s="24" customFormat="1" ht="13.5" thickTop="1">
      <c r="A38" s="31"/>
      <c r="B38" s="42"/>
      <c r="C38" s="42"/>
      <c r="D38" s="42"/>
      <c r="E38" s="42"/>
      <c r="F38" s="42"/>
      <c r="G38" s="42"/>
      <c r="H38" s="42"/>
    </row>
    <row r="39" spans="1:8" s="24" customFormat="1" ht="12.75">
      <c r="A39" s="31" t="s">
        <v>174</v>
      </c>
      <c r="B39" s="42">
        <v>84918</v>
      </c>
      <c r="C39" s="42">
        <v>3404</v>
      </c>
      <c r="D39" s="42">
        <v>1512</v>
      </c>
      <c r="E39" s="42">
        <v>102</v>
      </c>
      <c r="F39" s="42">
        <v>0</v>
      </c>
      <c r="G39" s="42">
        <v>38718</v>
      </c>
      <c r="H39" s="42">
        <f>SUM(B39:G39)</f>
        <v>128654</v>
      </c>
    </row>
    <row r="40" spans="1:8" s="24" customFormat="1" ht="12.75">
      <c r="A40" s="47"/>
      <c r="B40" s="42"/>
      <c r="C40" s="42"/>
      <c r="D40" s="42"/>
      <c r="E40" s="42"/>
      <c r="F40" s="42"/>
      <c r="G40" s="42"/>
      <c r="H40" s="42"/>
    </row>
    <row r="41" spans="1:8" s="24" customFormat="1" ht="12.75">
      <c r="A41" s="47" t="s">
        <v>152</v>
      </c>
      <c r="B41" s="44">
        <v>0</v>
      </c>
      <c r="C41" s="44">
        <v>0</v>
      </c>
      <c r="D41" s="44">
        <v>-458</v>
      </c>
      <c r="E41" s="44">
        <v>0</v>
      </c>
      <c r="F41" s="44">
        <v>0</v>
      </c>
      <c r="G41" s="44">
        <v>105</v>
      </c>
      <c r="H41" s="44">
        <f>SUM(B41:G41)</f>
        <v>-353</v>
      </c>
    </row>
    <row r="42" spans="1:8" s="24" customFormat="1" ht="12.75">
      <c r="A42" s="31" t="s">
        <v>175</v>
      </c>
      <c r="B42" s="42">
        <f aca="true" t="shared" si="3" ref="B42:G42">SUM(B39:B41)</f>
        <v>84918</v>
      </c>
      <c r="C42" s="42">
        <f t="shared" si="3"/>
        <v>3404</v>
      </c>
      <c r="D42" s="42">
        <f t="shared" si="3"/>
        <v>1054</v>
      </c>
      <c r="E42" s="42">
        <f t="shared" si="3"/>
        <v>102</v>
      </c>
      <c r="F42" s="42">
        <f t="shared" si="3"/>
        <v>0</v>
      </c>
      <c r="G42" s="42">
        <f t="shared" si="3"/>
        <v>38823</v>
      </c>
      <c r="H42" s="42">
        <f>SUM(B42:G42)</f>
        <v>128301</v>
      </c>
    </row>
    <row r="43" spans="1:8" s="24" customFormat="1" ht="12.75">
      <c r="A43" s="55" t="s">
        <v>172</v>
      </c>
      <c r="B43" s="42"/>
      <c r="C43" s="42"/>
      <c r="D43" s="42"/>
      <c r="E43" s="42"/>
      <c r="F43" s="42"/>
      <c r="G43" s="42"/>
      <c r="H43" s="42"/>
    </row>
    <row r="44" spans="1:8" s="24" customFormat="1" ht="12.75">
      <c r="A44" s="55" t="s">
        <v>173</v>
      </c>
      <c r="B44" s="42"/>
      <c r="C44" s="42"/>
      <c r="D44" s="42"/>
      <c r="E44" s="42"/>
      <c r="F44" s="42"/>
      <c r="G44" s="42"/>
      <c r="H44" s="42"/>
    </row>
    <row r="45" spans="1:8" s="24" customFormat="1" ht="12.75">
      <c r="A45" s="47" t="s">
        <v>153</v>
      </c>
      <c r="B45" s="48">
        <v>0</v>
      </c>
      <c r="C45" s="49">
        <v>0</v>
      </c>
      <c r="D45" s="49">
        <v>-11</v>
      </c>
      <c r="E45" s="49">
        <v>0</v>
      </c>
      <c r="F45" s="49">
        <v>0</v>
      </c>
      <c r="G45" s="49">
        <v>11</v>
      </c>
      <c r="H45" s="50">
        <f aca="true" t="shared" si="4" ref="H45:H50">SUM(B45:G45)</f>
        <v>0</v>
      </c>
    </row>
    <row r="46" spans="1:8" s="24" customFormat="1" ht="12.75">
      <c r="A46" s="47" t="s">
        <v>100</v>
      </c>
      <c r="B46" s="53">
        <v>0</v>
      </c>
      <c r="C46" s="44">
        <v>-34</v>
      </c>
      <c r="D46" s="44">
        <v>0</v>
      </c>
      <c r="E46" s="44">
        <v>0</v>
      </c>
      <c r="F46" s="44">
        <v>0</v>
      </c>
      <c r="G46" s="44">
        <v>0</v>
      </c>
      <c r="H46" s="54">
        <f t="shared" si="4"/>
        <v>-34</v>
      </c>
    </row>
    <row r="47" spans="1:8" s="24" customFormat="1" ht="12.75">
      <c r="A47" s="47"/>
      <c r="B47" s="42">
        <f aca="true" t="shared" si="5" ref="B47:G47">SUM(B45:B46)</f>
        <v>0</v>
      </c>
      <c r="C47" s="42">
        <f t="shared" si="5"/>
        <v>-34</v>
      </c>
      <c r="D47" s="42">
        <f t="shared" si="5"/>
        <v>-11</v>
      </c>
      <c r="E47" s="42">
        <f t="shared" si="5"/>
        <v>0</v>
      </c>
      <c r="F47" s="42">
        <f t="shared" si="5"/>
        <v>0</v>
      </c>
      <c r="G47" s="42">
        <f t="shared" si="5"/>
        <v>11</v>
      </c>
      <c r="H47" s="42">
        <f t="shared" si="4"/>
        <v>-34</v>
      </c>
    </row>
    <row r="48" spans="1:8" s="24" customFormat="1" ht="12.75">
      <c r="A48" s="22" t="s">
        <v>103</v>
      </c>
      <c r="B48" s="42"/>
      <c r="C48" s="42"/>
      <c r="D48" s="42"/>
      <c r="E48" s="42"/>
      <c r="F48" s="42"/>
      <c r="G48" s="42">
        <v>9629</v>
      </c>
      <c r="H48" s="42">
        <f t="shared" si="4"/>
        <v>9629</v>
      </c>
    </row>
    <row r="49" spans="1:8" s="24" customFormat="1" ht="12.75">
      <c r="A49" s="22" t="s">
        <v>123</v>
      </c>
      <c r="B49" s="42"/>
      <c r="C49" s="42"/>
      <c r="D49" s="42"/>
      <c r="E49" s="42"/>
      <c r="F49" s="42">
        <v>-5912</v>
      </c>
      <c r="G49" s="42"/>
      <c r="H49" s="42">
        <f t="shared" si="4"/>
        <v>-5912</v>
      </c>
    </row>
    <row r="50" spans="1:8" s="24" customFormat="1" ht="12.75">
      <c r="A50" s="22" t="s">
        <v>142</v>
      </c>
      <c r="B50" s="42"/>
      <c r="C50" s="42"/>
      <c r="D50" s="42"/>
      <c r="E50" s="42"/>
      <c r="F50" s="42"/>
      <c r="G50" s="42">
        <v>-2340</v>
      </c>
      <c r="H50" s="42">
        <f t="shared" si="4"/>
        <v>-2340</v>
      </c>
    </row>
    <row r="51" spans="1:6" s="24" customFormat="1" ht="13.5" thickBot="1">
      <c r="A51" s="22"/>
      <c r="B51" s="25"/>
      <c r="D51" s="25"/>
      <c r="E51" s="25"/>
      <c r="F51" s="25"/>
    </row>
    <row r="52" spans="1:8" s="24" customFormat="1" ht="13.5" thickBot="1">
      <c r="A52" s="31" t="s">
        <v>154</v>
      </c>
      <c r="B52" s="46">
        <f aca="true" t="shared" si="6" ref="B52:G52">SUM(B47:B51)+B42</f>
        <v>84918</v>
      </c>
      <c r="C52" s="46">
        <f t="shared" si="6"/>
        <v>3370</v>
      </c>
      <c r="D52" s="46">
        <f t="shared" si="6"/>
        <v>1043</v>
      </c>
      <c r="E52" s="46">
        <f t="shared" si="6"/>
        <v>102</v>
      </c>
      <c r="F52" s="57">
        <f t="shared" si="6"/>
        <v>-5912</v>
      </c>
      <c r="G52" s="46">
        <f t="shared" si="6"/>
        <v>46123</v>
      </c>
      <c r="H52" s="46">
        <f>SUM(B52:G52)</f>
        <v>129644</v>
      </c>
    </row>
    <row r="53" spans="1:6" s="24" customFormat="1" ht="13.5" thickTop="1">
      <c r="A53" s="22"/>
      <c r="B53" s="25"/>
      <c r="D53" s="25"/>
      <c r="E53" s="25"/>
      <c r="F53" s="25"/>
    </row>
    <row r="54" spans="1:6" s="24" customFormat="1" ht="12.75">
      <c r="A54" s="4" t="s">
        <v>134</v>
      </c>
      <c r="B54" s="25"/>
      <c r="E54" s="25"/>
      <c r="F54" s="25"/>
    </row>
    <row r="55" spans="1:6" s="24" customFormat="1" ht="12.75">
      <c r="A55" s="4" t="s">
        <v>155</v>
      </c>
      <c r="B55" s="25"/>
      <c r="E55" s="25"/>
      <c r="F55" s="25"/>
    </row>
    <row r="56" spans="1:6" s="24" customFormat="1" ht="12.75">
      <c r="A56" s="22"/>
      <c r="B56" s="25"/>
      <c r="E56" s="25"/>
      <c r="F56" s="25"/>
    </row>
    <row r="57" spans="1:6" s="24" customFormat="1" ht="12.75">
      <c r="A57" s="22"/>
      <c r="B57" s="25"/>
      <c r="E57" s="25"/>
      <c r="F57" s="25"/>
    </row>
    <row r="58" spans="1:6" s="24" customFormat="1" ht="12.75">
      <c r="A58" s="22"/>
      <c r="B58" s="25"/>
      <c r="E58" s="25"/>
      <c r="F58" s="25"/>
    </row>
    <row r="59" spans="1:6" s="24" customFormat="1" ht="12.75">
      <c r="A59" s="31"/>
      <c r="B59" s="25"/>
      <c r="E59" s="25"/>
      <c r="F59" s="25"/>
    </row>
    <row r="60" spans="1:6" s="24" customFormat="1" ht="12.75">
      <c r="A60" s="22"/>
      <c r="B60" s="25"/>
      <c r="E60" s="25"/>
      <c r="F60" s="25"/>
    </row>
    <row r="61" spans="1:6" s="24" customFormat="1" ht="12.75">
      <c r="A61" s="22"/>
      <c r="B61" s="25"/>
      <c r="E61" s="25"/>
      <c r="F61" s="25"/>
    </row>
    <row r="62" spans="1:6" s="24" customFormat="1" ht="12.75">
      <c r="A62" s="22"/>
      <c r="B62" s="25"/>
      <c r="E62" s="25"/>
      <c r="F62" s="25"/>
    </row>
    <row r="63" spans="1:6" s="24" customFormat="1" ht="12.75">
      <c r="A63" s="22"/>
      <c r="B63" s="25"/>
      <c r="E63" s="25"/>
      <c r="F63" s="25"/>
    </row>
    <row r="64" spans="1:6" s="24" customFormat="1" ht="12.75">
      <c r="A64" s="22"/>
      <c r="B64" s="25"/>
      <c r="E64" s="25"/>
      <c r="F64" s="25"/>
    </row>
    <row r="65" spans="1:6" s="24" customFormat="1" ht="12.75">
      <c r="A65" s="22"/>
      <c r="B65" s="25"/>
      <c r="E65" s="25"/>
      <c r="F65" s="25"/>
    </row>
    <row r="66" spans="1:6" s="24" customFormat="1" ht="12.75">
      <c r="A66" s="22"/>
      <c r="B66" s="25"/>
      <c r="E66" s="25"/>
      <c r="F66" s="25"/>
    </row>
    <row r="67" spans="1:6" s="24" customFormat="1" ht="12.75">
      <c r="A67" s="22"/>
      <c r="B67" s="25"/>
      <c r="E67" s="25"/>
      <c r="F67" s="25"/>
    </row>
    <row r="68" spans="1:6" s="24" customFormat="1" ht="12.75">
      <c r="A68" s="22"/>
      <c r="B68" s="25"/>
      <c r="E68" s="25"/>
      <c r="F68" s="25"/>
    </row>
    <row r="69" spans="1:6" s="24" customFormat="1" ht="12.75">
      <c r="A69" s="22"/>
      <c r="B69" s="25"/>
      <c r="E69" s="25"/>
      <c r="F69" s="25"/>
    </row>
    <row r="70" spans="1:6" s="24" customFormat="1" ht="12.75">
      <c r="A70" s="31"/>
      <c r="B70" s="25"/>
      <c r="E70" s="25"/>
      <c r="F70" s="25"/>
    </row>
    <row r="71" spans="1:6" s="24" customFormat="1" ht="12.75">
      <c r="A71" s="22"/>
      <c r="B71" s="25"/>
      <c r="E71" s="25"/>
      <c r="F71" s="25"/>
    </row>
    <row r="72" spans="2:6" s="24" customFormat="1" ht="12.75">
      <c r="B72" s="25"/>
      <c r="E72" s="25"/>
      <c r="F72" s="25"/>
    </row>
    <row r="73" spans="1:6" s="24" customFormat="1" ht="12.75">
      <c r="A73" s="22"/>
      <c r="B73" s="25"/>
      <c r="E73" s="25"/>
      <c r="F73" s="25"/>
    </row>
    <row r="74" spans="1:6" s="24" customFormat="1" ht="12.75">
      <c r="A74" s="22"/>
      <c r="B74" s="25"/>
      <c r="E74" s="25"/>
      <c r="F74" s="25"/>
    </row>
    <row r="75" spans="1:6" s="24" customFormat="1" ht="12.75">
      <c r="A75" s="22"/>
      <c r="B75" s="25"/>
      <c r="E75" s="25"/>
      <c r="F75" s="25"/>
    </row>
    <row r="76" spans="1:6" s="24" customFormat="1" ht="12.75">
      <c r="A76" s="22"/>
      <c r="B76" s="25"/>
      <c r="E76" s="25"/>
      <c r="F76" s="25"/>
    </row>
    <row r="77" spans="1:6" s="24" customFormat="1" ht="12.75">
      <c r="A77" s="22"/>
      <c r="B77" s="25"/>
      <c r="E77" s="25"/>
      <c r="F77" s="25"/>
    </row>
    <row r="78" spans="1:6" s="24" customFormat="1" ht="12.75">
      <c r="A78" s="31"/>
      <c r="B78" s="25"/>
      <c r="E78" s="25"/>
      <c r="F78" s="25"/>
    </row>
    <row r="79" spans="1:6" s="24" customFormat="1" ht="12.75">
      <c r="A79" s="22"/>
      <c r="B79" s="25"/>
      <c r="E79" s="25"/>
      <c r="F79" s="25"/>
    </row>
    <row r="80" spans="1:6" s="24" customFormat="1" ht="12.75">
      <c r="A80" s="22"/>
      <c r="B80" s="25"/>
      <c r="E80" s="25"/>
      <c r="F80" s="25"/>
    </row>
    <row r="81" spans="1:6" s="24" customFormat="1" ht="12.75">
      <c r="A81" s="22"/>
      <c r="B81" s="25"/>
      <c r="E81" s="25"/>
      <c r="F81" s="25"/>
    </row>
    <row r="82" spans="1:6" s="24" customFormat="1" ht="12.75">
      <c r="A82" s="22"/>
      <c r="B82" s="25"/>
      <c r="E82" s="25"/>
      <c r="F82" s="25"/>
    </row>
    <row r="83" spans="1:6" s="24" customFormat="1" ht="12.75">
      <c r="A83" s="22"/>
      <c r="B83" s="25"/>
      <c r="E83" s="25"/>
      <c r="F83" s="25"/>
    </row>
    <row r="84" spans="1:7" s="24" customFormat="1" ht="12.75">
      <c r="A84" s="22"/>
      <c r="B84" s="25"/>
      <c r="E84" s="25"/>
      <c r="F84" s="25"/>
      <c r="G84" s="25"/>
    </row>
    <row r="85" spans="1:6" s="24" customFormat="1" ht="12.75">
      <c r="A85" s="22"/>
      <c r="B85" s="25"/>
      <c r="E85" s="25"/>
      <c r="F85" s="25"/>
    </row>
    <row r="86" spans="1:6" s="24" customFormat="1" ht="12.75">
      <c r="A86" s="22"/>
      <c r="B86" s="25"/>
      <c r="E86" s="25"/>
      <c r="F86" s="25"/>
    </row>
    <row r="87" spans="1:6" s="24" customFormat="1" ht="12.75">
      <c r="A87" s="22"/>
      <c r="B87" s="25"/>
      <c r="E87" s="25"/>
      <c r="F87" s="25"/>
    </row>
    <row r="88" spans="1:6" s="24" customFormat="1" ht="12.75">
      <c r="A88" s="27"/>
      <c r="B88" s="25"/>
      <c r="E88" s="25"/>
      <c r="F88" s="25"/>
    </row>
    <row r="89" spans="1:6" s="24" customFormat="1" ht="12.75">
      <c r="A89" s="22"/>
      <c r="B89" s="25"/>
      <c r="E89" s="25"/>
      <c r="F89" s="25"/>
    </row>
    <row r="90" spans="1:6" s="24" customFormat="1" ht="12.75">
      <c r="A90" s="22"/>
      <c r="B90" s="25"/>
      <c r="E90" s="25"/>
      <c r="F90" s="25"/>
    </row>
    <row r="91" spans="1:6" s="24" customFormat="1" ht="12.75">
      <c r="A91" s="22"/>
      <c r="B91" s="25"/>
      <c r="E91" s="25"/>
      <c r="F91" s="25"/>
    </row>
    <row r="92" spans="1:6" s="24" customFormat="1" ht="12.75">
      <c r="A92" s="22"/>
      <c r="B92" s="25"/>
      <c r="E92" s="25"/>
      <c r="F92" s="25"/>
    </row>
    <row r="93" spans="1:6" s="24" customFormat="1" ht="12.75">
      <c r="A93" s="22"/>
      <c r="B93" s="25"/>
      <c r="E93" s="25"/>
      <c r="F93" s="25"/>
    </row>
    <row r="94" spans="1:6" s="24" customFormat="1" ht="12.75">
      <c r="A94" s="22"/>
      <c r="B94" s="25"/>
      <c r="E94" s="25"/>
      <c r="F94" s="25"/>
    </row>
    <row r="95" spans="1:6" s="24" customFormat="1" ht="12.75">
      <c r="A95" s="22"/>
      <c r="B95" s="25"/>
      <c r="E95" s="25"/>
      <c r="F95" s="25"/>
    </row>
    <row r="96" spans="1:6" s="24" customFormat="1" ht="12.75">
      <c r="A96" s="22"/>
      <c r="B96" s="25"/>
      <c r="E96" s="25"/>
      <c r="F96" s="25"/>
    </row>
    <row r="97" spans="1:6" s="24" customFormat="1" ht="12.75">
      <c r="A97" s="22"/>
      <c r="B97" s="25"/>
      <c r="E97" s="25"/>
      <c r="F97" s="25"/>
    </row>
    <row r="98" spans="1:6" s="24" customFormat="1" ht="12.75">
      <c r="A98" s="22"/>
      <c r="B98" s="25"/>
      <c r="E98" s="25"/>
      <c r="F98" s="25"/>
    </row>
    <row r="99" spans="1:6" s="24" customFormat="1" ht="12.75">
      <c r="A99" s="22"/>
      <c r="B99" s="25"/>
      <c r="E99" s="25"/>
      <c r="F99" s="25"/>
    </row>
  </sheetData>
  <printOptions/>
  <pageMargins left="0.75" right="0.75" top="0.22" bottom="0.19" header="0.17" footer="0.1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HIROTAKO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MACGYVER</dc:creator>
  <cp:keywords/>
  <dc:description/>
  <cp:lastModifiedBy>cychang</cp:lastModifiedBy>
  <cp:lastPrinted>2004-02-27T09:24:59Z</cp:lastPrinted>
  <dcterms:created xsi:type="dcterms:W3CDTF">1998-04-29T02:11:43Z</dcterms:created>
  <dcterms:modified xsi:type="dcterms:W3CDTF">2004-02-27T09:26:14Z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1804438402</vt:i4>
  </property>
  <property fmtid="{D5CDD505-2E9C-101B-9397-08002B2CF9AE}" pid="3" name="_EmailSubject">
    <vt:lpwstr/>
  </property>
  <property fmtid="{D5CDD505-2E9C-101B-9397-08002B2CF9AE}" pid="4" name="_AuthorEmail">
    <vt:lpwstr>cychang@hirotako.com.my</vt:lpwstr>
  </property>
  <property fmtid="{D5CDD505-2E9C-101B-9397-08002B2CF9AE}" pid="5" name="_AuthorEmailDisplayName">
    <vt:lpwstr>cychang</vt:lpwstr>
  </property>
  <property fmtid="{D5CDD505-2E9C-101B-9397-08002B2CF9AE}" pid="6" name="_ReviewingToolsShownOnce">
    <vt:lpwstr/>
  </property>
</Properties>
</file>