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5" windowWidth="11340" windowHeight="6540" firstSheet="1" activeTab="1"/>
  </bookViews>
  <sheets>
    <sheet name="Key-info" sheetId="5" state="hidden" r:id="rId1"/>
    <sheet name="IS" sheetId="1" r:id="rId2"/>
    <sheet name="BS" sheetId="2" r:id="rId3"/>
    <sheet name="EQUITY" sheetId="3" r:id="rId4"/>
    <sheet name="CASHFLOW" sheetId="4" r:id="rId5"/>
  </sheets>
  <definedNames>
    <definedName name="_xlnm.Print_Area" localSheetId="4">CASHFLOW!$A$1:$L$73</definedName>
    <definedName name="_xlnm.Print_Area" localSheetId="3">EQUITY!$A$1:$Q$34</definedName>
    <definedName name="_xlnm.Print_Area" localSheetId="1">IS!$A$1:$S$53</definedName>
  </definedNames>
  <calcPr calcId="145621"/>
</workbook>
</file>

<file path=xl/calcChain.xml><?xml version="1.0" encoding="utf-8"?>
<calcChain xmlns="http://schemas.openxmlformats.org/spreadsheetml/2006/main">
  <c r="H11" i="2" l="1"/>
  <c r="H23" i="1" l="1"/>
  <c r="Q26" i="1" l="1"/>
  <c r="H42" i="4" l="1"/>
  <c r="H44" i="4" s="1"/>
  <c r="H21" i="4"/>
  <c r="L20" i="1"/>
  <c r="H22" i="1" l="1"/>
  <c r="H20" i="1"/>
  <c r="N22" i="1" l="1"/>
  <c r="H17" i="4"/>
  <c r="H15" i="4"/>
  <c r="J30" i="2" l="1"/>
  <c r="H31" i="4" l="1"/>
  <c r="H32" i="4"/>
  <c r="J18" i="3" l="1"/>
  <c r="H18" i="3"/>
  <c r="J48" i="2"/>
  <c r="J15" i="2"/>
  <c r="L26" i="3" l="1"/>
  <c r="L28" i="3" s="1"/>
  <c r="H28" i="3"/>
  <c r="J28" i="3"/>
  <c r="L16" i="3" l="1"/>
  <c r="L18" i="3" s="1"/>
  <c r="H30" i="2" s="1"/>
  <c r="H37" i="2" l="1"/>
  <c r="J32" i="4" l="1"/>
  <c r="J31" i="4"/>
  <c r="J20" i="1"/>
  <c r="J21" i="1"/>
  <c r="J37" i="2" l="1"/>
  <c r="J50" i="2" s="1"/>
  <c r="J32" i="2"/>
  <c r="J56" i="2" s="1"/>
  <c r="J23" i="2"/>
  <c r="J25" i="2" s="1"/>
  <c r="J52" i="2" l="1"/>
  <c r="P14" i="3"/>
  <c r="H21" i="1" l="1"/>
  <c r="H40" i="1"/>
  <c r="H62" i="4" l="1"/>
  <c r="H65" i="4" s="1"/>
  <c r="H28" i="1"/>
  <c r="F30" i="5" s="1"/>
  <c r="I31" i="5"/>
  <c r="H31" i="5"/>
  <c r="I30" i="5"/>
  <c r="H30" i="5"/>
  <c r="H48" i="2"/>
  <c r="J40" i="1"/>
  <c r="J29" i="1"/>
  <c r="G31" i="5" s="1"/>
  <c r="H29" i="1"/>
  <c r="F31" i="5" s="1"/>
  <c r="J28" i="1"/>
  <c r="G30" i="5" s="1"/>
  <c r="H23" i="2"/>
  <c r="H15" i="2"/>
  <c r="E5" i="3"/>
  <c r="D5" i="4" s="1"/>
  <c r="J9" i="4"/>
  <c r="H9" i="4"/>
  <c r="N12" i="1"/>
  <c r="I9" i="5" s="1"/>
  <c r="I26" i="5" s="1"/>
  <c r="L12" i="1"/>
  <c r="H7" i="2" s="1"/>
  <c r="L18" i="1"/>
  <c r="L26" i="1" s="1"/>
  <c r="J33" i="1"/>
  <c r="J24" i="1"/>
  <c r="J22" i="1"/>
  <c r="J16" i="1"/>
  <c r="J15" i="1"/>
  <c r="G12" i="5" s="1"/>
  <c r="H33" i="1"/>
  <c r="H24" i="1"/>
  <c r="H16" i="1"/>
  <c r="H15" i="1"/>
  <c r="F12" i="5" s="1"/>
  <c r="G9" i="5"/>
  <c r="G26" i="5" s="1"/>
  <c r="F9" i="5"/>
  <c r="F26" i="5" s="1"/>
  <c r="N18" i="1"/>
  <c r="N26" i="1" s="1"/>
  <c r="I12" i="5"/>
  <c r="J51" i="4"/>
  <c r="J44" i="4"/>
  <c r="H61" i="4"/>
  <c r="H51" i="4"/>
  <c r="J63" i="4"/>
  <c r="H64" i="4"/>
  <c r="N42" i="3"/>
  <c r="Q42" i="3" s="1"/>
  <c r="H12" i="5"/>
  <c r="J18" i="1" l="1"/>
  <c r="H63" i="4"/>
  <c r="H66" i="4" s="1"/>
  <c r="J66" i="4"/>
  <c r="H25" i="2"/>
  <c r="H9" i="5"/>
  <c r="H26" i="5" s="1"/>
  <c r="H50" i="2"/>
  <c r="L31" i="1"/>
  <c r="L35" i="1" s="1"/>
  <c r="H29" i="5"/>
  <c r="J26" i="1"/>
  <c r="J31" i="1" s="1"/>
  <c r="J35" i="1" s="1"/>
  <c r="N31" i="1"/>
  <c r="N35" i="1" s="1"/>
  <c r="N26" i="3" s="1"/>
  <c r="I29" i="5"/>
  <c r="H18" i="1"/>
  <c r="H26" i="1" s="1"/>
  <c r="P26" i="3" l="1"/>
  <c r="P28" i="3" s="1"/>
  <c r="N28" i="3"/>
  <c r="H12" i="4"/>
  <c r="H25" i="4" s="1"/>
  <c r="H30" i="4" s="1"/>
  <c r="G29" i="5"/>
  <c r="H13" i="5"/>
  <c r="J12" i="4"/>
  <c r="J25" i="4" s="1"/>
  <c r="I13" i="5"/>
  <c r="G13" i="5"/>
  <c r="H31" i="1"/>
  <c r="F29" i="5"/>
  <c r="J30" i="4" l="1"/>
  <c r="J35" i="4" s="1"/>
  <c r="J53" i="4" s="1"/>
  <c r="J56" i="4" s="1"/>
  <c r="H14" i="5"/>
  <c r="H15" i="5" s="1"/>
  <c r="N16" i="3"/>
  <c r="N18" i="3" s="1"/>
  <c r="H31" i="2" s="1"/>
  <c r="L47" i="1"/>
  <c r="H16" i="5" s="1"/>
  <c r="L43" i="1"/>
  <c r="N43" i="1"/>
  <c r="N47" i="1"/>
  <c r="I16" i="5" s="1"/>
  <c r="I14" i="5"/>
  <c r="I15" i="5" s="1"/>
  <c r="F13" i="5"/>
  <c r="H35" i="1"/>
  <c r="G14" i="5"/>
  <c r="G15" i="5" s="1"/>
  <c r="J43" i="1"/>
  <c r="J47" i="1"/>
  <c r="G16" i="5" s="1"/>
  <c r="H35" i="4" l="1"/>
  <c r="J67" i="4"/>
  <c r="P16" i="3"/>
  <c r="P18" i="3" s="1"/>
  <c r="H32" i="2"/>
  <c r="F14" i="5"/>
  <c r="F15" i="5" s="1"/>
  <c r="H47" i="1"/>
  <c r="F16" i="5" s="1"/>
  <c r="H43" i="1"/>
  <c r="H53" i="4" l="1"/>
  <c r="H56" i="4" s="1"/>
  <c r="H67" i="4" s="1"/>
  <c r="R18" i="3"/>
  <c r="H52" i="2"/>
  <c r="H53" i="2" s="1"/>
  <c r="H56" i="2"/>
  <c r="F20" i="5" s="1"/>
</calcChain>
</file>

<file path=xl/sharedStrings.xml><?xml version="1.0" encoding="utf-8"?>
<sst xmlns="http://schemas.openxmlformats.org/spreadsheetml/2006/main" count="217" uniqueCount="171">
  <si>
    <t>(The figures have not been audited)</t>
  </si>
  <si>
    <t>Individual Quarter</t>
  </si>
  <si>
    <t>Cumulative Period</t>
  </si>
  <si>
    <t>Quarter</t>
  </si>
  <si>
    <t>Preceding Year</t>
  </si>
  <si>
    <t>Earnings per share (sen)</t>
  </si>
  <si>
    <t>RM'000</t>
  </si>
  <si>
    <t>(Unaudited)</t>
  </si>
  <si>
    <t>Hire Purchase Creditors</t>
  </si>
  <si>
    <t xml:space="preserve">CONDENSED CONSOLIDATED STATEMENT OF CHANGES IN EQUITY </t>
  </si>
  <si>
    <t>Share</t>
  </si>
  <si>
    <t>Capital</t>
  </si>
  <si>
    <t>Premium</t>
  </si>
  <si>
    <t>Retained</t>
  </si>
  <si>
    <t>Earnings</t>
  </si>
  <si>
    <t>Total</t>
  </si>
  <si>
    <t>Cash and Cash Equivalent at the Beginning of the Period</t>
  </si>
  <si>
    <t>Cash and Cash Equivalent at the End of the Period</t>
  </si>
  <si>
    <t>Distributable</t>
  </si>
  <si>
    <t>Less  :  Bank Overdraft</t>
  </si>
  <si>
    <t>Depreciation</t>
  </si>
  <si>
    <t xml:space="preserve">Corresponding </t>
  </si>
  <si>
    <t xml:space="preserve">Current </t>
  </si>
  <si>
    <t>Year</t>
  </si>
  <si>
    <t>Period</t>
  </si>
  <si>
    <t>&lt;----    Non - Distributable   -----&gt;</t>
  </si>
  <si>
    <t>To-date</t>
  </si>
  <si>
    <t>Net  Assets Per Share (sen)</t>
  </si>
  <si>
    <t>Revenue</t>
  </si>
  <si>
    <t xml:space="preserve"> </t>
  </si>
  <si>
    <t>SUMMARY OF KEY FINANCIAL INFORMATION</t>
  </si>
  <si>
    <t>INDIVIDUAL QUARTER</t>
  </si>
  <si>
    <t>CUMULATIVE QUARTER</t>
  </si>
  <si>
    <t>CURRENT YEAR QUARTER *</t>
  </si>
  <si>
    <t>PRECEDING YEAR CORRESPONDING QUARTER *</t>
  </si>
  <si>
    <t>CURRENT YEAR TO DATE *</t>
  </si>
  <si>
    <t>PRECEDING YEAR CORRESPONDING PERIOD *</t>
  </si>
  <si>
    <t>Profit/(loss) before tax</t>
  </si>
  <si>
    <t>Profit/(loss) after tax and minority interest</t>
  </si>
  <si>
    <t>Net profit/(loss) for the period</t>
  </si>
  <si>
    <t>Basic earnings/(loss) per share (sen)</t>
  </si>
  <si>
    <t>Dividend per share (sen)</t>
  </si>
  <si>
    <t>AS AT END OF CURRENT QUARTER *</t>
  </si>
  <si>
    <t>AS AT PRECEDING FINANCIAL YEAR *</t>
  </si>
  <si>
    <t>Net Assets per share (RM)</t>
  </si>
  <si>
    <t>Remarks :</t>
  </si>
  <si>
    <t>Part A3 : ADDITIONAL INFORMATION</t>
  </si>
  <si>
    <t>Profit/(Loss) from operations</t>
  </si>
  <si>
    <t>Gross interest income</t>
  </si>
  <si>
    <t>Gross interest expense</t>
  </si>
  <si>
    <t>CASH FLOWS FROM OPERATING ACTIVITIES</t>
  </si>
  <si>
    <t>Profit before tax</t>
  </si>
  <si>
    <t>Adjustments for :</t>
  </si>
  <si>
    <t>Dividend income</t>
  </si>
  <si>
    <t>Finance costs</t>
  </si>
  <si>
    <t>Payables and accruals</t>
  </si>
  <si>
    <t>Receivables, deposits and prepayments</t>
  </si>
  <si>
    <t>Interest received</t>
  </si>
  <si>
    <t>Interest paid</t>
  </si>
  <si>
    <t>Tax paid</t>
  </si>
  <si>
    <t>CASH FLOW FROM INVESTING ACTIVITIES</t>
  </si>
  <si>
    <t>Acquisition of property, plant and equipment</t>
  </si>
  <si>
    <t>CASH FLOW FROM FINANCING ACTIVITIES</t>
  </si>
  <si>
    <t>(Audited)</t>
  </si>
  <si>
    <t>YTD</t>
  </si>
  <si>
    <t>CY</t>
  </si>
  <si>
    <t>PY</t>
  </si>
  <si>
    <t>Fair Value</t>
  </si>
  <si>
    <t>Reserve</t>
  </si>
  <si>
    <t>Gain on disposal of available-for-sale investment</t>
  </si>
  <si>
    <t>Proceeds from disposal of available-for-sale investment</t>
  </si>
  <si>
    <t>CONDENSED CONSOLIDATED STATEMENT OF COMPREHENSIVE INCOME</t>
  </si>
  <si>
    <t>CONDENSED CONSOLIDATED STATEMENT OF CASH FLOW</t>
  </si>
  <si>
    <t>Gross profit</t>
  </si>
  <si>
    <t>Cost of sales</t>
  </si>
  <si>
    <t>Other income</t>
  </si>
  <si>
    <t>Administration expenses</t>
  </si>
  <si>
    <t>Finance income</t>
  </si>
  <si>
    <t>Tax expense</t>
  </si>
  <si>
    <t>Other comprehensive income</t>
  </si>
  <si>
    <t>Basic and diluted</t>
  </si>
  <si>
    <t>ASSETS</t>
  </si>
  <si>
    <t>Non-current assets</t>
  </si>
  <si>
    <t>Property, plant and equipment</t>
  </si>
  <si>
    <t>Investment properties</t>
  </si>
  <si>
    <t>Available-for-sale investment</t>
  </si>
  <si>
    <t>Current assets</t>
  </si>
  <si>
    <t>Trade  receivables</t>
  </si>
  <si>
    <t>Other receivables, deposits and prepayments</t>
  </si>
  <si>
    <t>Amount due from customers for contract work</t>
  </si>
  <si>
    <t>Deposits with licensed banks</t>
  </si>
  <si>
    <t>Cash and bank balances</t>
  </si>
  <si>
    <t>TOTAL ASSETS</t>
  </si>
  <si>
    <t>EQUITY AND LIABILITIES</t>
  </si>
  <si>
    <t>Share capital</t>
  </si>
  <si>
    <t>Reserves</t>
  </si>
  <si>
    <t>Equity attributable to equity holders</t>
  </si>
  <si>
    <t>TOTAL EQUITY</t>
  </si>
  <si>
    <t>LIABILITIES</t>
  </si>
  <si>
    <t>Non-current liabilities</t>
  </si>
  <si>
    <t>Current liabilities</t>
  </si>
  <si>
    <t>Trade payables</t>
  </si>
  <si>
    <t>Other payables and accruals</t>
  </si>
  <si>
    <t>Advance from related companies</t>
  </si>
  <si>
    <t>Amount due to customers for contract work</t>
  </si>
  <si>
    <t>Short term borrowings</t>
  </si>
  <si>
    <t>Current tax payable</t>
  </si>
  <si>
    <t>Bank overdraft</t>
  </si>
  <si>
    <t>TOTAL LIABILITIES</t>
  </si>
  <si>
    <t>TOTAL EQUITY AND LIABILITIES</t>
  </si>
  <si>
    <t>Interest income</t>
  </si>
  <si>
    <t>Dividend received</t>
  </si>
  <si>
    <t>Cash and cash equivalents at the end of the period comprise as follows :</t>
  </si>
  <si>
    <t xml:space="preserve">Cash and bank balances </t>
  </si>
  <si>
    <t>for the period</t>
  </si>
  <si>
    <t>Deferred tax assets</t>
  </si>
  <si>
    <t>Intangible assets</t>
  </si>
  <si>
    <t>Hire purchase creditors</t>
  </si>
  <si>
    <t>Net cash from investing activities</t>
  </si>
  <si>
    <t xml:space="preserve">  Current Year To-date</t>
  </si>
  <si>
    <t>Gain on disposal of quoted investment</t>
  </si>
  <si>
    <t>Allowance for doubtful debts</t>
  </si>
  <si>
    <t>Reversal of trade payables</t>
  </si>
  <si>
    <t>Fixed Deposits with licensed banks</t>
  </si>
  <si>
    <t>Less  :  Deposits pledged</t>
  </si>
  <si>
    <t>At 1 January 2012</t>
  </si>
  <si>
    <t>Reversal of provision for doubtful debts</t>
  </si>
  <si>
    <t>Operating (loss)/profit before changes in working capital</t>
  </si>
  <si>
    <t>Net cash used in operating activities</t>
  </si>
  <si>
    <t>Cash used in operations</t>
  </si>
  <si>
    <t>Page 2 of 14</t>
  </si>
  <si>
    <t>Page 3 of 14</t>
  </si>
  <si>
    <t>&lt;-----  Attributable to shareholders of the Company  -------&gt;</t>
  </si>
  <si>
    <t>Profit from operations</t>
  </si>
  <si>
    <t>Profit before taxation</t>
  </si>
  <si>
    <t>Total comprehensive income for the period</t>
  </si>
  <si>
    <t>Current Year To-date</t>
  </si>
  <si>
    <t>Net decrease in cash and cash equivalents</t>
  </si>
  <si>
    <r>
      <rPr>
        <b/>
        <sz val="14"/>
        <rFont val="Arial"/>
        <family val="2"/>
      </rPr>
      <t>LEBTECH BERHAD</t>
    </r>
    <r>
      <rPr>
        <b/>
        <sz val="11"/>
        <rFont val="Arial"/>
        <family val="2"/>
      </rPr>
      <t xml:space="preserve"> </t>
    </r>
    <r>
      <rPr>
        <sz val="10"/>
        <rFont val="Arial"/>
        <family val="2"/>
      </rPr>
      <t>(590945-H)</t>
    </r>
  </si>
  <si>
    <r>
      <rPr>
        <b/>
        <sz val="14"/>
        <rFont val="Arial"/>
        <family val="2"/>
      </rPr>
      <t>LEBTECH BERHAD</t>
    </r>
    <r>
      <rPr>
        <b/>
        <sz val="11"/>
        <rFont val="Arial"/>
        <family val="2"/>
      </rPr>
      <t xml:space="preserve"> </t>
    </r>
    <r>
      <rPr>
        <sz val="9"/>
        <rFont val="Arial"/>
        <family val="2"/>
      </rPr>
      <t>(590945-H)</t>
    </r>
  </si>
  <si>
    <t>Repayment of finance lease liabilities</t>
  </si>
  <si>
    <t>31.12.2012</t>
  </si>
  <si>
    <t>Depreciation of property, plant and equipment &amp; investment properties</t>
  </si>
  <si>
    <t>Net cash from financing activities</t>
  </si>
  <si>
    <t xml:space="preserve">     for-sale investment</t>
  </si>
  <si>
    <t>The Condensed Unaudited Consolidated Income  Statements should be read in conjunction with the Annual Financial Statements for the year ended 31 December 2012 and the accompanying notes attached to the interim financial statements.</t>
  </si>
  <si>
    <t>The Condensed Unaudited Consolidated Balance Sheet should be read in conjunction with the Annual Financial Statements for the year ended 31 December 2012 and the accompanying notes attached to the interim financial statements</t>
  </si>
  <si>
    <t>At 1 January 2013</t>
  </si>
  <si>
    <t>The Condensed Unaudited Consolidated Statement Of Changes in Equity should be read in conjunction with the Annual Financial Statements for the year ended 31 December 2012 and the accompanying notes attached to the interim financial statements.</t>
  </si>
  <si>
    <t>Gain on fair value of available-</t>
  </si>
  <si>
    <t>(Based on 136,483,675 ordinary shares) (2012 : 136,483,675 ordinary shares)</t>
  </si>
  <si>
    <t>The Condensed Unaudited Consolidated Cashflow Statement should be read in conjunction with the Annual Financial Statements for the year ended 31 December 2012 and the accompanying notes attached to the interim financial statements</t>
  </si>
  <si>
    <t>-</t>
  </si>
  <si>
    <t>Increase in pledged deposits</t>
  </si>
  <si>
    <t>Retained earnings</t>
  </si>
  <si>
    <t>FOR THE THIRD QUARTER ENDED 30TH SEPTEMBER 2013</t>
  </si>
  <si>
    <t>30.09.2013</t>
  </si>
  <si>
    <t>30.09.2012</t>
  </si>
  <si>
    <t>CONDENSED CONSOLIDATED STATEMENT OF FINANCIAL POSITION AS AT 30TH SEPTEMBER 2013</t>
  </si>
  <si>
    <t>9 months ended 30 September 2013</t>
  </si>
  <si>
    <t>At 30 September 2013</t>
  </si>
  <si>
    <t>9 months ended 30 September 2012</t>
  </si>
  <si>
    <t>At 30 September 2012</t>
  </si>
  <si>
    <t>Acquisition of available-for-sale investment</t>
  </si>
  <si>
    <t>Impairment loss on receivables</t>
  </si>
  <si>
    <t>Impairment loss/(gain) on trade receivables</t>
  </si>
  <si>
    <t>Impairment (gain)/loss on available-for-sale investment</t>
  </si>
  <si>
    <t>Repayment of borrowings</t>
  </si>
  <si>
    <t>Profit for the period</t>
  </si>
  <si>
    <t>Total comprehensive income</t>
  </si>
  <si>
    <t>Summary of key Financial Information for the financial period ended  ** 30/09/2013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</si>
</sst>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00_);_(* \(#,##0.000\);_(* &quot;-&quot;??_);_(@_)"/>
    <numFmt numFmtId="166" formatCode="_(* #,##0.0000_);_(* \(#,##0.0000\);_(* &quot;-&quot;??_);_(@_)"/>
  </numFmts>
  <fonts count="17" x14ac:knownFonts="1">
    <font>
      <sz val="10"/>
      <name val="Arial"/>
    </font>
    <font>
      <sz val="10"/>
      <name val="Arial"/>
      <family val="2"/>
    </font>
    <font>
      <b/>
      <sz val="11"/>
      <name val="Arial"/>
      <family val="2"/>
    </font>
    <font>
      <sz val="11"/>
      <name val="Arial"/>
      <family val="2"/>
    </font>
    <font>
      <b/>
      <u/>
      <sz val="11"/>
      <name val="Arial"/>
      <family val="2"/>
    </font>
    <font>
      <u/>
      <sz val="11"/>
      <name val="Arial"/>
      <family val="2"/>
    </font>
    <font>
      <i/>
      <sz val="11"/>
      <name val="Arial"/>
      <family val="2"/>
    </font>
    <font>
      <sz val="10"/>
      <name val="Arial"/>
      <family val="2"/>
    </font>
    <font>
      <sz val="9"/>
      <name val="Arial"/>
      <family val="2"/>
    </font>
    <font>
      <i/>
      <sz val="9"/>
      <name val="Arial"/>
      <family val="2"/>
    </font>
    <font>
      <b/>
      <sz val="11"/>
      <color indexed="10"/>
      <name val="Arial"/>
      <family val="2"/>
    </font>
    <font>
      <b/>
      <i/>
      <sz val="11"/>
      <name val="Arial"/>
      <family val="2"/>
    </font>
    <font>
      <sz val="11"/>
      <color rgb="FF0070C0"/>
      <name val="Arial"/>
      <family val="2"/>
    </font>
    <font>
      <u/>
      <sz val="11"/>
      <color rgb="FF0070C0"/>
      <name val="Arial"/>
      <family val="2"/>
    </font>
    <font>
      <b/>
      <sz val="11"/>
      <color rgb="FFFF0000"/>
      <name val="Arial"/>
      <family val="2"/>
    </font>
    <font>
      <sz val="11"/>
      <color rgb="FFFF0000"/>
      <name val="Arial"/>
      <family val="2"/>
    </font>
    <font>
      <b/>
      <sz val="14"/>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2" fillId="0" borderId="0" xfId="0" applyFont="1"/>
    <xf numFmtId="0" fontId="2" fillId="0" borderId="0" xfId="0" applyFont="1" applyAlignment="1">
      <alignment horizontal="center"/>
    </xf>
    <xf numFmtId="164" fontId="2" fillId="0" borderId="0" xfId="1" applyNumberFormat="1" applyFont="1"/>
    <xf numFmtId="164" fontId="2" fillId="0" borderId="1" xfId="1" applyNumberFormat="1" applyFont="1" applyBorder="1"/>
    <xf numFmtId="0" fontId="2" fillId="0" borderId="2" xfId="0" applyFont="1" applyBorder="1" applyAlignment="1">
      <alignment horizontal="center"/>
    </xf>
    <xf numFmtId="0" fontId="3" fillId="0" borderId="0" xfId="0" applyFont="1"/>
    <xf numFmtId="0" fontId="3" fillId="0" borderId="0" xfId="0" applyFont="1" applyBorder="1"/>
    <xf numFmtId="0" fontId="2" fillId="0" borderId="0" xfId="0" applyFont="1" applyBorder="1"/>
    <xf numFmtId="0" fontId="4" fillId="0" borderId="0" xfId="0" applyFont="1" applyBorder="1"/>
    <xf numFmtId="0" fontId="5" fillId="0" borderId="0" xfId="0" applyFont="1" applyBorder="1"/>
    <xf numFmtId="0" fontId="6" fillId="0" borderId="0" xfId="0" applyFont="1" applyBorder="1"/>
    <xf numFmtId="0" fontId="3" fillId="0" borderId="0" xfId="0" applyFont="1" applyAlignment="1">
      <alignment horizontal="center"/>
    </xf>
    <xf numFmtId="164" fontId="3" fillId="0" borderId="0" xfId="0" applyNumberFormat="1" applyFont="1"/>
    <xf numFmtId="164" fontId="2" fillId="0" borderId="2" xfId="1" applyNumberFormat="1" applyFont="1" applyBorder="1"/>
    <xf numFmtId="164" fontId="2" fillId="0" borderId="0" xfId="0" applyNumberFormat="1" applyFont="1"/>
    <xf numFmtId="164" fontId="2" fillId="0" borderId="0" xfId="1" applyNumberFormat="1" applyFont="1" applyBorder="1"/>
    <xf numFmtId="0" fontId="3" fillId="0" borderId="0" xfId="0" applyFont="1" applyBorder="1" applyAlignment="1">
      <alignment horizontal="center"/>
    </xf>
    <xf numFmtId="9" fontId="2" fillId="0" borderId="0" xfId="2" applyFont="1"/>
    <xf numFmtId="164" fontId="2" fillId="0" borderId="3" xfId="1" applyNumberFormat="1" applyFont="1" applyBorder="1"/>
    <xf numFmtId="43" fontId="2" fillId="0" borderId="4" xfId="1" applyNumberFormat="1"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center"/>
    </xf>
    <xf numFmtId="164" fontId="3" fillId="0" borderId="0" xfId="1" applyNumberFormat="1" applyFont="1" applyBorder="1"/>
    <xf numFmtId="164" fontId="3" fillId="0" borderId="0" xfId="1" applyNumberFormat="1" applyFont="1"/>
    <xf numFmtId="164" fontId="2" fillId="0" borderId="5" xfId="1" applyNumberFormat="1" applyFont="1" applyBorder="1"/>
    <xf numFmtId="164" fontId="3" fillId="0" borderId="5" xfId="1" applyNumberFormat="1" applyFont="1" applyBorder="1"/>
    <xf numFmtId="164" fontId="2" fillId="0" borderId="6" xfId="1" applyNumberFormat="1" applyFont="1" applyBorder="1"/>
    <xf numFmtId="164" fontId="3" fillId="0" borderId="6" xfId="1" applyNumberFormat="1" applyFont="1" applyBorder="1"/>
    <xf numFmtId="164" fontId="2" fillId="0" borderId="7" xfId="1" applyNumberFormat="1" applyFont="1" applyBorder="1"/>
    <xf numFmtId="164" fontId="3" fillId="0" borderId="7" xfId="1" applyNumberFormat="1" applyFont="1" applyBorder="1"/>
    <xf numFmtId="164" fontId="2" fillId="0" borderId="8" xfId="1" applyNumberFormat="1" applyFont="1" applyBorder="1"/>
    <xf numFmtId="164" fontId="3" fillId="0" borderId="8" xfId="1" applyNumberFormat="1" applyFont="1" applyBorder="1"/>
    <xf numFmtId="165" fontId="3" fillId="0" borderId="0" xfId="1" applyNumberFormat="1" applyFont="1"/>
    <xf numFmtId="43" fontId="3" fillId="0" borderId="0" xfId="1" applyFont="1"/>
    <xf numFmtId="164" fontId="3" fillId="0" borderId="0" xfId="1" applyNumberFormat="1" applyFont="1" applyAlignment="1">
      <alignment horizontal="center"/>
    </xf>
    <xf numFmtId="164" fontId="3" fillId="0" borderId="2" xfId="1" applyNumberFormat="1" applyFont="1" applyBorder="1"/>
    <xf numFmtId="164" fontId="3" fillId="0" borderId="1" xfId="1" applyNumberFormat="1" applyFont="1" applyBorder="1"/>
    <xf numFmtId="0" fontId="7" fillId="0" borderId="0" xfId="0" applyFont="1" applyAlignment="1"/>
    <xf numFmtId="164" fontId="7" fillId="0" borderId="0" xfId="1" applyNumberFormat="1" applyFont="1" applyAlignment="1"/>
    <xf numFmtId="164" fontId="3" fillId="0" borderId="0" xfId="1" applyNumberFormat="1" applyFont="1" applyAlignment="1"/>
    <xf numFmtId="0" fontId="3" fillId="0" borderId="0" xfId="0" applyFont="1" applyAlignment="1"/>
    <xf numFmtId="0" fontId="2" fillId="0" borderId="0" xfId="0" applyFont="1" applyBorder="1" applyAlignment="1">
      <alignment horizontal="center" wrapText="1"/>
    </xf>
    <xf numFmtId="0" fontId="2" fillId="0" borderId="2" xfId="0" applyFont="1" applyBorder="1"/>
    <xf numFmtId="0" fontId="6" fillId="0" borderId="0" xfId="0" applyFont="1"/>
    <xf numFmtId="0" fontId="8" fillId="0" borderId="0" xfId="0" applyFont="1"/>
    <xf numFmtId="164" fontId="8" fillId="0" borderId="0" xfId="0" applyNumberFormat="1" applyFont="1"/>
    <xf numFmtId="9" fontId="3" fillId="0" borderId="0" xfId="2" applyFont="1"/>
    <xf numFmtId="166" fontId="3" fillId="0" borderId="0" xfId="1" applyNumberFormat="1" applyFont="1"/>
    <xf numFmtId="166" fontId="3" fillId="0" borderId="0" xfId="0" applyNumberFormat="1" applyFont="1"/>
    <xf numFmtId="164" fontId="3" fillId="0" borderId="3" xfId="1" applyNumberFormat="1" applyFont="1" applyBorder="1"/>
    <xf numFmtId="43" fontId="3" fillId="0" borderId="4" xfId="1" applyNumberFormat="1" applyFont="1" applyBorder="1"/>
    <xf numFmtId="0" fontId="4" fillId="0" borderId="0" xfId="0" applyFont="1"/>
    <xf numFmtId="0" fontId="5" fillId="0" borderId="0" xfId="0" applyFont="1"/>
    <xf numFmtId="43" fontId="3" fillId="0" borderId="3" xfId="1" applyNumberFormat="1" applyFont="1" applyBorder="1"/>
    <xf numFmtId="43" fontId="3" fillId="0" borderId="0" xfId="0" applyNumberFormat="1" applyFont="1"/>
    <xf numFmtId="0" fontId="2" fillId="0" borderId="0" xfId="0" quotePrefix="1" applyFont="1" applyAlignment="1">
      <alignment horizontal="center"/>
    </xf>
    <xf numFmtId="164" fontId="2" fillId="0" borderId="0" xfId="1" applyNumberFormat="1" applyFont="1" applyAlignment="1">
      <alignment horizontal="center"/>
    </xf>
    <xf numFmtId="0" fontId="3" fillId="0" borderId="0" xfId="0" applyFont="1" applyAlignment="1">
      <alignment wrapText="1"/>
    </xf>
    <xf numFmtId="0" fontId="3" fillId="0" borderId="0" xfId="0" quotePrefix="1" applyFont="1"/>
    <xf numFmtId="0" fontId="3" fillId="0" borderId="10" xfId="0" applyFont="1" applyBorder="1"/>
    <xf numFmtId="0" fontId="3" fillId="0" borderId="11" xfId="0" applyFont="1" applyBorder="1"/>
    <xf numFmtId="0" fontId="3" fillId="0" borderId="12" xfId="0" applyFont="1" applyBorder="1"/>
    <xf numFmtId="0" fontId="7" fillId="0" borderId="0" xfId="0" applyFont="1"/>
    <xf numFmtId="0" fontId="7" fillId="0" borderId="13" xfId="0" applyFont="1" applyBorder="1"/>
    <xf numFmtId="0" fontId="7" fillId="0" borderId="0" xfId="0" applyFont="1" applyBorder="1"/>
    <xf numFmtId="0" fontId="7" fillId="0" borderId="14" xfId="0" applyFont="1" applyBorder="1"/>
    <xf numFmtId="0" fontId="7" fillId="0" borderId="5" xfId="0" applyFont="1" applyBorder="1" applyAlignment="1">
      <alignment horizontal="center" wrapText="1"/>
    </xf>
    <xf numFmtId="0" fontId="7" fillId="0" borderId="14" xfId="0" applyFont="1" applyBorder="1" applyAlignment="1">
      <alignment horizontal="center" wrapText="1"/>
    </xf>
    <xf numFmtId="0" fontId="3" fillId="0" borderId="13" xfId="0" applyFont="1" applyBorder="1"/>
    <xf numFmtId="0" fontId="3" fillId="0" borderId="14" xfId="0" applyFont="1" applyBorder="1"/>
    <xf numFmtId="14" fontId="5" fillId="0" borderId="6" xfId="0" applyNumberFormat="1" applyFont="1" applyBorder="1" applyAlignment="1">
      <alignment horizontal="center"/>
    </xf>
    <xf numFmtId="0" fontId="3" fillId="0" borderId="15" xfId="0" applyFont="1" applyBorder="1"/>
    <xf numFmtId="0" fontId="3" fillId="0" borderId="2" xfId="0" applyFont="1" applyBorder="1"/>
    <xf numFmtId="0" fontId="3" fillId="0" borderId="16" xfId="0" applyFont="1" applyBorder="1"/>
    <xf numFmtId="0" fontId="3" fillId="0" borderId="7" xfId="0" applyFont="1" applyBorder="1"/>
    <xf numFmtId="0" fontId="3" fillId="0" borderId="0" xfId="0" applyFont="1" applyAlignment="1">
      <alignment vertical="center"/>
    </xf>
    <xf numFmtId="0" fontId="3" fillId="0" borderId="17" xfId="0" applyFont="1" applyBorder="1" applyAlignment="1">
      <alignment vertical="center"/>
    </xf>
    <xf numFmtId="164" fontId="3" fillId="0" borderId="17" xfId="1" applyNumberFormat="1" applyFont="1" applyBorder="1" applyAlignment="1">
      <alignment vertical="center"/>
    </xf>
    <xf numFmtId="0" fontId="3" fillId="0" borderId="9" xfId="0" applyFont="1" applyBorder="1" applyAlignment="1">
      <alignment vertical="center"/>
    </xf>
    <xf numFmtId="0" fontId="3" fillId="0" borderId="18" xfId="0" applyFont="1" applyBorder="1" applyAlignment="1">
      <alignment vertical="center"/>
    </xf>
    <xf numFmtId="0" fontId="3" fillId="0" borderId="7" xfId="0" applyFont="1" applyBorder="1" applyAlignment="1">
      <alignment vertical="center"/>
    </xf>
    <xf numFmtId="164" fontId="3" fillId="0" borderId="7" xfId="1" applyNumberFormat="1" applyFont="1" applyBorder="1" applyAlignment="1">
      <alignment vertical="center"/>
    </xf>
    <xf numFmtId="43" fontId="3" fillId="0" borderId="7" xfId="1"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2" fillId="0" borderId="0" xfId="0" applyFont="1" applyAlignment="1">
      <alignment vertical="center"/>
    </xf>
    <xf numFmtId="164" fontId="3" fillId="0" borderId="7" xfId="1" applyNumberFormat="1" applyFont="1" applyBorder="1" applyAlignment="1">
      <alignment horizontal="center"/>
    </xf>
    <xf numFmtId="164" fontId="3" fillId="0" borderId="5" xfId="1" applyNumberFormat="1" applyFont="1" applyBorder="1" applyAlignment="1">
      <alignment horizontal="center" vertical="center"/>
    </xf>
    <xf numFmtId="0" fontId="3" fillId="0" borderId="0" xfId="0" applyFont="1" applyBorder="1" applyAlignment="1">
      <alignment wrapText="1"/>
    </xf>
    <xf numFmtId="164" fontId="2" fillId="0" borderId="9" xfId="1" applyNumberFormat="1" applyFont="1" applyBorder="1"/>
    <xf numFmtId="164" fontId="3" fillId="0" borderId="9" xfId="1" applyNumberFormat="1" applyFont="1" applyBorder="1"/>
    <xf numFmtId="164" fontId="2" fillId="0" borderId="2" xfId="1" applyNumberFormat="1" applyFont="1" applyBorder="1" applyAlignment="1">
      <alignment horizontal="left"/>
    </xf>
    <xf numFmtId="164" fontId="2" fillId="2" borderId="0" xfId="1" applyNumberFormat="1" applyFont="1" applyFill="1"/>
    <xf numFmtId="164" fontId="10" fillId="0" borderId="0" xfId="0" applyNumberFormat="1" applyFont="1"/>
    <xf numFmtId="0" fontId="12" fillId="0" borderId="0" xfId="0" applyFont="1" applyAlignment="1">
      <alignment horizontal="center"/>
    </xf>
    <xf numFmtId="0" fontId="13" fillId="0" borderId="0" xfId="0" applyFont="1" applyAlignment="1">
      <alignment horizontal="center"/>
    </xf>
    <xf numFmtId="164" fontId="2" fillId="0" borderId="17" xfId="1" applyNumberFormat="1" applyFont="1" applyBorder="1"/>
    <xf numFmtId="164" fontId="3" fillId="0" borderId="17" xfId="1" applyNumberFormat="1" applyFont="1" applyBorder="1"/>
    <xf numFmtId="164" fontId="14" fillId="0" borderId="0" xfId="1" applyNumberFormat="1" applyFont="1"/>
    <xf numFmtId="164" fontId="15" fillId="0" borderId="0" xfId="1" applyNumberFormat="1" applyFont="1"/>
    <xf numFmtId="0" fontId="11" fillId="0" borderId="0" xfId="0" applyFont="1"/>
    <xf numFmtId="0" fontId="6" fillId="0" borderId="0" xfId="0" applyFont="1" applyFill="1" applyBorder="1"/>
    <xf numFmtId="0" fontId="3" fillId="0" borderId="0" xfId="0" applyFont="1" applyFill="1" applyBorder="1"/>
    <xf numFmtId="0" fontId="2" fillId="0" borderId="0" xfId="0" applyFont="1" applyFill="1" applyBorder="1"/>
    <xf numFmtId="0" fontId="5" fillId="0" borderId="0" xfId="0" applyFont="1" applyFill="1" applyBorder="1"/>
    <xf numFmtId="0" fontId="3" fillId="0" borderId="0" xfId="0" applyFont="1" applyBorder="1" applyAlignment="1">
      <alignment horizontal="center" wrapText="1"/>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Border="1" applyAlignment="1">
      <alignment wrapText="1"/>
    </xf>
    <xf numFmtId="164" fontId="2" fillId="0" borderId="0" xfId="1" applyNumberFormat="1" applyFont="1" applyFill="1" applyBorder="1"/>
    <xf numFmtId="164" fontId="3" fillId="0" borderId="0" xfId="1" applyNumberFormat="1" applyFont="1" applyFill="1" applyBorder="1"/>
    <xf numFmtId="0" fontId="2" fillId="0" borderId="0" xfId="0" applyFont="1" applyFill="1"/>
    <xf numFmtId="0" fontId="3" fillId="0" borderId="0" xfId="0" applyFont="1" applyFill="1"/>
    <xf numFmtId="164" fontId="2" fillId="0" borderId="0" xfId="1" applyNumberFormat="1" applyFont="1" applyFill="1"/>
    <xf numFmtId="164" fontId="3" fillId="0" borderId="0" xfId="1" applyNumberFormat="1" applyFont="1" applyFill="1"/>
    <xf numFmtId="164" fontId="3" fillId="0" borderId="0" xfId="0" applyNumberFormat="1" applyFont="1" applyFill="1"/>
    <xf numFmtId="166" fontId="2" fillId="0" borderId="0" xfId="1" applyNumberFormat="1" applyFont="1" applyBorder="1"/>
    <xf numFmtId="43" fontId="2" fillId="0" borderId="0" xfId="1" applyFont="1"/>
    <xf numFmtId="164" fontId="1" fillId="0" borderId="0" xfId="1" applyNumberFormat="1" applyFont="1" applyBorder="1" applyAlignment="1">
      <alignment horizontal="center"/>
    </xf>
    <xf numFmtId="164" fontId="3" fillId="0" borderId="0" xfId="1" applyNumberFormat="1" applyFont="1" applyBorder="1" applyAlignment="1">
      <alignment horizontal="center"/>
    </xf>
    <xf numFmtId="164" fontId="10" fillId="0" borderId="0" xfId="1" applyNumberFormat="1" applyFont="1"/>
    <xf numFmtId="164" fontId="2" fillId="0" borderId="0" xfId="1" applyNumberFormat="1" applyFont="1" applyBorder="1" applyAlignment="1">
      <alignment horizontal="center"/>
    </xf>
    <xf numFmtId="164" fontId="3" fillId="0" borderId="0" xfId="1" applyNumberFormat="1" applyFont="1" applyBorder="1" applyAlignment="1">
      <alignment horizontal="right"/>
    </xf>
    <xf numFmtId="164" fontId="2" fillId="0" borderId="0" xfId="1" applyNumberFormat="1" applyFont="1" applyBorder="1" applyAlignment="1">
      <alignment horizontal="right"/>
    </xf>
    <xf numFmtId="0" fontId="3" fillId="0" borderId="0" xfId="0" applyFont="1" applyAlignment="1">
      <alignment wrapText="1"/>
    </xf>
    <xf numFmtId="0" fontId="3" fillId="0" borderId="0" xfId="0" applyFont="1" applyBorder="1" applyAlignment="1">
      <alignment wrapText="1"/>
    </xf>
    <xf numFmtId="0" fontId="3" fillId="0" borderId="15" xfId="0" applyFont="1"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3" fillId="0" borderId="19" xfId="0" applyFont="1" applyBorder="1" applyAlignment="1">
      <alignment horizontal="center" wrapText="1"/>
    </xf>
    <xf numFmtId="0" fontId="0" fillId="0" borderId="18" xfId="0" applyBorder="1" applyAlignment="1">
      <alignment horizontal="center" wrapText="1"/>
    </xf>
    <xf numFmtId="0" fontId="3" fillId="0" borderId="19" xfId="0" applyFont="1"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166" fontId="3" fillId="0" borderId="19" xfId="1" applyNumberFormat="1" applyFont="1" applyBorder="1" applyAlignment="1">
      <alignment vertical="center" wrapText="1"/>
    </xf>
    <xf numFmtId="166" fontId="0" fillId="0" borderId="18" xfId="0" applyNumberFormat="1" applyBorder="1" applyAlignment="1">
      <alignment vertical="center" wrapText="1"/>
    </xf>
    <xf numFmtId="0" fontId="7" fillId="0" borderId="0" xfId="0" applyFont="1" applyAlignment="1">
      <alignment wrapText="1"/>
    </xf>
    <xf numFmtId="0" fontId="3" fillId="0" borderId="0" xfId="0" applyFont="1" applyAlignment="1">
      <alignment wrapText="1"/>
    </xf>
    <xf numFmtId="0" fontId="3" fillId="0" borderId="9" xfId="0" applyFont="1" applyBorder="1" applyAlignment="1">
      <alignment horizontal="center" wrapText="1"/>
    </xf>
    <xf numFmtId="0" fontId="3" fillId="0" borderId="18" xfId="0" applyFont="1" applyBorder="1" applyAlignment="1">
      <alignment horizontal="center" wrapText="1"/>
    </xf>
    <xf numFmtId="0" fontId="3"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horizontal="justify" wrapText="1"/>
    </xf>
    <xf numFmtId="0" fontId="7" fillId="0" borderId="0" xfId="0" applyFont="1" applyAlignment="1">
      <alignment horizontal="justify" wrapText="1"/>
    </xf>
    <xf numFmtId="0" fontId="2" fillId="0" borderId="0" xfId="0" applyFont="1" applyAlignment="1">
      <alignment horizontal="center" wrapText="1"/>
    </xf>
    <xf numFmtId="0" fontId="0" fillId="0" borderId="0" xfId="0" applyAlignment="1">
      <alignment horizontal="center" wrapText="1"/>
    </xf>
    <xf numFmtId="0" fontId="3" fillId="0" borderId="0" xfId="0" applyFont="1" applyBorder="1" applyAlignment="1">
      <alignment wrapText="1"/>
    </xf>
    <xf numFmtId="0" fontId="0" fillId="0" borderId="0" xfId="0" applyAlignment="1">
      <alignment horizontal="justify"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0</xdr:rowOff>
    </xdr:from>
    <xdr:to>
      <xdr:col>2</xdr:col>
      <xdr:colOff>609600</xdr:colOff>
      <xdr:row>3</xdr:row>
      <xdr:rowOff>123825</xdr:rowOff>
    </xdr:to>
    <xdr:pic>
      <xdr:nvPicPr>
        <xdr:cNvPr id="1245"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457200" y="190500"/>
          <a:ext cx="638175" cy="542925"/>
        </a:xfrm>
        <a:prstGeom prst="rect">
          <a:avLst/>
        </a:prstGeom>
        <a:solidFill>
          <a:srgbClr val="4F81BD"/>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177800</xdr:colOff>
      <xdr:row>1</xdr:row>
      <xdr:rowOff>63500</xdr:rowOff>
    </xdr:from>
    <xdr:to>
      <xdr:col>2</xdr:col>
      <xdr:colOff>523875</xdr:colOff>
      <xdr:row>3</xdr:row>
      <xdr:rowOff>187325</xdr:rowOff>
    </xdr:to>
    <xdr:pic>
      <xdr:nvPicPr>
        <xdr:cNvPr id="3"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393700" y="254000"/>
          <a:ext cx="638175" cy="542925"/>
        </a:xfrm>
        <a:prstGeom prst="rect">
          <a:avLst/>
        </a:prstGeom>
        <a:solidFill>
          <a:srgbClr val="4F81BD"/>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228600</xdr:colOff>
      <xdr:row>1</xdr:row>
      <xdr:rowOff>88900</xdr:rowOff>
    </xdr:from>
    <xdr:to>
      <xdr:col>3</xdr:col>
      <xdr:colOff>358775</xdr:colOff>
      <xdr:row>4</xdr:row>
      <xdr:rowOff>22225</xdr:rowOff>
    </xdr:to>
    <xdr:pic>
      <xdr:nvPicPr>
        <xdr:cNvPr id="3"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825500" y="279400"/>
          <a:ext cx="638175" cy="542925"/>
        </a:xfrm>
        <a:prstGeom prst="rect">
          <a:avLst/>
        </a:prstGeom>
        <a:solidFill>
          <a:srgbClr val="4F81BD"/>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1000125</xdr:colOff>
      <xdr:row>18</xdr:row>
      <xdr:rowOff>0</xdr:rowOff>
    </xdr:from>
    <xdr:to>
      <xdr:col>6</xdr:col>
      <xdr:colOff>57150</xdr:colOff>
      <xdr:row>19</xdr:row>
      <xdr:rowOff>19050</xdr:rowOff>
    </xdr:to>
    <xdr:sp macro="" textlink="">
      <xdr:nvSpPr>
        <xdr:cNvPr id="4533" name="Text Box 2"/>
        <xdr:cNvSpPr txBox="1">
          <a:spLocks noChangeArrowheads="1"/>
        </xdr:cNvSpPr>
      </xdr:nvSpPr>
      <xdr:spPr bwMode="auto">
        <a:xfrm>
          <a:off x="3952875" y="4591050"/>
          <a:ext cx="104775" cy="209550"/>
        </a:xfrm>
        <a:prstGeom prst="rect">
          <a:avLst/>
        </a:prstGeom>
        <a:noFill/>
        <a:ln w="9525">
          <a:noFill/>
          <a:miter lim="800000"/>
          <a:headEnd/>
          <a:tailEnd/>
        </a:ln>
      </xdr:spPr>
    </xdr:sp>
    <xdr:clientData/>
  </xdr:twoCellAnchor>
  <xdr:twoCellAnchor editAs="oneCell">
    <xdr:from>
      <xdr:col>2</xdr:col>
      <xdr:colOff>50800</xdr:colOff>
      <xdr:row>1</xdr:row>
      <xdr:rowOff>50800</xdr:rowOff>
    </xdr:from>
    <xdr:to>
      <xdr:col>2</xdr:col>
      <xdr:colOff>688975</xdr:colOff>
      <xdr:row>3</xdr:row>
      <xdr:rowOff>174625</xdr:rowOff>
    </xdr:to>
    <xdr:pic>
      <xdr:nvPicPr>
        <xdr:cNvPr id="5"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571500" y="241300"/>
          <a:ext cx="638175" cy="542925"/>
        </a:xfrm>
        <a:prstGeom prst="rect">
          <a:avLst/>
        </a:prstGeom>
        <a:solidFill>
          <a:srgbClr val="4F81BD"/>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3"/>
  <sheetViews>
    <sheetView zoomScale="75" workbookViewId="0">
      <selection activeCell="B5" sqref="B5"/>
    </sheetView>
  </sheetViews>
  <sheetFormatPr defaultRowHeight="14.25" x14ac:dyDescent="0.2"/>
  <cols>
    <col min="1" max="1" width="4.140625" style="6" customWidth="1"/>
    <col min="2" max="2" width="3.85546875" style="6" customWidth="1"/>
    <col min="3" max="5" width="9.140625" style="6"/>
    <col min="6" max="6" width="17.140625" style="6" customWidth="1"/>
    <col min="7" max="7" width="18.42578125" style="6" customWidth="1"/>
    <col min="8" max="8" width="18.28515625" style="6" customWidth="1"/>
    <col min="9" max="9" width="19.85546875" style="6" customWidth="1"/>
    <col min="10" max="16384" width="9.140625" style="6"/>
  </cols>
  <sheetData>
    <row r="2" spans="2:11" ht="15" x14ac:dyDescent="0.25">
      <c r="B2" s="1" t="s">
        <v>30</v>
      </c>
    </row>
    <row r="4" spans="2:11" x14ac:dyDescent="0.2">
      <c r="B4" s="6" t="s">
        <v>170</v>
      </c>
    </row>
    <row r="5" spans="2:11" x14ac:dyDescent="0.2">
      <c r="D5" s="60"/>
    </row>
    <row r="7" spans="2:11" x14ac:dyDescent="0.2">
      <c r="B7" s="61"/>
      <c r="C7" s="62"/>
      <c r="D7" s="62"/>
      <c r="E7" s="63"/>
      <c r="F7" s="133" t="s">
        <v>31</v>
      </c>
      <c r="G7" s="134"/>
      <c r="H7" s="133" t="s">
        <v>32</v>
      </c>
      <c r="I7" s="134"/>
    </row>
    <row r="8" spans="2:11" s="64" customFormat="1" ht="39.75" customHeight="1" x14ac:dyDescent="0.2">
      <c r="B8" s="65"/>
      <c r="C8" s="66"/>
      <c r="D8" s="66"/>
      <c r="E8" s="67"/>
      <c r="F8" s="68" t="s">
        <v>33</v>
      </c>
      <c r="G8" s="69" t="s">
        <v>34</v>
      </c>
      <c r="H8" s="68" t="s">
        <v>35</v>
      </c>
      <c r="I8" s="69" t="s">
        <v>36</v>
      </c>
      <c r="K8" s="6"/>
    </row>
    <row r="9" spans="2:11" x14ac:dyDescent="0.2">
      <c r="B9" s="70"/>
      <c r="C9" s="7"/>
      <c r="D9" s="7"/>
      <c r="E9" s="71"/>
      <c r="F9" s="72" t="str">
        <f>+IS!H12</f>
        <v>30.09.2013</v>
      </c>
      <c r="G9" s="72" t="str">
        <f>+IS!J12</f>
        <v>30.09.2012</v>
      </c>
      <c r="H9" s="72" t="str">
        <f>+IS!L12</f>
        <v>30.09.2013</v>
      </c>
      <c r="I9" s="72" t="str">
        <f>+IS!N12</f>
        <v>30.09.2012</v>
      </c>
    </row>
    <row r="10" spans="2:11" ht="6" customHeight="1" x14ac:dyDescent="0.2">
      <c r="B10" s="73"/>
      <c r="C10" s="74"/>
      <c r="D10" s="74"/>
      <c r="E10" s="75"/>
      <c r="F10" s="76"/>
      <c r="G10" s="75"/>
      <c r="H10" s="76"/>
      <c r="I10" s="76"/>
    </row>
    <row r="11" spans="2:11" x14ac:dyDescent="0.2">
      <c r="F11" s="12" t="s">
        <v>6</v>
      </c>
      <c r="G11" s="12" t="s">
        <v>6</v>
      </c>
      <c r="H11" s="12" t="s">
        <v>6</v>
      </c>
      <c r="I11" s="12" t="s">
        <v>6</v>
      </c>
    </row>
    <row r="12" spans="2:11" s="77" customFormat="1" ht="26.25" customHeight="1" x14ac:dyDescent="0.2">
      <c r="B12" s="78">
        <v>1</v>
      </c>
      <c r="C12" s="135" t="s">
        <v>28</v>
      </c>
      <c r="D12" s="136"/>
      <c r="E12" s="137"/>
      <c r="F12" s="79">
        <f>+IS!H15</f>
        <v>26854</v>
      </c>
      <c r="G12" s="79">
        <f>+IS!J15</f>
        <v>13048</v>
      </c>
      <c r="H12" s="79">
        <f>+IS!L15</f>
        <v>83744</v>
      </c>
      <c r="I12" s="79">
        <f>+IS!N15</f>
        <v>36316</v>
      </c>
      <c r="K12" s="6"/>
    </row>
    <row r="13" spans="2:11" s="77" customFormat="1" ht="26.25" customHeight="1" x14ac:dyDescent="0.2">
      <c r="B13" s="78">
        <v>2</v>
      </c>
      <c r="C13" s="80" t="s">
        <v>37</v>
      </c>
      <c r="D13" s="80"/>
      <c r="E13" s="81"/>
      <c r="F13" s="79">
        <f>+IS!H31</f>
        <v>1975</v>
      </c>
      <c r="G13" s="79">
        <f>+IS!J31</f>
        <v>4944</v>
      </c>
      <c r="H13" s="79">
        <f>+IS!L31</f>
        <v>5688</v>
      </c>
      <c r="I13" s="79">
        <f>+IS!N31</f>
        <v>6003</v>
      </c>
      <c r="K13" s="6"/>
    </row>
    <row r="14" spans="2:11" s="77" customFormat="1" ht="29.25" customHeight="1" x14ac:dyDescent="0.2">
      <c r="B14" s="78">
        <v>3</v>
      </c>
      <c r="C14" s="135" t="s">
        <v>38</v>
      </c>
      <c r="D14" s="136"/>
      <c r="E14" s="137"/>
      <c r="F14" s="79">
        <f>+IS!H35</f>
        <v>1510</v>
      </c>
      <c r="G14" s="79">
        <f>+IS!J35</f>
        <v>3805</v>
      </c>
      <c r="H14" s="79">
        <f>+IS!L35</f>
        <v>4483</v>
      </c>
      <c r="I14" s="79">
        <f>+IS!N35</f>
        <v>4985</v>
      </c>
      <c r="K14" s="6"/>
    </row>
    <row r="15" spans="2:11" s="77" customFormat="1" ht="26.25" customHeight="1" x14ac:dyDescent="0.2">
      <c r="B15" s="82">
        <v>4</v>
      </c>
      <c r="C15" s="130" t="s">
        <v>39</v>
      </c>
      <c r="D15" s="131"/>
      <c r="E15" s="132"/>
      <c r="F15" s="83">
        <f>+F14</f>
        <v>1510</v>
      </c>
      <c r="G15" s="83">
        <f>+G14</f>
        <v>3805</v>
      </c>
      <c r="H15" s="83">
        <f>+H14</f>
        <v>4483</v>
      </c>
      <c r="I15" s="83">
        <f>+I14</f>
        <v>4985</v>
      </c>
      <c r="K15" s="6"/>
    </row>
    <row r="16" spans="2:11" s="77" customFormat="1" ht="26.25" customHeight="1" x14ac:dyDescent="0.2">
      <c r="B16" s="82">
        <v>5</v>
      </c>
      <c r="C16" s="130" t="s">
        <v>40</v>
      </c>
      <c r="D16" s="131"/>
      <c r="E16" s="132"/>
      <c r="F16" s="84">
        <f>+IS!H47</f>
        <v>1.1063594235720866</v>
      </c>
      <c r="G16" s="84">
        <f>+IS!J47</f>
        <v>2.7878792097296623</v>
      </c>
      <c r="H16" s="84">
        <f>+IS!L47</f>
        <v>3.2846419177971287</v>
      </c>
      <c r="I16" s="84">
        <f>+IS!N47</f>
        <v>3.6524514745078491</v>
      </c>
      <c r="K16" s="6"/>
    </row>
    <row r="17" spans="2:11" s="77" customFormat="1" ht="26.25" customHeight="1" x14ac:dyDescent="0.2">
      <c r="B17" s="82">
        <v>6</v>
      </c>
      <c r="C17" s="130" t="s">
        <v>41</v>
      </c>
      <c r="D17" s="131"/>
      <c r="E17" s="132"/>
      <c r="F17" s="83">
        <v>0</v>
      </c>
      <c r="G17" s="83">
        <v>0</v>
      </c>
      <c r="H17" s="84">
        <v>0</v>
      </c>
      <c r="I17" s="84">
        <v>0</v>
      </c>
      <c r="K17" s="6"/>
    </row>
    <row r="18" spans="2:11" s="77" customFormat="1" ht="14.25" customHeight="1" x14ac:dyDescent="0.2">
      <c r="K18" s="6"/>
    </row>
    <row r="19" spans="2:11" s="77" customFormat="1" ht="26.25" customHeight="1" x14ac:dyDescent="0.2">
      <c r="B19" s="78"/>
      <c r="C19" s="80"/>
      <c r="D19" s="80"/>
      <c r="E19" s="80"/>
      <c r="F19" s="85" t="s">
        <v>42</v>
      </c>
      <c r="G19" s="80"/>
      <c r="H19" s="85" t="s">
        <v>43</v>
      </c>
      <c r="I19" s="81"/>
      <c r="K19" s="6"/>
    </row>
    <row r="20" spans="2:11" s="77" customFormat="1" ht="26.25" customHeight="1" x14ac:dyDescent="0.2">
      <c r="B20" s="86">
        <v>7</v>
      </c>
      <c r="C20" s="87" t="s">
        <v>44</v>
      </c>
      <c r="D20" s="87"/>
      <c r="E20" s="88"/>
      <c r="F20" s="138">
        <f>+BS!H56/100</f>
        <v>0.87479326739992902</v>
      </c>
      <c r="G20" s="139"/>
      <c r="H20" s="138">
        <v>0.78200000000000003</v>
      </c>
      <c r="I20" s="139"/>
      <c r="K20" s="6"/>
    </row>
    <row r="21" spans="2:11" s="77" customFormat="1" ht="40.5" customHeight="1" x14ac:dyDescent="0.2">
      <c r="B21" s="85" t="s">
        <v>45</v>
      </c>
      <c r="C21" s="80"/>
      <c r="D21" s="80"/>
      <c r="E21" s="80"/>
      <c r="F21" s="80"/>
      <c r="G21" s="80"/>
      <c r="H21" s="80"/>
      <c r="I21" s="81"/>
      <c r="K21" s="6"/>
    </row>
    <row r="22" spans="2:11" s="77" customFormat="1" ht="26.25" customHeight="1" x14ac:dyDescent="0.2"/>
    <row r="23" spans="2:11" s="77" customFormat="1" ht="26.25" customHeight="1" x14ac:dyDescent="0.2">
      <c r="B23" s="89" t="s">
        <v>46</v>
      </c>
    </row>
    <row r="24" spans="2:11" x14ac:dyDescent="0.2">
      <c r="B24" s="61"/>
      <c r="C24" s="62"/>
      <c r="D24" s="62"/>
      <c r="E24" s="63"/>
      <c r="F24" s="133" t="s">
        <v>31</v>
      </c>
      <c r="G24" s="134"/>
      <c r="H24" s="133" t="s">
        <v>32</v>
      </c>
      <c r="I24" s="134"/>
    </row>
    <row r="25" spans="2:11" ht="40.5" customHeight="1" x14ac:dyDescent="0.2">
      <c r="B25" s="65"/>
      <c r="C25" s="66"/>
      <c r="D25" s="66"/>
      <c r="E25" s="67"/>
      <c r="F25" s="68" t="s">
        <v>33</v>
      </c>
      <c r="G25" s="69" t="s">
        <v>34</v>
      </c>
      <c r="H25" s="68" t="s">
        <v>35</v>
      </c>
      <c r="I25" s="69" t="s">
        <v>36</v>
      </c>
    </row>
    <row r="26" spans="2:11" x14ac:dyDescent="0.2">
      <c r="B26" s="70"/>
      <c r="C26" s="7"/>
      <c r="D26" s="7"/>
      <c r="E26" s="71"/>
      <c r="F26" s="72" t="str">
        <f>+F9</f>
        <v>30.09.2013</v>
      </c>
      <c r="G26" s="72" t="str">
        <f>+G9</f>
        <v>30.09.2012</v>
      </c>
      <c r="H26" s="72" t="str">
        <f>+H9</f>
        <v>30.09.2013</v>
      </c>
      <c r="I26" s="72" t="str">
        <f>+I9</f>
        <v>30.09.2012</v>
      </c>
    </row>
    <row r="27" spans="2:11" ht="7.5" customHeight="1" x14ac:dyDescent="0.2">
      <c r="B27" s="73"/>
      <c r="C27" s="74"/>
      <c r="D27" s="74"/>
      <c r="E27" s="75"/>
      <c r="F27" s="76"/>
      <c r="G27" s="76"/>
      <c r="H27" s="76"/>
      <c r="I27" s="76"/>
    </row>
    <row r="28" spans="2:11" x14ac:dyDescent="0.2">
      <c r="F28" s="12" t="s">
        <v>6</v>
      </c>
      <c r="G28" s="12" t="s">
        <v>6</v>
      </c>
      <c r="H28" s="12" t="s">
        <v>6</v>
      </c>
      <c r="I28" s="12" t="s">
        <v>6</v>
      </c>
    </row>
    <row r="29" spans="2:11" ht="22.5" customHeight="1" x14ac:dyDescent="0.2">
      <c r="B29" s="78">
        <v>1</v>
      </c>
      <c r="C29" s="135" t="s">
        <v>47</v>
      </c>
      <c r="D29" s="136"/>
      <c r="E29" s="137"/>
      <c r="F29" s="79">
        <f>+IS!H26</f>
        <v>2088</v>
      </c>
      <c r="G29" s="79">
        <f>+IS!J26</f>
        <v>5065</v>
      </c>
      <c r="H29" s="79">
        <f>+IS!L26</f>
        <v>5990</v>
      </c>
      <c r="I29" s="79">
        <f>+IS!N26</f>
        <v>6341</v>
      </c>
      <c r="K29" s="13"/>
    </row>
    <row r="30" spans="2:11" ht="26.25" customHeight="1" x14ac:dyDescent="0.2">
      <c r="B30" s="78">
        <v>2</v>
      </c>
      <c r="C30" s="80" t="s">
        <v>48</v>
      </c>
      <c r="D30" s="80"/>
      <c r="E30" s="81"/>
      <c r="F30" s="79">
        <f>+IS!H28</f>
        <v>10</v>
      </c>
      <c r="G30" s="79">
        <f>+IS!J28</f>
        <v>19</v>
      </c>
      <c r="H30" s="79">
        <f>+IS!L28</f>
        <v>28</v>
      </c>
      <c r="I30" s="79">
        <f>+IS!N28</f>
        <v>58</v>
      </c>
    </row>
    <row r="31" spans="2:11" ht="26.25" customHeight="1" x14ac:dyDescent="0.2">
      <c r="B31" s="78">
        <v>3</v>
      </c>
      <c r="C31" s="135" t="s">
        <v>49</v>
      </c>
      <c r="D31" s="136"/>
      <c r="E31" s="137"/>
      <c r="F31" s="79">
        <f>-IS!H29</f>
        <v>123</v>
      </c>
      <c r="G31" s="79">
        <f>-IS!J29</f>
        <v>140</v>
      </c>
      <c r="H31" s="79">
        <f>-IS!L29</f>
        <v>330</v>
      </c>
      <c r="I31" s="79">
        <f>-IS!N29</f>
        <v>396</v>
      </c>
    </row>
    <row r="33" spans="2:9" ht="29.25" customHeight="1" x14ac:dyDescent="0.2">
      <c r="B33" s="140"/>
      <c r="C33" s="141"/>
      <c r="D33" s="141"/>
      <c r="E33" s="141"/>
      <c r="F33" s="141"/>
      <c r="G33" s="141"/>
      <c r="H33" s="141"/>
      <c r="I33" s="141"/>
    </row>
  </sheetData>
  <mergeCells count="14">
    <mergeCell ref="C17:E17"/>
    <mergeCell ref="F20:G20"/>
    <mergeCell ref="C31:E31"/>
    <mergeCell ref="B33:I33"/>
    <mergeCell ref="H20:I20"/>
    <mergeCell ref="F24:G24"/>
    <mergeCell ref="H24:I24"/>
    <mergeCell ref="C29:E29"/>
    <mergeCell ref="C16:E16"/>
    <mergeCell ref="F7:G7"/>
    <mergeCell ref="H7:I7"/>
    <mergeCell ref="C12:E12"/>
    <mergeCell ref="C14:E14"/>
    <mergeCell ref="C15:E15"/>
  </mergeCells>
  <phoneticPr fontId="0" type="noConversion"/>
  <pageMargins left="0" right="0" top="1"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7"/>
  <sheetViews>
    <sheetView showGridLines="0" tabSelected="1" view="pageBreakPreview" zoomScale="75" zoomScaleNormal="75" workbookViewId="0">
      <selection activeCell="Z35" sqref="Z35"/>
    </sheetView>
  </sheetViews>
  <sheetFormatPr defaultRowHeight="15" x14ac:dyDescent="0.25"/>
  <cols>
    <col min="1" max="1" width="3.28515625" style="6" customWidth="1"/>
    <col min="2" max="2" width="4" style="6" customWidth="1"/>
    <col min="3" max="3" width="10.7109375" style="6" customWidth="1"/>
    <col min="4" max="4" width="9.140625" style="6"/>
    <col min="5" max="5" width="5" style="6" customWidth="1"/>
    <col min="6" max="6" width="9.42578125" style="6" bestFit="1" customWidth="1"/>
    <col min="7" max="7" width="1.7109375" style="6" customWidth="1"/>
    <col min="8" max="8" width="15.7109375" style="1" customWidth="1"/>
    <col min="9" max="9" width="1.7109375" style="6" customWidth="1"/>
    <col min="10" max="10" width="15.7109375" style="6" customWidth="1"/>
    <col min="11" max="11" width="8" style="6" customWidth="1"/>
    <col min="12" max="12" width="15.7109375" style="1" customWidth="1"/>
    <col min="13" max="13" width="1.7109375" style="6" customWidth="1"/>
    <col min="14" max="14" width="15.7109375" style="6" customWidth="1"/>
    <col min="15" max="15" width="1.7109375" style="6" customWidth="1"/>
    <col min="16" max="16" width="9.140625" style="6" hidden="1" customWidth="1"/>
    <col min="17" max="17" width="14" style="6" hidden="1" customWidth="1"/>
    <col min="18" max="18" width="9.140625" style="6" hidden="1" customWidth="1"/>
    <col min="19" max="19" width="14" style="6" hidden="1" customWidth="1"/>
    <col min="20" max="20" width="9.140625" style="6"/>
    <col min="21" max="21" width="12" style="6" bestFit="1" customWidth="1"/>
    <col min="22" max="16384" width="9.140625" style="6"/>
  </cols>
  <sheetData>
    <row r="1" spans="2:19" x14ac:dyDescent="0.25">
      <c r="B1" s="1"/>
    </row>
    <row r="2" spans="2:19" ht="18" x14ac:dyDescent="0.25">
      <c r="B2" s="1"/>
      <c r="D2" s="1" t="s">
        <v>138</v>
      </c>
      <c r="E2" s="7"/>
      <c r="F2" s="7"/>
      <c r="G2" s="7"/>
      <c r="H2" s="8"/>
      <c r="I2" s="7"/>
      <c r="J2" s="7"/>
      <c r="K2" s="7"/>
      <c r="L2" s="8"/>
      <c r="M2" s="7"/>
      <c r="N2" s="7"/>
    </row>
    <row r="3" spans="2:19" x14ac:dyDescent="0.25">
      <c r="B3" s="1"/>
      <c r="D3" s="104"/>
      <c r="E3" s="7"/>
      <c r="F3" s="7"/>
      <c r="G3" s="7"/>
      <c r="H3" s="8"/>
      <c r="I3" s="7"/>
      <c r="J3" s="7"/>
      <c r="K3" s="7"/>
      <c r="L3" s="8"/>
      <c r="M3" s="7"/>
      <c r="N3" s="7"/>
    </row>
    <row r="4" spans="2:19" x14ac:dyDescent="0.25">
      <c r="D4" s="9" t="s">
        <v>71</v>
      </c>
      <c r="E4" s="10"/>
      <c r="F4" s="10"/>
      <c r="G4" s="10"/>
      <c r="H4" s="9"/>
      <c r="I4" s="7"/>
      <c r="J4" s="7"/>
      <c r="K4" s="7"/>
      <c r="L4" s="8"/>
      <c r="M4" s="7"/>
      <c r="N4" s="7"/>
    </row>
    <row r="5" spans="2:19" x14ac:dyDescent="0.25">
      <c r="D5" s="9" t="s">
        <v>155</v>
      </c>
      <c r="E5" s="10"/>
      <c r="F5" s="10"/>
      <c r="G5" s="10"/>
      <c r="H5" s="9"/>
      <c r="I5" s="7"/>
      <c r="J5" s="7"/>
      <c r="K5" s="7"/>
      <c r="L5" s="8"/>
      <c r="M5" s="7"/>
      <c r="N5" s="7"/>
    </row>
    <row r="6" spans="2:19" x14ac:dyDescent="0.25">
      <c r="D6" s="105" t="s">
        <v>0</v>
      </c>
      <c r="E6" s="106"/>
      <c r="F6" s="106"/>
      <c r="G6" s="106"/>
      <c r="H6" s="107"/>
      <c r="I6" s="7"/>
      <c r="J6" s="7"/>
      <c r="K6" s="7"/>
      <c r="L6" s="8"/>
      <c r="M6" s="7"/>
      <c r="N6" s="7"/>
    </row>
    <row r="7" spans="2:19" x14ac:dyDescent="0.25">
      <c r="D7" s="11"/>
      <c r="E7" s="7"/>
      <c r="F7" s="7"/>
      <c r="G7" s="7"/>
      <c r="H7" s="8"/>
      <c r="I7" s="7"/>
      <c r="J7" s="7"/>
      <c r="K7" s="7"/>
      <c r="L7" s="8"/>
      <c r="M7" s="7"/>
      <c r="N7" s="7"/>
    </row>
    <row r="8" spans="2:19" ht="14.25" x14ac:dyDescent="0.2">
      <c r="D8" s="7"/>
      <c r="E8" s="7"/>
      <c r="F8" s="7"/>
      <c r="G8" s="7"/>
      <c r="H8" s="133" t="s">
        <v>1</v>
      </c>
      <c r="I8" s="142"/>
      <c r="J8" s="143"/>
      <c r="K8" s="7"/>
      <c r="L8" s="133" t="s">
        <v>2</v>
      </c>
      <c r="M8" s="142"/>
      <c r="N8" s="143"/>
    </row>
    <row r="9" spans="2:19" x14ac:dyDescent="0.25">
      <c r="H9" s="2" t="s">
        <v>22</v>
      </c>
      <c r="I9" s="12"/>
      <c r="J9" s="12" t="s">
        <v>4</v>
      </c>
      <c r="L9" s="2" t="s">
        <v>22</v>
      </c>
      <c r="M9" s="12"/>
      <c r="N9" s="12" t="s">
        <v>4</v>
      </c>
      <c r="Q9" s="6" t="s">
        <v>65</v>
      </c>
      <c r="S9" s="6" t="s">
        <v>66</v>
      </c>
    </row>
    <row r="10" spans="2:19" x14ac:dyDescent="0.25">
      <c r="H10" s="2" t="s">
        <v>23</v>
      </c>
      <c r="I10" s="12"/>
      <c r="J10" s="12" t="s">
        <v>21</v>
      </c>
      <c r="L10" s="2" t="s">
        <v>23</v>
      </c>
      <c r="M10" s="12"/>
      <c r="N10" s="12" t="s">
        <v>21</v>
      </c>
      <c r="Q10" s="6" t="s">
        <v>64</v>
      </c>
      <c r="S10" s="6" t="s">
        <v>64</v>
      </c>
    </row>
    <row r="11" spans="2:19" x14ac:dyDescent="0.25">
      <c r="H11" s="2" t="s">
        <v>3</v>
      </c>
      <c r="I11" s="12"/>
      <c r="J11" s="12" t="s">
        <v>3</v>
      </c>
      <c r="L11" s="2" t="s">
        <v>26</v>
      </c>
      <c r="M11" s="12"/>
      <c r="N11" s="12" t="s">
        <v>24</v>
      </c>
    </row>
    <row r="12" spans="2:19" x14ac:dyDescent="0.25">
      <c r="H12" s="2" t="s">
        <v>156</v>
      </c>
      <c r="I12" s="12"/>
      <c r="J12" s="12" t="s">
        <v>157</v>
      </c>
      <c r="L12" s="2" t="str">
        <f>+H12</f>
        <v>30.09.2013</v>
      </c>
      <c r="M12" s="12"/>
      <c r="N12" s="12" t="str">
        <f>+J12</f>
        <v>30.09.2012</v>
      </c>
      <c r="Q12" s="98"/>
      <c r="R12" s="98"/>
      <c r="S12" s="98"/>
    </row>
    <row r="13" spans="2:19" x14ac:dyDescent="0.25">
      <c r="H13" s="2" t="s">
        <v>6</v>
      </c>
      <c r="I13" s="12"/>
      <c r="J13" s="12" t="s">
        <v>6</v>
      </c>
      <c r="L13" s="2" t="s">
        <v>6</v>
      </c>
      <c r="M13" s="12"/>
      <c r="N13" s="12" t="s">
        <v>6</v>
      </c>
      <c r="Q13" s="99"/>
      <c r="R13" s="98"/>
      <c r="S13" s="99"/>
    </row>
    <row r="14" spans="2:19" x14ac:dyDescent="0.25">
      <c r="H14" s="2"/>
      <c r="I14" s="12"/>
      <c r="J14" s="12"/>
      <c r="L14" s="2"/>
      <c r="M14" s="12"/>
      <c r="N14" s="12"/>
      <c r="Q14" s="99"/>
      <c r="R14" s="98"/>
      <c r="S14" s="99"/>
    </row>
    <row r="15" spans="2:19" x14ac:dyDescent="0.25">
      <c r="B15" s="6" t="s">
        <v>28</v>
      </c>
      <c r="H15" s="3">
        <f>+L15-Q15</f>
        <v>26854</v>
      </c>
      <c r="J15" s="25">
        <f>+N15-S15</f>
        <v>13048</v>
      </c>
      <c r="L15" s="3">
        <v>83744</v>
      </c>
      <c r="N15" s="25">
        <v>36316</v>
      </c>
      <c r="Q15" s="3">
        <v>56890</v>
      </c>
      <c r="S15" s="25">
        <v>23268</v>
      </c>
    </row>
    <row r="16" spans="2:19" x14ac:dyDescent="0.25">
      <c r="B16" s="6" t="s">
        <v>74</v>
      </c>
      <c r="H16" s="14">
        <f>+L16-Q16</f>
        <v>-24361</v>
      </c>
      <c r="J16" s="37">
        <f>+N16-S16</f>
        <v>-11651</v>
      </c>
      <c r="L16" s="14">
        <v>-76506</v>
      </c>
      <c r="N16" s="37">
        <v>-32792</v>
      </c>
      <c r="Q16" s="14">
        <v>-52145</v>
      </c>
      <c r="S16" s="37">
        <v>-21141</v>
      </c>
    </row>
    <row r="17" spans="2:19" x14ac:dyDescent="0.25">
      <c r="G17" s="50"/>
      <c r="H17" s="18"/>
      <c r="J17" s="48"/>
      <c r="L17" s="3"/>
      <c r="N17" s="25"/>
      <c r="Q17" s="3"/>
      <c r="S17" s="25"/>
    </row>
    <row r="18" spans="2:19" x14ac:dyDescent="0.25">
      <c r="B18" s="1" t="s">
        <v>73</v>
      </c>
      <c r="F18" s="50"/>
      <c r="G18" s="48"/>
      <c r="H18" s="3">
        <f>+H15+H16</f>
        <v>2493</v>
      </c>
      <c r="J18" s="25">
        <f>+J15+J16</f>
        <v>1397</v>
      </c>
      <c r="L18" s="3">
        <f>+L15+L16</f>
        <v>7238</v>
      </c>
      <c r="N18" s="25">
        <f>+N15+N16</f>
        <v>3524</v>
      </c>
      <c r="Q18" s="3">
        <v>4745</v>
      </c>
      <c r="S18" s="25">
        <v>2127</v>
      </c>
    </row>
    <row r="19" spans="2:19" x14ac:dyDescent="0.25">
      <c r="H19" s="3"/>
      <c r="J19" s="25"/>
      <c r="L19" s="3"/>
      <c r="N19" s="25"/>
      <c r="Q19" s="3"/>
      <c r="S19" s="25"/>
    </row>
    <row r="20" spans="2:19" x14ac:dyDescent="0.25">
      <c r="B20" s="6" t="s">
        <v>75</v>
      </c>
      <c r="H20" s="16">
        <f>+L20-Q20</f>
        <v>540</v>
      </c>
      <c r="I20" s="7"/>
      <c r="J20" s="25">
        <f>+N20-S20</f>
        <v>5235</v>
      </c>
      <c r="K20" s="7"/>
      <c r="L20" s="16">
        <f>2254+430-L21</f>
        <v>872</v>
      </c>
      <c r="M20" s="7"/>
      <c r="N20" s="24">
        <v>6816</v>
      </c>
      <c r="Q20" s="16">
        <v>332</v>
      </c>
      <c r="R20" s="7"/>
      <c r="S20" s="24">
        <v>1581</v>
      </c>
    </row>
    <row r="21" spans="2:19" x14ac:dyDescent="0.25">
      <c r="B21" s="6" t="s">
        <v>120</v>
      </c>
      <c r="H21" s="16">
        <f>+L21-Q21</f>
        <v>1812</v>
      </c>
      <c r="I21" s="7"/>
      <c r="J21" s="25">
        <f>+N21-S21</f>
        <v>31</v>
      </c>
      <c r="K21" s="7"/>
      <c r="L21" s="16">
        <v>1812</v>
      </c>
      <c r="M21" s="7"/>
      <c r="N21" s="24">
        <v>326</v>
      </c>
      <c r="Q21" s="16">
        <v>0</v>
      </c>
      <c r="R21" s="7"/>
      <c r="S21" s="24">
        <v>295</v>
      </c>
    </row>
    <row r="22" spans="2:19" x14ac:dyDescent="0.25">
      <c r="B22" s="6" t="s">
        <v>76</v>
      </c>
      <c r="G22" s="13"/>
      <c r="H22" s="16">
        <f>+L22-Q22</f>
        <v>-2210</v>
      </c>
      <c r="J22" s="25">
        <f>+N22-S22</f>
        <v>-1534</v>
      </c>
      <c r="L22" s="3">
        <v>-3237</v>
      </c>
      <c r="N22" s="25">
        <f>-3718-409</f>
        <v>-4127</v>
      </c>
      <c r="Q22" s="3">
        <v>-1027</v>
      </c>
      <c r="S22" s="25">
        <v>-2593</v>
      </c>
    </row>
    <row r="23" spans="2:19" x14ac:dyDescent="0.25">
      <c r="B23" s="6" t="s">
        <v>164</v>
      </c>
      <c r="G23" s="13"/>
      <c r="H23" s="16">
        <f>+L23-Q23</f>
        <v>-468</v>
      </c>
      <c r="J23" s="25">
        <v>0</v>
      </c>
      <c r="L23" s="3">
        <v>-468</v>
      </c>
      <c r="N23" s="25">
        <v>0</v>
      </c>
      <c r="Q23" s="3"/>
      <c r="S23" s="25"/>
    </row>
    <row r="24" spans="2:19" x14ac:dyDescent="0.25">
      <c r="B24" s="6" t="s">
        <v>20</v>
      </c>
      <c r="H24" s="3">
        <f>+L24-Q24</f>
        <v>-79</v>
      </c>
      <c r="J24" s="25">
        <f>+N24-S24</f>
        <v>-64</v>
      </c>
      <c r="L24" s="3">
        <v>-227</v>
      </c>
      <c r="N24" s="25">
        <v>-198</v>
      </c>
      <c r="Q24" s="3">
        <v>-148</v>
      </c>
      <c r="S24" s="25">
        <v>-134</v>
      </c>
    </row>
    <row r="25" spans="2:19" x14ac:dyDescent="0.25">
      <c r="H25" s="14"/>
      <c r="J25" s="37"/>
      <c r="L25" s="14"/>
      <c r="N25" s="37"/>
      <c r="Q25" s="14"/>
      <c r="S25" s="37"/>
    </row>
    <row r="26" spans="2:19" x14ac:dyDescent="0.25">
      <c r="B26" s="1" t="s">
        <v>133</v>
      </c>
      <c r="H26" s="3">
        <f>SUM(H18:H25)</f>
        <v>2088</v>
      </c>
      <c r="J26" s="25">
        <f>SUM(J18:J25)</f>
        <v>5065</v>
      </c>
      <c r="L26" s="3">
        <f>SUM(L18:L25)</f>
        <v>5990</v>
      </c>
      <c r="N26" s="25">
        <f>SUM(N18:N25)</f>
        <v>6341</v>
      </c>
      <c r="Q26" s="3">
        <f>SUM(Q18:Q25)</f>
        <v>3902</v>
      </c>
      <c r="S26" s="3">
        <v>1276</v>
      </c>
    </row>
    <row r="27" spans="2:19" x14ac:dyDescent="0.25">
      <c r="H27" s="3"/>
      <c r="J27" s="3"/>
      <c r="L27" s="3"/>
      <c r="N27" s="3"/>
      <c r="Q27" s="3"/>
      <c r="S27" s="3"/>
    </row>
    <row r="28" spans="2:19" x14ac:dyDescent="0.25">
      <c r="B28" s="6" t="s">
        <v>77</v>
      </c>
      <c r="H28" s="3">
        <f>+L28-Q28</f>
        <v>10</v>
      </c>
      <c r="J28" s="25">
        <f>+N28-S28</f>
        <v>19</v>
      </c>
      <c r="L28" s="3">
        <v>28</v>
      </c>
      <c r="N28" s="25">
        <v>58</v>
      </c>
      <c r="Q28" s="3">
        <v>18</v>
      </c>
      <c r="S28" s="3">
        <v>39</v>
      </c>
    </row>
    <row r="29" spans="2:19" x14ac:dyDescent="0.25">
      <c r="B29" s="6" t="s">
        <v>54</v>
      </c>
      <c r="H29" s="3">
        <f>+L29-Q29</f>
        <v>-123</v>
      </c>
      <c r="J29" s="25">
        <f>+N29-S29</f>
        <v>-140</v>
      </c>
      <c r="L29" s="3">
        <v>-330</v>
      </c>
      <c r="N29" s="25">
        <v>-396</v>
      </c>
      <c r="Q29" s="3">
        <v>-207</v>
      </c>
      <c r="S29" s="25">
        <v>-256</v>
      </c>
    </row>
    <row r="30" spans="2:19" x14ac:dyDescent="0.25">
      <c r="H30" s="14"/>
      <c r="J30" s="14"/>
      <c r="L30" s="14"/>
      <c r="N30" s="14"/>
      <c r="Q30" s="14"/>
      <c r="S30" s="14"/>
    </row>
    <row r="31" spans="2:19" x14ac:dyDescent="0.25">
      <c r="B31" s="1" t="s">
        <v>134</v>
      </c>
      <c r="H31" s="3">
        <f>SUM(H26:H30)</f>
        <v>1975</v>
      </c>
      <c r="J31" s="25">
        <f>SUM(J26:J30)</f>
        <v>4944</v>
      </c>
      <c r="L31" s="3">
        <f>SUM(L26:L30)</f>
        <v>5688</v>
      </c>
      <c r="N31" s="25">
        <f>SUM(N26:N30)</f>
        <v>6003</v>
      </c>
      <c r="Q31" s="3">
        <v>3713</v>
      </c>
      <c r="S31" s="3">
        <v>1059</v>
      </c>
    </row>
    <row r="32" spans="2:19" x14ac:dyDescent="0.25">
      <c r="F32" s="13"/>
      <c r="H32" s="3"/>
      <c r="J32" s="25"/>
      <c r="L32" s="3"/>
      <c r="N32" s="25"/>
      <c r="Q32" s="3"/>
      <c r="S32" s="25"/>
    </row>
    <row r="33" spans="2:19" x14ac:dyDescent="0.25">
      <c r="B33" s="6" t="s">
        <v>78</v>
      </c>
      <c r="G33" s="49"/>
      <c r="H33" s="16">
        <f>+L33-Q33</f>
        <v>-465</v>
      </c>
      <c r="I33" s="7"/>
      <c r="J33" s="24">
        <f>+N33-S33</f>
        <v>-1139</v>
      </c>
      <c r="K33" s="7"/>
      <c r="L33" s="16">
        <v>-1205</v>
      </c>
      <c r="M33" s="7"/>
      <c r="N33" s="24">
        <v>-1018</v>
      </c>
      <c r="Q33" s="14">
        <v>-740</v>
      </c>
      <c r="S33" s="37">
        <v>121</v>
      </c>
    </row>
    <row r="34" spans="2:19" ht="15" customHeight="1" x14ac:dyDescent="0.25">
      <c r="H34" s="14"/>
      <c r="J34" s="37"/>
      <c r="L34" s="14"/>
      <c r="N34" s="37"/>
      <c r="Q34" s="3"/>
      <c r="S34" s="25"/>
    </row>
    <row r="35" spans="2:19" x14ac:dyDescent="0.25">
      <c r="B35" s="1" t="s">
        <v>168</v>
      </c>
      <c r="H35" s="3">
        <f>+H31+H33</f>
        <v>1510</v>
      </c>
      <c r="J35" s="25">
        <f>+J31+J33</f>
        <v>3805</v>
      </c>
      <c r="L35" s="3">
        <f>+L31+L33</f>
        <v>4483</v>
      </c>
      <c r="N35" s="25">
        <f>+N31+N33</f>
        <v>4985</v>
      </c>
      <c r="Q35" s="3">
        <v>2973</v>
      </c>
      <c r="S35" s="25">
        <v>1180</v>
      </c>
    </row>
    <row r="36" spans="2:19" ht="7.5" customHeight="1" thickBot="1" x14ac:dyDescent="0.3">
      <c r="H36" s="19"/>
      <c r="J36" s="51"/>
      <c r="L36" s="19"/>
      <c r="N36" s="51"/>
      <c r="Q36" s="19"/>
      <c r="S36" s="51"/>
    </row>
    <row r="37" spans="2:19" ht="15.75" thickTop="1" x14ac:dyDescent="0.25">
      <c r="H37" s="3"/>
      <c r="J37" s="25"/>
      <c r="L37" s="3"/>
      <c r="N37" s="25"/>
      <c r="Q37" s="3"/>
      <c r="S37" s="25"/>
    </row>
    <row r="38" spans="2:19" x14ac:dyDescent="0.25">
      <c r="B38" s="1" t="s">
        <v>79</v>
      </c>
      <c r="H38" s="3"/>
      <c r="J38" s="25"/>
      <c r="L38" s="3"/>
      <c r="N38" s="25"/>
      <c r="Q38" s="3"/>
      <c r="S38" s="25"/>
    </row>
    <row r="39" spans="2:19" x14ac:dyDescent="0.25">
      <c r="B39" s="6" t="s">
        <v>149</v>
      </c>
      <c r="H39" s="3"/>
      <c r="J39" s="25"/>
      <c r="L39" s="3"/>
      <c r="N39" s="25"/>
      <c r="Q39" s="3"/>
      <c r="S39" s="25"/>
    </row>
    <row r="40" spans="2:19" x14ac:dyDescent="0.25">
      <c r="B40" s="6" t="s">
        <v>144</v>
      </c>
      <c r="H40" s="3">
        <f>+L40-Q40</f>
        <v>-443</v>
      </c>
      <c r="J40" s="25">
        <f>+N40-S40</f>
        <v>0</v>
      </c>
      <c r="L40" s="3">
        <v>723</v>
      </c>
      <c r="N40" s="25">
        <v>358</v>
      </c>
      <c r="Q40" s="3">
        <v>1166</v>
      </c>
      <c r="S40" s="25">
        <v>358</v>
      </c>
    </row>
    <row r="41" spans="2:19" ht="14.25" x14ac:dyDescent="0.2">
      <c r="H41" s="6"/>
      <c r="L41" s="6"/>
    </row>
    <row r="42" spans="2:19" ht="15" customHeight="1" x14ac:dyDescent="0.25">
      <c r="B42" s="1" t="s">
        <v>169</v>
      </c>
      <c r="H42" s="14"/>
      <c r="J42" s="37"/>
      <c r="L42" s="14"/>
      <c r="N42" s="37"/>
      <c r="Q42" s="14"/>
      <c r="S42" s="37"/>
    </row>
    <row r="43" spans="2:19" ht="15" customHeight="1" x14ac:dyDescent="0.25">
      <c r="B43" s="1" t="s">
        <v>114</v>
      </c>
      <c r="H43" s="3">
        <f>SUM(H35:H42)</f>
        <v>1067</v>
      </c>
      <c r="J43" s="25">
        <f>SUM(J35:J42)</f>
        <v>3805</v>
      </c>
      <c r="L43" s="3">
        <f>SUM(L35:L42)</f>
        <v>5206</v>
      </c>
      <c r="N43" s="25">
        <f>SUM(N35:N42)</f>
        <v>5343</v>
      </c>
      <c r="Q43" s="3">
        <v>4139</v>
      </c>
      <c r="S43" s="3">
        <v>1538</v>
      </c>
    </row>
    <row r="44" spans="2:19" ht="7.5" customHeight="1" thickBot="1" x14ac:dyDescent="0.3">
      <c r="H44" s="19"/>
      <c r="J44" s="51"/>
      <c r="L44" s="19"/>
      <c r="N44" s="51"/>
      <c r="Q44" s="19"/>
      <c r="S44" s="51"/>
    </row>
    <row r="45" spans="2:19" ht="15.75" thickTop="1" x14ac:dyDescent="0.25">
      <c r="H45" s="3"/>
      <c r="J45" s="25"/>
      <c r="L45" s="3"/>
      <c r="N45" s="25"/>
      <c r="Q45" s="3"/>
      <c r="S45" s="25"/>
    </row>
    <row r="46" spans="2:19" x14ac:dyDescent="0.25">
      <c r="B46" s="6" t="s">
        <v>5</v>
      </c>
      <c r="H46" s="3"/>
      <c r="J46" s="25"/>
      <c r="L46" s="3"/>
      <c r="N46" s="25"/>
    </row>
    <row r="47" spans="2:19" ht="23.25" customHeight="1" thickBot="1" x14ac:dyDescent="0.3">
      <c r="C47" s="141" t="s">
        <v>80</v>
      </c>
      <c r="D47" s="141"/>
      <c r="E47" s="141"/>
      <c r="F47" s="141"/>
      <c r="H47" s="20">
        <f>(+H35)/(136483.675)*100</f>
        <v>1.1063594235720866</v>
      </c>
      <c r="J47" s="52">
        <f>(+J35)/(136483.675)*100</f>
        <v>2.7878792097296623</v>
      </c>
      <c r="L47" s="20">
        <f>(+L35)/(136483.675)*100</f>
        <v>3.2846419177971287</v>
      </c>
      <c r="N47" s="52">
        <f>(+N35)/(136483.675)*100</f>
        <v>3.6524514745078491</v>
      </c>
      <c r="Q47" s="6">
        <v>2.1782824942250425</v>
      </c>
      <c r="S47" s="6">
        <v>0.86457226477818694</v>
      </c>
    </row>
    <row r="48" spans="2:19" x14ac:dyDescent="0.25">
      <c r="H48" s="3"/>
      <c r="J48" s="25"/>
      <c r="L48" s="3"/>
      <c r="N48" s="25"/>
    </row>
    <row r="50" spans="2:14" x14ac:dyDescent="0.25">
      <c r="B50" s="21"/>
      <c r="C50" s="21"/>
      <c r="D50" s="21"/>
      <c r="E50" s="21"/>
      <c r="F50" s="21"/>
      <c r="G50" s="21"/>
      <c r="H50" s="22"/>
      <c r="I50" s="21"/>
      <c r="J50" s="21"/>
      <c r="K50" s="21"/>
      <c r="M50" s="21"/>
      <c r="N50" s="21"/>
    </row>
    <row r="51" spans="2:14" ht="39.75" customHeight="1" x14ac:dyDescent="0.2">
      <c r="B51" s="144" t="s">
        <v>145</v>
      </c>
      <c r="C51" s="144"/>
      <c r="D51" s="144"/>
      <c r="E51" s="144"/>
      <c r="F51" s="144"/>
      <c r="G51" s="144"/>
      <c r="H51" s="144"/>
      <c r="I51" s="144"/>
      <c r="J51" s="144"/>
      <c r="K51" s="144"/>
      <c r="L51" s="144"/>
      <c r="M51" s="144"/>
      <c r="N51" s="144"/>
    </row>
    <row r="54" spans="2:14" x14ac:dyDescent="0.25">
      <c r="H54" s="8"/>
    </row>
    <row r="55" spans="2:14" x14ac:dyDescent="0.25">
      <c r="H55" s="120"/>
    </row>
    <row r="56" spans="2:14" x14ac:dyDescent="0.25">
      <c r="H56" s="8"/>
    </row>
    <row r="57" spans="2:14" x14ac:dyDescent="0.25">
      <c r="H57" s="8"/>
    </row>
  </sheetData>
  <mergeCells count="4">
    <mergeCell ref="H8:J8"/>
    <mergeCell ref="L8:N8"/>
    <mergeCell ref="B51:N51"/>
    <mergeCell ref="C47:F47"/>
  </mergeCells>
  <phoneticPr fontId="0" type="noConversion"/>
  <printOptions horizontalCentered="1"/>
  <pageMargins left="0.5" right="0.5" top="1" bottom="0.5" header="0.5" footer="0.25"/>
  <pageSetup paperSize="9" scale="79" orientation="portrait" r:id="rId1"/>
  <headerFooter scaleWithDoc="0" alignWithMargins="0">
    <oddFooter>&amp;C&amp;"Times New Roman,Italic"Page 1 of 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showGridLines="0" view="pageBreakPreview" zoomScale="75" zoomScaleNormal="75" workbookViewId="0">
      <selection activeCell="E10" sqref="E10"/>
    </sheetView>
  </sheetViews>
  <sheetFormatPr defaultRowHeight="14.25" x14ac:dyDescent="0.2"/>
  <cols>
    <col min="1" max="1" width="3.28515625" style="6" customWidth="1"/>
    <col min="2" max="2" width="4.28515625" style="6" customWidth="1"/>
    <col min="3" max="3" width="10.7109375" style="6" customWidth="1"/>
    <col min="4" max="4" width="11.5703125" style="6" customWidth="1"/>
    <col min="5" max="5" width="14.140625" style="6" customWidth="1"/>
    <col min="6" max="6" width="13.140625" style="6" customWidth="1"/>
    <col min="7" max="7" width="9.140625" style="6"/>
    <col min="8" max="8" width="14.42578125" style="6" customWidth="1"/>
    <col min="9" max="9" width="10.28515625" style="6" customWidth="1"/>
    <col min="10" max="10" width="15" style="6" customWidth="1"/>
    <col min="11" max="11" width="9.140625" style="6"/>
    <col min="12" max="12" width="14.140625" style="6" customWidth="1"/>
    <col min="13" max="13" width="2.7109375" style="6" customWidth="1"/>
    <col min="14" max="14" width="12.7109375" style="6" customWidth="1"/>
    <col min="15" max="16384" width="9.140625" style="6"/>
  </cols>
  <sheetData>
    <row r="1" spans="2:11" ht="15" x14ac:dyDescent="0.25">
      <c r="B1" s="1"/>
    </row>
    <row r="2" spans="2:11" ht="18" x14ac:dyDescent="0.25">
      <c r="B2" s="1"/>
      <c r="D2" s="1" t="s">
        <v>139</v>
      </c>
      <c r="E2" s="7"/>
      <c r="F2" s="7"/>
      <c r="G2" s="7"/>
      <c r="H2" s="7"/>
      <c r="I2" s="7"/>
      <c r="J2" s="7"/>
      <c r="K2" s="7"/>
    </row>
    <row r="3" spans="2:11" ht="15" x14ac:dyDescent="0.25">
      <c r="B3" s="1"/>
      <c r="D3" s="104"/>
      <c r="E3" s="7"/>
      <c r="F3" s="7"/>
      <c r="G3" s="7"/>
      <c r="H3" s="7"/>
      <c r="I3" s="7"/>
      <c r="J3" s="7"/>
      <c r="K3" s="7"/>
    </row>
    <row r="4" spans="2:11" ht="15" x14ac:dyDescent="0.25">
      <c r="D4" s="9" t="s">
        <v>158</v>
      </c>
      <c r="E4" s="10"/>
      <c r="F4" s="10"/>
      <c r="G4" s="10"/>
      <c r="H4" s="10"/>
      <c r="I4" s="7"/>
      <c r="J4" s="7"/>
      <c r="K4" s="7"/>
    </row>
    <row r="5" spans="2:11" ht="15" x14ac:dyDescent="0.25">
      <c r="D5" s="105" t="s">
        <v>0</v>
      </c>
      <c r="E5" s="106"/>
      <c r="F5" s="106"/>
      <c r="G5" s="7"/>
      <c r="H5" s="8"/>
      <c r="I5" s="7"/>
      <c r="J5" s="7"/>
      <c r="K5" s="7"/>
    </row>
    <row r="6" spans="2:11" ht="15" x14ac:dyDescent="0.25">
      <c r="D6" s="11"/>
      <c r="E6" s="7"/>
      <c r="F6" s="7"/>
      <c r="G6" s="7"/>
      <c r="H6" s="23" t="s">
        <v>7</v>
      </c>
      <c r="I6" s="17"/>
      <c r="J6" s="17" t="s">
        <v>63</v>
      </c>
      <c r="K6" s="7"/>
    </row>
    <row r="7" spans="2:11" ht="16.5" customHeight="1" x14ac:dyDescent="0.25">
      <c r="D7" s="7"/>
      <c r="E7" s="7"/>
      <c r="F7" s="7"/>
      <c r="G7" s="7"/>
      <c r="H7" s="23" t="str">
        <f>+IS!L12</f>
        <v>30.09.2013</v>
      </c>
      <c r="I7" s="17"/>
      <c r="J7" s="17" t="s">
        <v>141</v>
      </c>
      <c r="K7" s="7"/>
    </row>
    <row r="8" spans="2:11" ht="15" x14ac:dyDescent="0.25">
      <c r="H8" s="23" t="s">
        <v>6</v>
      </c>
      <c r="I8" s="17"/>
      <c r="J8" s="17" t="s">
        <v>6</v>
      </c>
      <c r="K8" s="7"/>
    </row>
    <row r="9" spans="2:11" ht="15" x14ac:dyDescent="0.25">
      <c r="B9" s="1" t="s">
        <v>81</v>
      </c>
      <c r="H9" s="23"/>
      <c r="I9" s="17"/>
      <c r="J9" s="17"/>
      <c r="K9" s="7"/>
    </row>
    <row r="10" spans="2:11" ht="15" x14ac:dyDescent="0.25">
      <c r="C10" s="1" t="s">
        <v>82</v>
      </c>
      <c r="H10" s="16"/>
      <c r="I10" s="24"/>
      <c r="J10" s="122"/>
      <c r="K10" s="7"/>
    </row>
    <row r="11" spans="2:11" ht="15" x14ac:dyDescent="0.25">
      <c r="C11" s="6" t="s">
        <v>83</v>
      </c>
      <c r="H11" s="26">
        <f>2870+996</f>
        <v>3866</v>
      </c>
      <c r="I11" s="25"/>
      <c r="J11" s="27">
        <v>3417</v>
      </c>
    </row>
    <row r="12" spans="2:11" ht="15" x14ac:dyDescent="0.25">
      <c r="C12" s="6" t="s">
        <v>116</v>
      </c>
      <c r="H12" s="28">
        <v>11804</v>
      </c>
      <c r="I12" s="25"/>
      <c r="J12" s="29">
        <v>11804</v>
      </c>
    </row>
    <row r="13" spans="2:11" ht="15" x14ac:dyDescent="0.25">
      <c r="C13" s="6" t="s">
        <v>84</v>
      </c>
      <c r="H13" s="28">
        <v>499</v>
      </c>
      <c r="I13" s="25"/>
      <c r="J13" s="29">
        <v>510</v>
      </c>
    </row>
    <row r="14" spans="2:11" ht="15" x14ac:dyDescent="0.25">
      <c r="B14" s="1"/>
      <c r="C14" s="6" t="s">
        <v>115</v>
      </c>
      <c r="H14" s="30">
        <v>4472</v>
      </c>
      <c r="I14" s="24"/>
      <c r="J14" s="31">
        <v>4472</v>
      </c>
    </row>
    <row r="15" spans="2:11" ht="15" x14ac:dyDescent="0.25">
      <c r="H15" s="100">
        <f>SUM(H11:H14)</f>
        <v>20641</v>
      </c>
      <c r="I15" s="25"/>
      <c r="J15" s="101">
        <f>SUM(J11:J14)</f>
        <v>20203</v>
      </c>
    </row>
    <row r="16" spans="2:11" ht="15" x14ac:dyDescent="0.25">
      <c r="B16" s="1"/>
      <c r="C16" s="1" t="s">
        <v>86</v>
      </c>
      <c r="H16" s="16"/>
      <c r="I16" s="24"/>
      <c r="J16" s="24"/>
    </row>
    <row r="17" spans="2:14" ht="15" x14ac:dyDescent="0.25">
      <c r="B17" s="1"/>
      <c r="C17" s="6" t="s">
        <v>85</v>
      </c>
      <c r="H17" s="26">
        <v>149</v>
      </c>
      <c r="I17" s="25"/>
      <c r="J17" s="27">
        <v>2114</v>
      </c>
    </row>
    <row r="18" spans="2:14" ht="15" x14ac:dyDescent="0.25">
      <c r="C18" s="6" t="s">
        <v>87</v>
      </c>
      <c r="H18" s="28">
        <v>156129</v>
      </c>
      <c r="I18" s="25"/>
      <c r="J18" s="29">
        <v>130498</v>
      </c>
    </row>
    <row r="19" spans="2:14" ht="15" x14ac:dyDescent="0.25">
      <c r="C19" s="6" t="s">
        <v>88</v>
      </c>
      <c r="H19" s="28">
        <v>556</v>
      </c>
      <c r="I19" s="25"/>
      <c r="J19" s="29">
        <v>1407</v>
      </c>
    </row>
    <row r="20" spans="2:14" ht="15" x14ac:dyDescent="0.25">
      <c r="C20" s="6" t="s">
        <v>89</v>
      </c>
      <c r="H20" s="28">
        <v>4812</v>
      </c>
      <c r="I20" s="25"/>
      <c r="J20" s="29">
        <v>12023</v>
      </c>
      <c r="N20" s="13"/>
    </row>
    <row r="21" spans="2:14" ht="15" x14ac:dyDescent="0.25">
      <c r="C21" s="6" t="s">
        <v>90</v>
      </c>
      <c r="H21" s="28">
        <v>1281</v>
      </c>
      <c r="I21" s="25"/>
      <c r="J21" s="29">
        <v>1253</v>
      </c>
      <c r="N21" s="13"/>
    </row>
    <row r="22" spans="2:14" ht="15" x14ac:dyDescent="0.25">
      <c r="C22" s="6" t="s">
        <v>91</v>
      </c>
      <c r="H22" s="30">
        <v>352</v>
      </c>
      <c r="I22" s="25"/>
      <c r="J22" s="90">
        <v>55</v>
      </c>
      <c r="N22" s="13"/>
    </row>
    <row r="23" spans="2:14" ht="15" x14ac:dyDescent="0.25">
      <c r="H23" s="100">
        <f>SUM(H17:H22)</f>
        <v>163279</v>
      </c>
      <c r="I23" s="25"/>
      <c r="J23" s="101">
        <f>SUM(J17:J22)</f>
        <v>147350</v>
      </c>
    </row>
    <row r="24" spans="2:14" ht="15.75" thickBot="1" x14ac:dyDescent="0.3">
      <c r="H24" s="16"/>
      <c r="I24" s="24"/>
      <c r="J24" s="24"/>
    </row>
    <row r="25" spans="2:14" ht="15.75" thickBot="1" x14ac:dyDescent="0.3">
      <c r="B25" s="1" t="s">
        <v>92</v>
      </c>
      <c r="H25" s="32">
        <f>+H23+H15</f>
        <v>183920</v>
      </c>
      <c r="I25" s="24"/>
      <c r="J25" s="33">
        <f>+J23+J15</f>
        <v>167553</v>
      </c>
    </row>
    <row r="26" spans="2:14" ht="15" x14ac:dyDescent="0.25">
      <c r="H26" s="16"/>
      <c r="I26" s="24"/>
      <c r="J26" s="24"/>
    </row>
    <row r="27" spans="2:14" ht="15" x14ac:dyDescent="0.25">
      <c r="B27" s="1" t="s">
        <v>93</v>
      </c>
      <c r="F27" s="45"/>
      <c r="H27" s="3"/>
      <c r="I27" s="25"/>
      <c r="J27" s="25"/>
    </row>
    <row r="28" spans="2:14" ht="15" x14ac:dyDescent="0.25">
      <c r="B28" s="1"/>
      <c r="C28" s="1" t="s">
        <v>96</v>
      </c>
      <c r="F28" s="45"/>
      <c r="H28" s="3"/>
      <c r="I28" s="25"/>
      <c r="J28" s="25"/>
    </row>
    <row r="29" spans="2:14" ht="15" x14ac:dyDescent="0.25">
      <c r="C29" s="6" t="s">
        <v>94</v>
      </c>
      <c r="H29" s="26">
        <v>68242</v>
      </c>
      <c r="I29" s="25"/>
      <c r="J29" s="91">
        <v>68242</v>
      </c>
    </row>
    <row r="30" spans="2:14" ht="15" x14ac:dyDescent="0.25">
      <c r="C30" s="6" t="s">
        <v>95</v>
      </c>
      <c r="H30" s="28">
        <f>EQUITY!J18+EQUITY!L18</f>
        <v>10196</v>
      </c>
      <c r="I30" s="25"/>
      <c r="J30" s="29">
        <f>10478-1005</f>
        <v>9473</v>
      </c>
    </row>
    <row r="31" spans="2:14" ht="15" x14ac:dyDescent="0.25">
      <c r="C31" s="6" t="s">
        <v>154</v>
      </c>
      <c r="H31" s="28">
        <f>EQUITY!N18</f>
        <v>40957</v>
      </c>
      <c r="I31" s="25"/>
      <c r="J31" s="29">
        <v>36474</v>
      </c>
    </row>
    <row r="32" spans="2:14" ht="15" x14ac:dyDescent="0.25">
      <c r="B32" s="1" t="s">
        <v>97</v>
      </c>
      <c r="H32" s="100">
        <f>SUM(H29:H31)</f>
        <v>119395</v>
      </c>
      <c r="I32" s="25"/>
      <c r="J32" s="101">
        <f>SUM(J29:J31)</f>
        <v>114189</v>
      </c>
    </row>
    <row r="33" spans="2:14" ht="15" x14ac:dyDescent="0.25">
      <c r="H33" s="16"/>
      <c r="I33" s="24"/>
      <c r="J33" s="24"/>
    </row>
    <row r="34" spans="2:14" ht="15" x14ac:dyDescent="0.25">
      <c r="B34" s="1" t="s">
        <v>98</v>
      </c>
      <c r="H34" s="16"/>
      <c r="I34" s="24"/>
      <c r="J34" s="24"/>
    </row>
    <row r="35" spans="2:14" ht="15" x14ac:dyDescent="0.25">
      <c r="C35" s="1" t="s">
        <v>99</v>
      </c>
      <c r="H35" s="3"/>
      <c r="I35" s="25"/>
      <c r="J35" s="25"/>
    </row>
    <row r="36" spans="2:14" ht="15" x14ac:dyDescent="0.25">
      <c r="C36" s="6" t="s">
        <v>8</v>
      </c>
      <c r="H36" s="26">
        <v>0</v>
      </c>
      <c r="I36" s="25"/>
      <c r="J36" s="27">
        <v>53</v>
      </c>
    </row>
    <row r="37" spans="2:14" ht="15" x14ac:dyDescent="0.25">
      <c r="H37" s="100">
        <f>SUM(H36:H36)</f>
        <v>0</v>
      </c>
      <c r="I37" s="24"/>
      <c r="J37" s="101">
        <f>SUM(J36)</f>
        <v>53</v>
      </c>
    </row>
    <row r="38" spans="2:14" ht="15" x14ac:dyDescent="0.25">
      <c r="H38" s="16"/>
      <c r="I38" s="24"/>
      <c r="J38" s="24"/>
    </row>
    <row r="39" spans="2:14" ht="15" x14ac:dyDescent="0.25">
      <c r="B39" s="1"/>
      <c r="C39" s="1" t="s">
        <v>100</v>
      </c>
      <c r="H39" s="16"/>
      <c r="I39" s="24"/>
      <c r="J39" s="24"/>
    </row>
    <row r="40" spans="2:14" ht="15" x14ac:dyDescent="0.25">
      <c r="C40" s="6" t="s">
        <v>101</v>
      </c>
      <c r="H40" s="26">
        <v>53679</v>
      </c>
      <c r="I40" s="25"/>
      <c r="J40" s="27">
        <v>41646</v>
      </c>
    </row>
    <row r="41" spans="2:14" ht="15" x14ac:dyDescent="0.25">
      <c r="C41" s="6" t="s">
        <v>102</v>
      </c>
      <c r="H41" s="28">
        <v>273</v>
      </c>
      <c r="I41" s="25"/>
      <c r="J41" s="29">
        <v>329</v>
      </c>
    </row>
    <row r="42" spans="2:14" ht="15" x14ac:dyDescent="0.25">
      <c r="C42" s="6" t="s">
        <v>103</v>
      </c>
      <c r="H42" s="28">
        <v>233</v>
      </c>
      <c r="I42" s="25"/>
      <c r="J42" s="29">
        <v>204</v>
      </c>
    </row>
    <row r="43" spans="2:14" ht="15" x14ac:dyDescent="0.25">
      <c r="C43" s="6" t="s">
        <v>104</v>
      </c>
      <c r="H43" s="28">
        <v>2643</v>
      </c>
      <c r="I43" s="25"/>
      <c r="J43" s="29">
        <v>3509</v>
      </c>
      <c r="N43" s="13"/>
    </row>
    <row r="44" spans="2:14" ht="15" x14ac:dyDescent="0.25">
      <c r="C44" s="6" t="s">
        <v>106</v>
      </c>
      <c r="H44" s="28">
        <v>1455</v>
      </c>
      <c r="I44" s="25"/>
      <c r="J44" s="29">
        <v>816</v>
      </c>
      <c r="K44" s="13"/>
    </row>
    <row r="45" spans="2:14" ht="15" x14ac:dyDescent="0.25">
      <c r="C45" s="6" t="s">
        <v>105</v>
      </c>
      <c r="F45" s="13"/>
      <c r="G45" s="6" t="s">
        <v>29</v>
      </c>
      <c r="H45" s="28">
        <v>2174</v>
      </c>
      <c r="I45" s="25"/>
      <c r="J45" s="29">
        <v>2618</v>
      </c>
    </row>
    <row r="46" spans="2:14" ht="15" x14ac:dyDescent="0.25">
      <c r="C46" s="6" t="s">
        <v>117</v>
      </c>
      <c r="F46" s="13"/>
      <c r="H46" s="28">
        <v>79</v>
      </c>
      <c r="I46" s="25"/>
      <c r="J46" s="29">
        <v>103</v>
      </c>
    </row>
    <row r="47" spans="2:14" ht="15" x14ac:dyDescent="0.25">
      <c r="C47" s="6" t="s">
        <v>107</v>
      </c>
      <c r="H47" s="30">
        <v>3989</v>
      </c>
      <c r="I47" s="25"/>
      <c r="J47" s="31">
        <v>4086</v>
      </c>
      <c r="K47" s="13"/>
      <c r="N47" s="13"/>
    </row>
    <row r="48" spans="2:14" ht="15" x14ac:dyDescent="0.25">
      <c r="H48" s="100">
        <f>SUM(H40:H47)</f>
        <v>64525</v>
      </c>
      <c r="I48" s="25"/>
      <c r="J48" s="101">
        <f>SUM(J40:J47)</f>
        <v>53311</v>
      </c>
      <c r="L48" s="13"/>
    </row>
    <row r="49" spans="1:12" ht="15" x14ac:dyDescent="0.25">
      <c r="H49" s="16"/>
      <c r="I49" s="25"/>
      <c r="J49" s="24"/>
    </row>
    <row r="50" spans="1:12" ht="15" x14ac:dyDescent="0.25">
      <c r="B50" s="1" t="s">
        <v>108</v>
      </c>
      <c r="H50" s="100">
        <f>+H48+H37</f>
        <v>64525</v>
      </c>
      <c r="I50" s="25"/>
      <c r="J50" s="101">
        <f>J37+J48</f>
        <v>53364</v>
      </c>
    </row>
    <row r="51" spans="1:12" ht="15.75" thickBot="1" x14ac:dyDescent="0.3">
      <c r="H51" s="3"/>
      <c r="I51" s="25"/>
      <c r="J51" s="25"/>
    </row>
    <row r="52" spans="1:12" ht="15.75" thickBot="1" x14ac:dyDescent="0.3">
      <c r="B52" s="1" t="s">
        <v>109</v>
      </c>
      <c r="H52" s="32">
        <f>+H50+H32</f>
        <v>183920</v>
      </c>
      <c r="I52" s="25"/>
      <c r="J52" s="33">
        <f>J32+J50</f>
        <v>167553</v>
      </c>
    </row>
    <row r="53" spans="1:12" ht="15" hidden="1" x14ac:dyDescent="0.25">
      <c r="H53" s="102">
        <f>+H25-H52</f>
        <v>0</v>
      </c>
      <c r="I53" s="103"/>
      <c r="J53" s="103">
        <v>0</v>
      </c>
    </row>
    <row r="54" spans="1:12" ht="15" x14ac:dyDescent="0.25">
      <c r="H54" s="102"/>
      <c r="I54" s="103"/>
      <c r="J54" s="103"/>
    </row>
    <row r="55" spans="1:12" ht="15" x14ac:dyDescent="0.25">
      <c r="B55" s="6" t="s">
        <v>27</v>
      </c>
      <c r="H55" s="3"/>
      <c r="I55" s="25"/>
      <c r="J55" s="34"/>
    </row>
    <row r="56" spans="1:12" ht="30.75" customHeight="1" thickBot="1" x14ac:dyDescent="0.25">
      <c r="B56" s="141" t="s">
        <v>150</v>
      </c>
      <c r="C56" s="141"/>
      <c r="D56" s="141"/>
      <c r="E56" s="141"/>
      <c r="F56" s="141"/>
      <c r="H56" s="55">
        <f>(+H32)/(136483.675)*100</f>
        <v>87.479326739992899</v>
      </c>
      <c r="I56" s="25"/>
      <c r="J56" s="55">
        <f>(+J32)/(136483.675)*100</f>
        <v>83.664951137929151</v>
      </c>
    </row>
    <row r="57" spans="1:12" ht="15.75" thickTop="1" x14ac:dyDescent="0.25">
      <c r="H57" s="1"/>
      <c r="L57" s="6" t="s">
        <v>29</v>
      </c>
    </row>
    <row r="58" spans="1:12" x14ac:dyDescent="0.2">
      <c r="H58" s="25"/>
      <c r="I58" s="25"/>
      <c r="J58" s="25"/>
    </row>
    <row r="59" spans="1:12" x14ac:dyDescent="0.2">
      <c r="H59" s="25"/>
      <c r="I59" s="25"/>
      <c r="J59" s="25"/>
    </row>
    <row r="60" spans="1:12" ht="45" customHeight="1" x14ac:dyDescent="0.2">
      <c r="B60" s="144" t="s">
        <v>146</v>
      </c>
      <c r="C60" s="144"/>
      <c r="D60" s="144"/>
      <c r="E60" s="144"/>
      <c r="F60" s="144"/>
      <c r="G60" s="144"/>
      <c r="H60" s="144"/>
      <c r="I60" s="144"/>
      <c r="J60" s="144"/>
      <c r="K60" s="12"/>
    </row>
    <row r="63" spans="1:12" hidden="1" x14ac:dyDescent="0.2">
      <c r="A63" s="145" t="s">
        <v>130</v>
      </c>
      <c r="B63" s="145"/>
      <c r="C63" s="145"/>
      <c r="D63" s="145"/>
      <c r="E63" s="145"/>
      <c r="F63" s="145"/>
      <c r="G63" s="145"/>
      <c r="H63" s="145"/>
      <c r="I63" s="145"/>
      <c r="J63" s="145"/>
      <c r="K63" s="145"/>
    </row>
    <row r="65" spans="8:10" x14ac:dyDescent="0.2">
      <c r="H65" s="25"/>
      <c r="I65" s="25"/>
      <c r="J65" s="25"/>
    </row>
    <row r="82" spans="8:10" x14ac:dyDescent="0.2">
      <c r="H82" s="35"/>
    </row>
    <row r="83" spans="8:10" x14ac:dyDescent="0.2">
      <c r="H83" s="35"/>
    </row>
    <row r="84" spans="8:10" x14ac:dyDescent="0.2">
      <c r="H84" s="56"/>
      <c r="J84" s="35"/>
    </row>
  </sheetData>
  <mergeCells count="3">
    <mergeCell ref="A63:K63"/>
    <mergeCell ref="B56:F56"/>
    <mergeCell ref="B60:J60"/>
  </mergeCells>
  <phoneticPr fontId="0" type="noConversion"/>
  <printOptions horizontalCentered="1"/>
  <pageMargins left="0.5" right="0.5" top="0.5" bottom="0.5" header="0.5" footer="0.25"/>
  <pageSetup scale="75" orientation="portrait" r:id="rId1"/>
  <headerFooter scaleWithDoc="0" alignWithMargins="0">
    <oddFooter>&amp;C&amp;"Times New Roman,Italic"Page 2 of 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showGridLines="0" view="pageBreakPreview" zoomScale="75" zoomScaleNormal="75" workbookViewId="0">
      <selection activeCell="F8" sqref="F8"/>
    </sheetView>
  </sheetViews>
  <sheetFormatPr defaultRowHeight="15" x14ac:dyDescent="0.25"/>
  <cols>
    <col min="1" max="1" width="3.42578125" style="6" customWidth="1"/>
    <col min="2" max="2" width="5.42578125" style="6" customWidth="1"/>
    <col min="3" max="3" width="7.5703125" style="6" customWidth="1"/>
    <col min="4" max="5" width="9.140625" style="6"/>
    <col min="6" max="6" width="6.85546875" style="6" customWidth="1"/>
    <col min="7" max="7" width="11.7109375" style="6" customWidth="1"/>
    <col min="8" max="8" width="10.7109375" style="6" customWidth="1"/>
    <col min="9" max="9" width="2.28515625" style="6" customWidth="1"/>
    <col min="10" max="10" width="10.7109375" style="6" customWidth="1"/>
    <col min="11" max="11" width="2.28515625" style="6" customWidth="1"/>
    <col min="12" max="12" width="10.7109375" style="6" customWidth="1"/>
    <col min="13" max="13" width="2.28515625" style="6" customWidth="1"/>
    <col min="14" max="14" width="10.7109375" style="6" customWidth="1"/>
    <col min="15" max="15" width="2.28515625" style="6" customWidth="1"/>
    <col min="16" max="16" width="10.7109375" style="1" customWidth="1"/>
    <col min="17" max="17" width="9.140625" style="6"/>
    <col min="18" max="18" width="13.28515625" style="6" bestFit="1" customWidth="1"/>
    <col min="19" max="16384" width="9.140625" style="6"/>
  </cols>
  <sheetData>
    <row r="1" spans="2:17" x14ac:dyDescent="0.25">
      <c r="C1" s="1"/>
    </row>
    <row r="2" spans="2:17" ht="18" x14ac:dyDescent="0.25">
      <c r="C2" s="1"/>
      <c r="E2" s="1" t="s">
        <v>139</v>
      </c>
      <c r="F2" s="7"/>
      <c r="G2" s="7"/>
      <c r="H2" s="7"/>
      <c r="I2" s="7"/>
      <c r="J2" s="7"/>
      <c r="K2" s="7"/>
      <c r="L2" s="7"/>
      <c r="M2" s="7"/>
    </row>
    <row r="3" spans="2:17" x14ac:dyDescent="0.25">
      <c r="C3" s="1"/>
      <c r="E3" s="104"/>
      <c r="F3" s="7"/>
      <c r="G3" s="7"/>
      <c r="H3" s="7"/>
      <c r="I3" s="7"/>
      <c r="J3" s="7"/>
      <c r="K3" s="7"/>
      <c r="L3" s="7"/>
      <c r="M3" s="7"/>
    </row>
    <row r="4" spans="2:17" x14ac:dyDescent="0.25">
      <c r="E4" s="8" t="s">
        <v>9</v>
      </c>
      <c r="F4" s="10"/>
      <c r="G4" s="10"/>
      <c r="H4" s="10"/>
      <c r="I4" s="10"/>
      <c r="J4" s="7"/>
      <c r="K4" s="7"/>
      <c r="L4" s="7"/>
      <c r="M4" s="7"/>
    </row>
    <row r="5" spans="2:17" x14ac:dyDescent="0.25">
      <c r="E5" s="9" t="str">
        <f>+IS!D5</f>
        <v>FOR THE THIRD QUARTER ENDED 30TH SEPTEMBER 2013</v>
      </c>
      <c r="F5" s="10"/>
      <c r="G5" s="10"/>
      <c r="H5" s="10"/>
      <c r="I5" s="10"/>
      <c r="J5" s="7"/>
      <c r="K5" s="7"/>
      <c r="L5" s="7"/>
      <c r="M5" s="7"/>
    </row>
    <row r="6" spans="2:17" x14ac:dyDescent="0.25">
      <c r="E6" s="105" t="s">
        <v>0</v>
      </c>
      <c r="F6" s="106"/>
      <c r="G6" s="106"/>
      <c r="H6" s="106"/>
      <c r="I6" s="7"/>
      <c r="J6" s="7"/>
      <c r="K6" s="7"/>
      <c r="L6" s="7"/>
      <c r="M6" s="7"/>
    </row>
    <row r="7" spans="2:17" x14ac:dyDescent="0.25">
      <c r="E7" s="105"/>
      <c r="F7" s="106"/>
      <c r="G7" s="106"/>
      <c r="H7" s="106"/>
      <c r="I7" s="7"/>
      <c r="J7" s="7"/>
      <c r="K7" s="7"/>
      <c r="L7" s="7"/>
      <c r="M7" s="7"/>
    </row>
    <row r="8" spans="2:17" x14ac:dyDescent="0.25">
      <c r="E8" s="11"/>
      <c r="F8" s="7"/>
      <c r="G8" s="7"/>
      <c r="H8" s="8" t="s">
        <v>132</v>
      </c>
      <c r="I8" s="7"/>
      <c r="J8" s="7"/>
      <c r="K8" s="7"/>
      <c r="L8" s="7"/>
      <c r="M8" s="7"/>
    </row>
    <row r="9" spans="2:17" x14ac:dyDescent="0.25">
      <c r="H9" s="149" t="s">
        <v>25</v>
      </c>
      <c r="I9" s="149"/>
      <c r="J9" s="149"/>
      <c r="K9" s="150"/>
      <c r="L9" s="150"/>
      <c r="M9" s="1"/>
      <c r="N9" s="2" t="s">
        <v>18</v>
      </c>
      <c r="O9" s="1"/>
    </row>
    <row r="10" spans="2:17" x14ac:dyDescent="0.25">
      <c r="H10" s="2" t="s">
        <v>10</v>
      </c>
      <c r="I10" s="2"/>
      <c r="J10" s="2" t="s">
        <v>10</v>
      </c>
      <c r="K10" s="2"/>
      <c r="L10" s="2" t="s">
        <v>67</v>
      </c>
      <c r="M10" s="1"/>
      <c r="N10" s="2" t="s">
        <v>13</v>
      </c>
      <c r="O10" s="1"/>
    </row>
    <row r="11" spans="2:17" x14ac:dyDescent="0.25">
      <c r="H11" s="2" t="s">
        <v>11</v>
      </c>
      <c r="I11" s="2"/>
      <c r="J11" s="2" t="s">
        <v>12</v>
      </c>
      <c r="K11" s="2"/>
      <c r="L11" s="2" t="s">
        <v>68</v>
      </c>
      <c r="M11" s="1"/>
      <c r="N11" s="2" t="s">
        <v>14</v>
      </c>
      <c r="O11" s="1"/>
      <c r="P11" s="2" t="s">
        <v>15</v>
      </c>
    </row>
    <row r="12" spans="2:17" x14ac:dyDescent="0.25">
      <c r="B12" s="53" t="s">
        <v>159</v>
      </c>
      <c r="H12" s="5" t="s">
        <v>6</v>
      </c>
      <c r="I12" s="5"/>
      <c r="J12" s="5" t="s">
        <v>6</v>
      </c>
      <c r="K12" s="5"/>
      <c r="L12" s="5" t="s">
        <v>6</v>
      </c>
      <c r="M12" s="44"/>
      <c r="N12" s="5" t="s">
        <v>6</v>
      </c>
      <c r="O12" s="44"/>
      <c r="P12" s="5" t="s">
        <v>6</v>
      </c>
    </row>
    <row r="14" spans="2:17" s="1" customFormat="1" x14ac:dyDescent="0.25">
      <c r="B14" s="1" t="s">
        <v>147</v>
      </c>
      <c r="H14" s="3">
        <v>68242</v>
      </c>
      <c r="I14" s="3"/>
      <c r="J14" s="3">
        <v>10478</v>
      </c>
      <c r="K14" s="3"/>
      <c r="L14" s="3">
        <v>-1005</v>
      </c>
      <c r="M14" s="3"/>
      <c r="N14" s="3">
        <v>36474</v>
      </c>
      <c r="O14" s="3"/>
      <c r="P14" s="3">
        <f>SUM(H14:O14)</f>
        <v>114189</v>
      </c>
      <c r="Q14" s="3"/>
    </row>
    <row r="15" spans="2:17" s="1" customFormat="1" x14ac:dyDescent="0.25">
      <c r="B15" s="57"/>
      <c r="H15" s="3"/>
      <c r="I15" s="3"/>
      <c r="J15" s="3"/>
      <c r="K15" s="3"/>
      <c r="L15" s="3"/>
      <c r="M15" s="3"/>
      <c r="N15" s="3"/>
      <c r="O15" s="3"/>
      <c r="P15" s="3"/>
      <c r="Q15" s="3"/>
    </row>
    <row r="16" spans="2:17" s="1" customFormat="1" x14ac:dyDescent="0.25">
      <c r="B16" s="1" t="s">
        <v>135</v>
      </c>
      <c r="H16" s="3">
        <v>0</v>
      </c>
      <c r="I16" s="3"/>
      <c r="J16" s="3">
        <v>0</v>
      </c>
      <c r="K16" s="3"/>
      <c r="L16" s="3">
        <f>+IS!L40</f>
        <v>723</v>
      </c>
      <c r="M16" s="3"/>
      <c r="N16" s="3">
        <f>+IS!L35</f>
        <v>4483</v>
      </c>
      <c r="O16" s="3"/>
      <c r="P16" s="3">
        <f>+SUM(H16:O16)</f>
        <v>5206</v>
      </c>
      <c r="Q16" s="3"/>
    </row>
    <row r="17" spans="2:19" s="1" customFormat="1" x14ac:dyDescent="0.25">
      <c r="H17" s="3"/>
      <c r="I17" s="3"/>
      <c r="J17" s="3"/>
      <c r="K17" s="3"/>
      <c r="L17" s="3"/>
      <c r="M17" s="3"/>
      <c r="N17" s="3"/>
      <c r="O17" s="3"/>
      <c r="P17" s="3"/>
      <c r="Q17" s="3"/>
    </row>
    <row r="18" spans="2:19" s="1" customFormat="1" ht="15.75" thickBot="1" x14ac:dyDescent="0.3">
      <c r="B18" s="1" t="s">
        <v>160</v>
      </c>
      <c r="H18" s="4">
        <f>SUM(H14:H17)</f>
        <v>68242</v>
      </c>
      <c r="I18" s="3"/>
      <c r="J18" s="4">
        <f>SUM(J14:J17)</f>
        <v>10478</v>
      </c>
      <c r="K18" s="3"/>
      <c r="L18" s="4">
        <f>SUM(L14:L17)</f>
        <v>-282</v>
      </c>
      <c r="M18" s="3"/>
      <c r="N18" s="4">
        <f>SUM(N14:N17)</f>
        <v>40957</v>
      </c>
      <c r="O18" s="3"/>
      <c r="P18" s="4">
        <f>SUM(P14:P17)</f>
        <v>119395</v>
      </c>
      <c r="Q18" s="3"/>
      <c r="R18" s="121">
        <f>BS!H32-P18</f>
        <v>0</v>
      </c>
      <c r="S18" s="15"/>
    </row>
    <row r="19" spans="2:19" s="1" customFormat="1" ht="15.75" thickTop="1" x14ac:dyDescent="0.25">
      <c r="H19" s="3"/>
      <c r="I19" s="3"/>
      <c r="J19" s="3"/>
      <c r="K19" s="3"/>
      <c r="L19" s="3"/>
      <c r="M19" s="3"/>
      <c r="N19" s="3"/>
      <c r="O19" s="3"/>
      <c r="P19" s="3"/>
    </row>
    <row r="20" spans="2:19" x14ac:dyDescent="0.25">
      <c r="N20" s="13"/>
    </row>
    <row r="22" spans="2:19" x14ac:dyDescent="0.25">
      <c r="B22" s="54" t="s">
        <v>161</v>
      </c>
    </row>
    <row r="24" spans="2:19" ht="14.25" x14ac:dyDescent="0.2">
      <c r="B24" s="6" t="s">
        <v>125</v>
      </c>
      <c r="H24" s="25">
        <v>68242</v>
      </c>
      <c r="I24" s="25"/>
      <c r="J24" s="25">
        <v>10478</v>
      </c>
      <c r="K24" s="25"/>
      <c r="L24" s="25">
        <v>0</v>
      </c>
      <c r="M24" s="25"/>
      <c r="N24" s="25">
        <v>27866</v>
      </c>
      <c r="O24" s="25"/>
      <c r="P24" s="25">
        <v>106586</v>
      </c>
    </row>
    <row r="25" spans="2:19" ht="14.25" x14ac:dyDescent="0.2">
      <c r="H25" s="24"/>
      <c r="I25" s="24"/>
      <c r="J25" s="24"/>
      <c r="K25" s="24"/>
      <c r="L25" s="24"/>
      <c r="M25" s="24"/>
      <c r="N25" s="24"/>
      <c r="O25" s="24"/>
      <c r="P25" s="24"/>
      <c r="R25" s="13"/>
    </row>
    <row r="26" spans="2:19" ht="14.25" x14ac:dyDescent="0.2">
      <c r="B26" s="6" t="s">
        <v>135</v>
      </c>
      <c r="H26" s="25">
        <v>0</v>
      </c>
      <c r="I26" s="25"/>
      <c r="J26" s="25">
        <v>0</v>
      </c>
      <c r="K26" s="25"/>
      <c r="L26" s="25">
        <f>IS!N40</f>
        <v>358</v>
      </c>
      <c r="M26" s="25"/>
      <c r="N26" s="25">
        <f>IS!N35</f>
        <v>4985</v>
      </c>
      <c r="O26" s="25"/>
      <c r="P26" s="25">
        <f>+SUM(H26:O26)</f>
        <v>5343</v>
      </c>
    </row>
    <row r="27" spans="2:19" ht="14.25" x14ac:dyDescent="0.2">
      <c r="H27" s="37"/>
      <c r="I27" s="24"/>
      <c r="J27" s="37"/>
      <c r="K27" s="24"/>
      <c r="L27" s="37"/>
      <c r="M27" s="24"/>
      <c r="N27" s="37"/>
      <c r="O27" s="24"/>
      <c r="P27" s="37"/>
    </row>
    <row r="28" spans="2:19" thickBot="1" x14ac:dyDescent="0.25">
      <c r="B28" s="6" t="s">
        <v>162</v>
      </c>
      <c r="H28" s="38">
        <f>SUM(H24:H27)</f>
        <v>68242</v>
      </c>
      <c r="I28" s="25"/>
      <c r="J28" s="38">
        <f>SUM(J24:J27)</f>
        <v>10478</v>
      </c>
      <c r="K28" s="25"/>
      <c r="L28" s="38">
        <f>SUM(L24:L27)</f>
        <v>358</v>
      </c>
      <c r="M28" s="25"/>
      <c r="N28" s="38">
        <f>SUM(N24:N27)</f>
        <v>32851</v>
      </c>
      <c r="O28" s="25"/>
      <c r="P28" s="38">
        <f>SUM(P24:P27)</f>
        <v>111929</v>
      </c>
    </row>
    <row r="29" spans="2:19" ht="15.75" thickTop="1" x14ac:dyDescent="0.25">
      <c r="H29" s="25"/>
      <c r="I29" s="25"/>
      <c r="J29" s="25"/>
      <c r="K29" s="25"/>
      <c r="L29" s="25"/>
      <c r="M29" s="25"/>
      <c r="N29" s="25"/>
      <c r="O29" s="25"/>
      <c r="P29" s="3"/>
    </row>
    <row r="30" spans="2:19" x14ac:dyDescent="0.25">
      <c r="H30" s="1"/>
    </row>
    <row r="31" spans="2:19" ht="43.5" customHeight="1" x14ac:dyDescent="0.2">
      <c r="B31" s="147" t="s">
        <v>148</v>
      </c>
      <c r="C31" s="148"/>
      <c r="D31" s="148"/>
      <c r="E31" s="148"/>
      <c r="F31" s="148"/>
      <c r="G31" s="148"/>
      <c r="H31" s="148"/>
      <c r="I31" s="148"/>
      <c r="J31" s="148"/>
      <c r="K31" s="148"/>
      <c r="L31" s="148"/>
      <c r="M31" s="148"/>
      <c r="N31" s="148"/>
      <c r="O31" s="148"/>
      <c r="P31" s="148"/>
    </row>
    <row r="34" spans="1:17" ht="14.25" hidden="1" x14ac:dyDescent="0.2">
      <c r="A34" s="145" t="s">
        <v>131</v>
      </c>
      <c r="B34" s="145"/>
      <c r="C34" s="145"/>
      <c r="D34" s="145"/>
      <c r="E34" s="145"/>
      <c r="F34" s="145"/>
      <c r="G34" s="145"/>
      <c r="H34" s="145"/>
      <c r="I34" s="145"/>
      <c r="J34" s="145"/>
      <c r="K34" s="145"/>
      <c r="L34" s="145"/>
      <c r="M34" s="145"/>
      <c r="N34" s="146"/>
      <c r="O34" s="146"/>
      <c r="P34" s="146"/>
    </row>
    <row r="42" spans="1:17" hidden="1" x14ac:dyDescent="0.25">
      <c r="N42" s="6">
        <f>45000*4.655</f>
        <v>209475</v>
      </c>
      <c r="P42" s="1">
        <v>209850</v>
      </c>
      <c r="Q42" s="6">
        <f>+P42-N42</f>
        <v>375</v>
      </c>
    </row>
  </sheetData>
  <mergeCells count="3">
    <mergeCell ref="A34:P34"/>
    <mergeCell ref="B31:P31"/>
    <mergeCell ref="H9:L9"/>
  </mergeCells>
  <phoneticPr fontId="0" type="noConversion"/>
  <printOptions horizontalCentered="1"/>
  <pageMargins left="0.25" right="0.25" top="0.5" bottom="0.5" header="0.5" footer="0.5"/>
  <pageSetup orientation="landscape" r:id="rId1"/>
  <headerFooter scaleWithDoc="0" alignWithMargins="0">
    <oddFooter>&amp;C&amp;"Times New Roman,Italic"Page 3 of 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GridLines="0" view="pageBreakPreview" topLeftCell="A10" zoomScale="75" zoomScaleNormal="75" workbookViewId="0">
      <selection activeCell="F8" sqref="F8"/>
    </sheetView>
  </sheetViews>
  <sheetFormatPr defaultRowHeight="14.25" x14ac:dyDescent="0.2"/>
  <cols>
    <col min="1" max="1" width="2.85546875" style="6" customWidth="1"/>
    <col min="2" max="2" width="5" style="6" customWidth="1"/>
    <col min="3" max="3" width="13.140625" style="6" customWidth="1"/>
    <col min="4" max="4" width="12.42578125" style="6" customWidth="1"/>
    <col min="5" max="5" width="10.85546875" style="6" customWidth="1"/>
    <col min="6" max="6" width="15.7109375" style="6" customWidth="1"/>
    <col min="7" max="7" width="12.7109375" style="6" customWidth="1"/>
    <col min="8" max="8" width="14.7109375" style="6" customWidth="1"/>
    <col min="9" max="9" width="9" style="6" customWidth="1"/>
    <col min="10" max="10" width="14.7109375" style="6" customWidth="1"/>
    <col min="11" max="11" width="5.5703125" style="6" customWidth="1"/>
    <col min="12" max="12" width="0.28515625" style="6" customWidth="1"/>
    <col min="13" max="13" width="11.28515625" style="6" customWidth="1"/>
    <col min="14" max="14" width="11.28515625" style="25" customWidth="1"/>
    <col min="15" max="16384" width="9.140625" style="6"/>
  </cols>
  <sheetData>
    <row r="1" spans="1:13" ht="15" x14ac:dyDescent="0.25">
      <c r="B1" s="1"/>
    </row>
    <row r="2" spans="1:13" ht="18" x14ac:dyDescent="0.25">
      <c r="B2" s="1"/>
      <c r="D2" s="1" t="s">
        <v>139</v>
      </c>
      <c r="E2" s="7"/>
      <c r="F2" s="7"/>
      <c r="G2" s="7"/>
      <c r="H2" s="7"/>
      <c r="I2" s="7"/>
      <c r="J2" s="7"/>
      <c r="K2" s="7"/>
    </row>
    <row r="3" spans="1:13" ht="15" x14ac:dyDescent="0.25">
      <c r="B3" s="1"/>
      <c r="D3" s="7"/>
      <c r="E3" s="7"/>
      <c r="F3" s="7"/>
      <c r="G3" s="7"/>
      <c r="H3" s="7"/>
      <c r="I3" s="7"/>
      <c r="J3" s="7"/>
      <c r="K3" s="7"/>
    </row>
    <row r="4" spans="1:13" ht="15" x14ac:dyDescent="0.25">
      <c r="D4" s="8" t="s">
        <v>72</v>
      </c>
      <c r="E4" s="10"/>
      <c r="F4" s="10"/>
      <c r="G4" s="10"/>
      <c r="H4" s="10"/>
      <c r="I4" s="7"/>
      <c r="J4" s="7"/>
      <c r="K4" s="7"/>
    </row>
    <row r="5" spans="1:13" ht="15" x14ac:dyDescent="0.25">
      <c r="D5" s="9" t="str">
        <f>+EQUITY!E5</f>
        <v>FOR THE THIRD QUARTER ENDED 30TH SEPTEMBER 2013</v>
      </c>
      <c r="E5" s="10"/>
      <c r="F5" s="10"/>
      <c r="G5" s="10"/>
      <c r="H5" s="10"/>
      <c r="I5" s="7"/>
      <c r="J5" s="7"/>
      <c r="K5" s="7"/>
    </row>
    <row r="6" spans="1:13" x14ac:dyDescent="0.2">
      <c r="D6" s="105" t="s">
        <v>0</v>
      </c>
      <c r="E6" s="108"/>
      <c r="F6" s="108"/>
      <c r="G6" s="10"/>
      <c r="H6" s="10"/>
      <c r="I6" s="7"/>
      <c r="J6" s="7"/>
      <c r="K6" s="7"/>
    </row>
    <row r="7" spans="1:13" ht="15" x14ac:dyDescent="0.25">
      <c r="E7" s="7"/>
      <c r="F7" s="7"/>
      <c r="G7" s="7"/>
      <c r="H7" s="23"/>
      <c r="I7" s="17"/>
      <c r="J7" s="23"/>
      <c r="K7" s="7"/>
    </row>
    <row r="8" spans="1:13" ht="30" x14ac:dyDescent="0.25">
      <c r="D8" s="11"/>
      <c r="E8" s="7"/>
      <c r="F8" s="7"/>
      <c r="G8" s="7"/>
      <c r="H8" s="43" t="s">
        <v>136</v>
      </c>
      <c r="I8" s="17"/>
      <c r="J8" s="109" t="s">
        <v>119</v>
      </c>
      <c r="K8" s="7"/>
    </row>
    <row r="9" spans="1:13" ht="15" x14ac:dyDescent="0.25">
      <c r="D9" s="7"/>
      <c r="E9" s="7"/>
      <c r="F9" s="7"/>
      <c r="G9" s="7"/>
      <c r="H9" s="23" t="str">
        <f>+IS!H12</f>
        <v>30.09.2013</v>
      </c>
      <c r="I9" s="23"/>
      <c r="J9" s="17" t="str">
        <f>+IS!J12</f>
        <v>30.09.2012</v>
      </c>
      <c r="K9" s="7"/>
    </row>
    <row r="10" spans="1:13" ht="15" x14ac:dyDescent="0.25">
      <c r="H10" s="23" t="s">
        <v>6</v>
      </c>
      <c r="I10" s="23"/>
      <c r="J10" s="17" t="s">
        <v>6</v>
      </c>
      <c r="K10" s="7"/>
    </row>
    <row r="11" spans="1:13" ht="15" x14ac:dyDescent="0.25">
      <c r="A11" s="1" t="s">
        <v>50</v>
      </c>
      <c r="H11" s="16"/>
      <c r="I11" s="7"/>
      <c r="J11" s="24"/>
    </row>
    <row r="12" spans="1:13" ht="15" x14ac:dyDescent="0.25">
      <c r="B12" s="6" t="s">
        <v>51</v>
      </c>
      <c r="H12" s="16">
        <f>+IS!L31</f>
        <v>5688</v>
      </c>
      <c r="I12" s="24"/>
      <c r="J12" s="24">
        <f>IS!N31</f>
        <v>6003</v>
      </c>
      <c r="L12" s="13"/>
      <c r="M12" s="16"/>
    </row>
    <row r="13" spans="1:13" ht="15" x14ac:dyDescent="0.25">
      <c r="B13" s="45" t="s">
        <v>52</v>
      </c>
      <c r="H13" s="16"/>
      <c r="I13" s="24"/>
      <c r="J13" s="24"/>
      <c r="L13" s="13"/>
      <c r="M13" s="16"/>
    </row>
    <row r="14" spans="1:13" ht="15" x14ac:dyDescent="0.25">
      <c r="B14" s="45"/>
      <c r="C14" s="6" t="s">
        <v>121</v>
      </c>
      <c r="H14" s="127" t="s">
        <v>152</v>
      </c>
      <c r="I14" s="24"/>
      <c r="J14" s="24">
        <v>500</v>
      </c>
      <c r="L14" s="13"/>
      <c r="M14" s="16"/>
    </row>
    <row r="15" spans="1:13" ht="15" customHeight="1" x14ac:dyDescent="0.25">
      <c r="C15" s="141" t="s">
        <v>142</v>
      </c>
      <c r="D15" s="141"/>
      <c r="E15" s="141"/>
      <c r="F15" s="141"/>
      <c r="G15" s="151"/>
      <c r="H15" s="16">
        <f>-IS!L24</f>
        <v>227</v>
      </c>
      <c r="I15" s="7"/>
      <c r="J15" s="24">
        <v>198</v>
      </c>
      <c r="L15" s="13"/>
      <c r="M15" s="16"/>
    </row>
    <row r="16" spans="1:13" ht="15" customHeight="1" x14ac:dyDescent="0.25">
      <c r="C16" s="21" t="s">
        <v>53</v>
      </c>
      <c r="D16" s="59"/>
      <c r="E16" s="59"/>
      <c r="F16" s="59"/>
      <c r="G16" s="92"/>
      <c r="H16" s="127">
        <v>-95</v>
      </c>
      <c r="I16" s="7"/>
      <c r="J16" s="24">
        <v>-164</v>
      </c>
      <c r="L16" s="13"/>
      <c r="M16" s="16"/>
    </row>
    <row r="17" spans="2:13" ht="15" customHeight="1" x14ac:dyDescent="0.25">
      <c r="C17" s="21" t="s">
        <v>54</v>
      </c>
      <c r="D17" s="59"/>
      <c r="E17" s="59"/>
      <c r="F17" s="59"/>
      <c r="G17" s="92"/>
      <c r="H17" s="16">
        <f>-IS!L29</f>
        <v>330</v>
      </c>
      <c r="I17" s="7"/>
      <c r="J17" s="24">
        <v>396</v>
      </c>
      <c r="L17" s="13"/>
      <c r="M17" s="16"/>
    </row>
    <row r="18" spans="2:13" ht="15" customHeight="1" x14ac:dyDescent="0.25">
      <c r="C18" s="110" t="s">
        <v>69</v>
      </c>
      <c r="D18" s="111"/>
      <c r="E18" s="111"/>
      <c r="F18" s="111"/>
      <c r="G18" s="112"/>
      <c r="H18" s="127">
        <v>-1812</v>
      </c>
      <c r="I18" s="106"/>
      <c r="J18" s="114">
        <v>-326</v>
      </c>
      <c r="L18" s="13"/>
      <c r="M18" s="16"/>
    </row>
    <row r="19" spans="2:13" ht="15" customHeight="1" x14ac:dyDescent="0.25">
      <c r="C19" s="21" t="s">
        <v>166</v>
      </c>
      <c r="D19" s="59"/>
      <c r="E19" s="59"/>
      <c r="F19" s="59"/>
      <c r="G19" s="92"/>
      <c r="H19" s="127">
        <v>-431</v>
      </c>
      <c r="I19" s="7"/>
      <c r="J19" s="24">
        <v>409</v>
      </c>
      <c r="L19" s="13"/>
      <c r="M19" s="16"/>
    </row>
    <row r="20" spans="2:13" ht="15" customHeight="1" x14ac:dyDescent="0.25">
      <c r="C20" s="21" t="s">
        <v>165</v>
      </c>
      <c r="D20" s="128"/>
      <c r="E20" s="128"/>
      <c r="F20" s="128"/>
      <c r="G20" s="129"/>
      <c r="H20" s="127">
        <v>468</v>
      </c>
      <c r="I20" s="7"/>
      <c r="J20" s="126">
        <v>-1657</v>
      </c>
      <c r="L20" s="13"/>
      <c r="M20" s="16"/>
    </row>
    <row r="21" spans="2:13" ht="15" x14ac:dyDescent="0.25">
      <c r="C21" s="6" t="s">
        <v>110</v>
      </c>
      <c r="G21" s="13"/>
      <c r="H21" s="16">
        <f>-IS!L28</f>
        <v>-28</v>
      </c>
      <c r="I21" s="7"/>
      <c r="J21" s="24">
        <v>-58</v>
      </c>
      <c r="L21" s="13"/>
      <c r="M21" s="16"/>
    </row>
    <row r="22" spans="2:13" ht="15" x14ac:dyDescent="0.25">
      <c r="C22" s="21" t="s">
        <v>126</v>
      </c>
      <c r="G22" s="13"/>
      <c r="H22" s="127" t="s">
        <v>152</v>
      </c>
      <c r="I22" s="7"/>
      <c r="J22" s="24">
        <v>-10</v>
      </c>
      <c r="L22" s="13"/>
      <c r="M22" s="16"/>
    </row>
    <row r="23" spans="2:13" ht="15" customHeight="1" x14ac:dyDescent="0.25">
      <c r="C23" s="21" t="s">
        <v>122</v>
      </c>
      <c r="D23" s="59"/>
      <c r="E23" s="59"/>
      <c r="F23" s="59"/>
      <c r="G23" s="92"/>
      <c r="H23" s="16">
        <v>-176</v>
      </c>
      <c r="I23" s="7"/>
      <c r="J23" s="126">
        <v>-4818</v>
      </c>
      <c r="L23" s="13"/>
      <c r="M23" s="16"/>
    </row>
    <row r="24" spans="2:13" ht="3.75" customHeight="1" x14ac:dyDescent="0.25">
      <c r="H24" s="14"/>
      <c r="I24" s="7"/>
      <c r="J24" s="37"/>
      <c r="L24" s="13"/>
      <c r="M24" s="16"/>
    </row>
    <row r="25" spans="2:13" ht="15" x14ac:dyDescent="0.25">
      <c r="B25" s="1" t="s">
        <v>127</v>
      </c>
      <c r="H25" s="3">
        <f>SUM(H12:H24)</f>
        <v>4171</v>
      </c>
      <c r="J25" s="25">
        <f>SUM(J12:J24)</f>
        <v>473</v>
      </c>
      <c r="L25" s="25"/>
      <c r="M25" s="16"/>
    </row>
    <row r="26" spans="2:13" ht="6" customHeight="1" x14ac:dyDescent="0.25">
      <c r="H26" s="3"/>
      <c r="J26" s="25"/>
      <c r="M26" s="16"/>
    </row>
    <row r="27" spans="2:13" ht="15" x14ac:dyDescent="0.25">
      <c r="B27" s="6" t="s">
        <v>55</v>
      </c>
      <c r="H27" s="3">
        <v>12152</v>
      </c>
      <c r="J27" s="25">
        <v>-13386</v>
      </c>
      <c r="M27" s="16"/>
    </row>
    <row r="28" spans="2:13" ht="15" x14ac:dyDescent="0.25">
      <c r="B28" s="6" t="s">
        <v>56</v>
      </c>
      <c r="H28" s="3">
        <v>-18903</v>
      </c>
      <c r="J28" s="25">
        <v>12752</v>
      </c>
      <c r="L28" s="13"/>
      <c r="M28" s="16"/>
    </row>
    <row r="29" spans="2:13" ht="3.75" customHeight="1" x14ac:dyDescent="0.25">
      <c r="H29" s="14"/>
      <c r="J29" s="37"/>
      <c r="L29" s="13"/>
      <c r="M29" s="16"/>
    </row>
    <row r="30" spans="2:13" ht="15" x14ac:dyDescent="0.25">
      <c r="B30" s="1" t="s">
        <v>129</v>
      </c>
      <c r="H30" s="3">
        <f>SUM(H25:H29)</f>
        <v>-2580</v>
      </c>
      <c r="J30" s="25">
        <f>SUM(J25:J29)</f>
        <v>-161</v>
      </c>
      <c r="L30" s="25"/>
      <c r="M30" s="16"/>
    </row>
    <row r="31" spans="2:13" ht="15" x14ac:dyDescent="0.25">
      <c r="B31" s="6" t="s">
        <v>57</v>
      </c>
      <c r="H31" s="3">
        <f>-H21</f>
        <v>28</v>
      </c>
      <c r="J31" s="25">
        <f>-J21</f>
        <v>58</v>
      </c>
      <c r="M31" s="16"/>
    </row>
    <row r="32" spans="2:13" ht="15" x14ac:dyDescent="0.25">
      <c r="B32" s="6" t="s">
        <v>58</v>
      </c>
      <c r="H32" s="3">
        <f>-H17</f>
        <v>-330</v>
      </c>
      <c r="J32" s="25">
        <f>-J17</f>
        <v>-396</v>
      </c>
      <c r="M32" s="16"/>
    </row>
    <row r="33" spans="1:14" ht="15" x14ac:dyDescent="0.25">
      <c r="B33" s="6" t="s">
        <v>59</v>
      </c>
      <c r="H33" s="3">
        <v>-566</v>
      </c>
      <c r="J33" s="25">
        <v>-662</v>
      </c>
      <c r="L33" s="13"/>
      <c r="M33" s="16"/>
    </row>
    <row r="34" spans="1:14" ht="5.25" customHeight="1" x14ac:dyDescent="0.25">
      <c r="H34" s="14"/>
      <c r="J34" s="37"/>
      <c r="L34" s="13"/>
      <c r="M34" s="16"/>
    </row>
    <row r="35" spans="1:14" ht="15" x14ac:dyDescent="0.25">
      <c r="B35" s="1" t="s">
        <v>128</v>
      </c>
      <c r="H35" s="93">
        <f>SUM(H30:H34)</f>
        <v>-3448</v>
      </c>
      <c r="J35" s="94">
        <f>SUM(J30:J34)</f>
        <v>-1161</v>
      </c>
      <c r="L35" s="13"/>
      <c r="M35" s="16"/>
    </row>
    <row r="36" spans="1:14" ht="15" x14ac:dyDescent="0.25">
      <c r="H36" s="3"/>
      <c r="J36" s="25"/>
      <c r="L36" s="13"/>
      <c r="M36" s="16"/>
    </row>
    <row r="37" spans="1:14" ht="15" customHeight="1" x14ac:dyDescent="0.25">
      <c r="A37" s="1" t="s">
        <v>60</v>
      </c>
      <c r="H37" s="3"/>
      <c r="J37" s="25"/>
      <c r="L37" s="13"/>
      <c r="M37" s="16"/>
    </row>
    <row r="38" spans="1:14" ht="15.75" customHeight="1" x14ac:dyDescent="0.25">
      <c r="B38" s="6" t="s">
        <v>163</v>
      </c>
      <c r="H38" s="3">
        <v>0</v>
      </c>
      <c r="J38" s="25">
        <v>-259</v>
      </c>
      <c r="L38" s="13"/>
      <c r="M38" s="16"/>
    </row>
    <row r="39" spans="1:14" ht="15.75" customHeight="1" x14ac:dyDescent="0.25">
      <c r="B39" s="6" t="s">
        <v>61</v>
      </c>
      <c r="H39" s="3">
        <v>-665</v>
      </c>
      <c r="J39" s="25">
        <v>-33</v>
      </c>
      <c r="L39" s="13"/>
      <c r="M39" s="16"/>
    </row>
    <row r="40" spans="1:14" ht="15" x14ac:dyDescent="0.25">
      <c r="B40" s="6" t="s">
        <v>103</v>
      </c>
      <c r="H40" s="3">
        <v>30</v>
      </c>
      <c r="J40" s="25">
        <v>22</v>
      </c>
      <c r="L40" s="13"/>
      <c r="M40" s="16"/>
    </row>
    <row r="41" spans="1:14" ht="15" x14ac:dyDescent="0.25">
      <c r="B41" s="21" t="s">
        <v>70</v>
      </c>
      <c r="H41" s="127">
        <v>4931</v>
      </c>
      <c r="J41" s="25">
        <v>1727</v>
      </c>
      <c r="L41" s="13"/>
      <c r="M41" s="16"/>
    </row>
    <row r="42" spans="1:14" ht="15" x14ac:dyDescent="0.25">
      <c r="B42" s="6" t="s">
        <v>111</v>
      </c>
      <c r="H42" s="127">
        <f>-H16</f>
        <v>95</v>
      </c>
      <c r="J42" s="25">
        <v>164</v>
      </c>
      <c r="L42" s="13"/>
      <c r="M42" s="16"/>
    </row>
    <row r="43" spans="1:14" ht="6" customHeight="1" x14ac:dyDescent="0.25">
      <c r="H43" s="3"/>
      <c r="J43" s="25"/>
      <c r="L43" s="13"/>
      <c r="M43" s="16"/>
    </row>
    <row r="44" spans="1:14" ht="15" x14ac:dyDescent="0.25">
      <c r="B44" s="1" t="s">
        <v>118</v>
      </c>
      <c r="H44" s="93">
        <f>SUM(H37:H43)</f>
        <v>4391</v>
      </c>
      <c r="J44" s="94">
        <f>SUM(J37:J43)</f>
        <v>1621</v>
      </c>
      <c r="L44" s="13"/>
      <c r="M44" s="16"/>
    </row>
    <row r="45" spans="1:14" ht="15" x14ac:dyDescent="0.25">
      <c r="H45" s="3"/>
      <c r="J45" s="25"/>
      <c r="L45" s="13"/>
      <c r="M45" s="16"/>
    </row>
    <row r="46" spans="1:14" ht="15" x14ac:dyDescent="0.25">
      <c r="A46" s="1" t="s">
        <v>62</v>
      </c>
      <c r="H46" s="3"/>
      <c r="J46" s="25"/>
      <c r="L46" s="13"/>
      <c r="M46" s="16"/>
    </row>
    <row r="47" spans="1:14" s="116" customFormat="1" ht="15" x14ac:dyDescent="0.25">
      <c r="A47" s="115"/>
      <c r="B47" s="116" t="s">
        <v>140</v>
      </c>
      <c r="H47" s="117">
        <v>-76</v>
      </c>
      <c r="J47" s="118">
        <v>-72</v>
      </c>
      <c r="L47" s="119"/>
      <c r="M47" s="113"/>
      <c r="N47" s="118"/>
    </row>
    <row r="48" spans="1:14" s="116" customFormat="1" ht="15" x14ac:dyDescent="0.25">
      <c r="A48" s="115"/>
      <c r="B48" s="116" t="s">
        <v>167</v>
      </c>
      <c r="H48" s="117">
        <v>-444</v>
      </c>
      <c r="J48" s="118">
        <v>-18</v>
      </c>
      <c r="L48" s="119"/>
      <c r="M48" s="113"/>
      <c r="N48" s="118"/>
    </row>
    <row r="49" spans="1:14" s="116" customFormat="1" ht="15" x14ac:dyDescent="0.25">
      <c r="B49" s="116" t="s">
        <v>153</v>
      </c>
      <c r="H49" s="117">
        <v>-29</v>
      </c>
      <c r="J49" s="118">
        <v>-66</v>
      </c>
      <c r="L49" s="119"/>
      <c r="M49" s="113"/>
      <c r="N49" s="118"/>
    </row>
    <row r="50" spans="1:14" ht="8.25" customHeight="1" x14ac:dyDescent="0.25">
      <c r="A50" s="1"/>
      <c r="H50" s="3"/>
      <c r="J50" s="25"/>
      <c r="L50" s="13"/>
      <c r="M50" s="16"/>
    </row>
    <row r="51" spans="1:14" ht="15" x14ac:dyDescent="0.25">
      <c r="A51" s="1"/>
      <c r="B51" s="1" t="s">
        <v>143</v>
      </c>
      <c r="H51" s="93">
        <f>SUM(H47:H50)</f>
        <v>-549</v>
      </c>
      <c r="J51" s="94">
        <f>SUM(J47:J50)</f>
        <v>-156</v>
      </c>
      <c r="L51" s="13"/>
      <c r="M51" s="16"/>
    </row>
    <row r="52" spans="1:14" ht="9.75" customHeight="1" x14ac:dyDescent="0.25">
      <c r="H52" s="3"/>
      <c r="J52" s="25"/>
      <c r="L52" s="13"/>
      <c r="M52" s="16"/>
    </row>
    <row r="53" spans="1:14" ht="18" customHeight="1" x14ac:dyDescent="0.25">
      <c r="A53" s="6" t="s">
        <v>137</v>
      </c>
      <c r="H53" s="3">
        <f>+H35+H44+H51</f>
        <v>394</v>
      </c>
      <c r="J53" s="25">
        <f>+J35+J44+J51</f>
        <v>304</v>
      </c>
      <c r="L53" s="13"/>
      <c r="M53" s="16"/>
    </row>
    <row r="54" spans="1:14" ht="15" customHeight="1" x14ac:dyDescent="0.25">
      <c r="A54" s="42" t="s">
        <v>16</v>
      </c>
      <c r="B54" s="42"/>
      <c r="C54" s="42"/>
      <c r="D54" s="42"/>
      <c r="H54" s="58">
        <v>-4031</v>
      </c>
      <c r="J54" s="36">
        <v>-4507</v>
      </c>
      <c r="L54" s="13"/>
      <c r="M54" s="16"/>
    </row>
    <row r="55" spans="1:14" ht="6.75" customHeight="1" x14ac:dyDescent="0.25">
      <c r="H55" s="96"/>
      <c r="J55" s="25"/>
      <c r="L55" s="13"/>
      <c r="M55" s="16"/>
    </row>
    <row r="56" spans="1:14" ht="16.5" customHeight="1" thickBot="1" x14ac:dyDescent="0.3">
      <c r="A56" s="22" t="s">
        <v>17</v>
      </c>
      <c r="B56" s="21"/>
      <c r="C56" s="21"/>
      <c r="D56" s="21"/>
      <c r="H56" s="4">
        <f>SUM(H53:H55)</f>
        <v>-3637</v>
      </c>
      <c r="J56" s="38">
        <f>SUM(J53:J55)</f>
        <v>-4203</v>
      </c>
      <c r="L56" s="13"/>
      <c r="M56" s="16"/>
    </row>
    <row r="57" spans="1:14" ht="15.75" thickTop="1" x14ac:dyDescent="0.25">
      <c r="H57" s="3"/>
      <c r="J57" s="25"/>
      <c r="L57" s="13"/>
      <c r="M57" s="16"/>
    </row>
    <row r="58" spans="1:14" ht="15" x14ac:dyDescent="0.25">
      <c r="H58" s="3"/>
      <c r="J58" s="25"/>
      <c r="L58" s="13"/>
      <c r="M58" s="16"/>
    </row>
    <row r="59" spans="1:14" ht="15" x14ac:dyDescent="0.25">
      <c r="A59" s="6" t="s">
        <v>112</v>
      </c>
      <c r="H59" s="3"/>
      <c r="J59" s="25"/>
      <c r="L59" s="13"/>
      <c r="M59" s="16"/>
    </row>
    <row r="60" spans="1:14" ht="15" x14ac:dyDescent="0.25">
      <c r="H60" s="125" t="s">
        <v>6</v>
      </c>
      <c r="J60" s="123" t="s">
        <v>6</v>
      </c>
      <c r="L60" s="13"/>
      <c r="M60" s="16"/>
    </row>
    <row r="61" spans="1:14" ht="15" x14ac:dyDescent="0.25">
      <c r="A61" s="6" t="s">
        <v>113</v>
      </c>
      <c r="H61" s="3">
        <f>+BS!H22</f>
        <v>352</v>
      </c>
      <c r="J61" s="25">
        <v>54</v>
      </c>
      <c r="L61" s="13"/>
      <c r="M61" s="16"/>
    </row>
    <row r="62" spans="1:14" ht="15" x14ac:dyDescent="0.25">
      <c r="A62" s="6" t="s">
        <v>123</v>
      </c>
      <c r="H62" s="95">
        <f>+BS!H21</f>
        <v>1281</v>
      </c>
      <c r="J62" s="37">
        <v>2397</v>
      </c>
      <c r="L62" s="13"/>
      <c r="M62" s="16"/>
    </row>
    <row r="63" spans="1:14" ht="15" x14ac:dyDescent="0.25">
      <c r="H63" s="3">
        <f>SUM(H61:H62)</f>
        <v>1633</v>
      </c>
      <c r="J63" s="25">
        <f>SUM(J61:J62)</f>
        <v>2451</v>
      </c>
      <c r="L63" s="13"/>
      <c r="M63" s="16"/>
    </row>
    <row r="64" spans="1:14" ht="15" x14ac:dyDescent="0.25">
      <c r="A64" s="6" t="s">
        <v>19</v>
      </c>
      <c r="H64" s="3">
        <f>-BS!H47</f>
        <v>-3989</v>
      </c>
      <c r="J64" s="25">
        <v>-4257</v>
      </c>
      <c r="L64" s="13"/>
      <c r="M64" s="16"/>
    </row>
    <row r="65" spans="1:16" ht="15" x14ac:dyDescent="0.25">
      <c r="A65" s="6" t="s">
        <v>124</v>
      </c>
      <c r="H65" s="3">
        <f>-H62</f>
        <v>-1281</v>
      </c>
      <c r="J65" s="25">
        <v>-2397</v>
      </c>
      <c r="L65" s="13"/>
      <c r="M65" s="16"/>
    </row>
    <row r="66" spans="1:16" ht="15" x14ac:dyDescent="0.25">
      <c r="A66" s="59"/>
      <c r="B66" s="59"/>
      <c r="C66" s="59"/>
      <c r="D66" s="59"/>
      <c r="H66" s="93">
        <f>SUM(H63:H65)</f>
        <v>-3637</v>
      </c>
      <c r="J66" s="94">
        <f>SUM(J63:J65)</f>
        <v>-4203</v>
      </c>
      <c r="L66" s="13"/>
      <c r="M66" s="16"/>
    </row>
    <row r="67" spans="1:16" ht="15" hidden="1" x14ac:dyDescent="0.25">
      <c r="H67" s="97">
        <f>+H66-H56</f>
        <v>0</v>
      </c>
      <c r="J67" s="124">
        <f>+J66-J56</f>
        <v>0</v>
      </c>
      <c r="L67" s="13"/>
      <c r="M67" s="1"/>
    </row>
    <row r="68" spans="1:16" ht="15" x14ac:dyDescent="0.25">
      <c r="H68" s="97"/>
      <c r="J68" s="124"/>
      <c r="L68" s="13"/>
      <c r="M68" s="1"/>
    </row>
    <row r="69" spans="1:16" x14ac:dyDescent="0.2">
      <c r="H69" s="13"/>
    </row>
    <row r="70" spans="1:16" ht="41.25" customHeight="1" x14ac:dyDescent="0.2">
      <c r="A70" s="144" t="s">
        <v>151</v>
      </c>
      <c r="B70" s="152"/>
      <c r="C70" s="152"/>
      <c r="D70" s="152"/>
      <c r="E70" s="152"/>
      <c r="F70" s="152"/>
      <c r="G70" s="152"/>
      <c r="H70" s="152"/>
      <c r="I70" s="152"/>
      <c r="J70" s="152"/>
      <c r="K70" s="12"/>
      <c r="L70" s="12"/>
      <c r="M70" s="39"/>
      <c r="N70" s="40"/>
      <c r="O70" s="39"/>
    </row>
    <row r="71" spans="1:16" x14ac:dyDescent="0.2">
      <c r="C71" s="46"/>
      <c r="D71" s="46"/>
      <c r="E71" s="46"/>
      <c r="F71" s="46"/>
      <c r="G71" s="46"/>
      <c r="H71" s="47"/>
      <c r="I71" s="46"/>
      <c r="J71" s="46"/>
      <c r="K71" s="46"/>
    </row>
    <row r="72" spans="1:16" x14ac:dyDescent="0.2">
      <c r="C72" s="145"/>
      <c r="D72" s="145"/>
      <c r="E72" s="145"/>
      <c r="F72" s="145"/>
      <c r="G72" s="145"/>
      <c r="H72" s="145"/>
      <c r="I72" s="145"/>
      <c r="J72" s="145"/>
      <c r="K72" s="145"/>
      <c r="L72" s="12"/>
      <c r="M72" s="12"/>
      <c r="N72" s="41"/>
      <c r="O72" s="42"/>
      <c r="P72" s="42"/>
    </row>
    <row r="77" spans="1:16" x14ac:dyDescent="0.2">
      <c r="J77" s="13"/>
    </row>
    <row r="78" spans="1:16" x14ac:dyDescent="0.2">
      <c r="H78" s="13"/>
    </row>
  </sheetData>
  <mergeCells count="3">
    <mergeCell ref="C15:G15"/>
    <mergeCell ref="C72:K72"/>
    <mergeCell ref="A70:J70"/>
  </mergeCells>
  <phoneticPr fontId="0" type="noConversion"/>
  <printOptions horizontalCentered="1"/>
  <pageMargins left="0.5" right="0" top="0.25" bottom="0" header="0.5" footer="0.25"/>
  <pageSetup scale="74" orientation="portrait" r:id="rId1"/>
  <headerFooter scaleWithDoc="0" alignWithMargins="0">
    <oddFooter>&amp;C&amp;"Times New Roman,Italic"Page 4 of 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Key-info</vt:lpstr>
      <vt:lpstr>IS</vt:lpstr>
      <vt:lpstr>BS</vt:lpstr>
      <vt:lpstr>EQUITY</vt:lpstr>
      <vt:lpstr>CASHFLOW</vt:lpstr>
      <vt:lpstr>CASHFLOW!Print_Area</vt:lpstr>
      <vt:lpstr>EQUITY!Print_Area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dc:creator>
  <cp:lastModifiedBy> </cp:lastModifiedBy>
  <cp:lastPrinted>2013-11-29T07:05:52Z</cp:lastPrinted>
  <dcterms:created xsi:type="dcterms:W3CDTF">2004-04-19T04:18:49Z</dcterms:created>
  <dcterms:modified xsi:type="dcterms:W3CDTF">2013-11-29T07:06:07Z</dcterms:modified>
</cp:coreProperties>
</file>