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15" windowWidth="11340" windowHeight="6540" firstSheet="1" activeTab="4"/>
  </bookViews>
  <sheets>
    <sheet name="Key-info" sheetId="5" state="hidden" r:id="rId1"/>
    <sheet name="IS" sheetId="1" r:id="rId2"/>
    <sheet name="BS" sheetId="2" r:id="rId3"/>
    <sheet name="EQUITY" sheetId="3" r:id="rId4"/>
    <sheet name="CASHFLOW" sheetId="4" r:id="rId5"/>
  </sheets>
  <externalReferences>
    <externalReference r:id="rId6"/>
  </externalReferences>
  <definedNames>
    <definedName name="_xlnm.Print_Area" localSheetId="4">CASHFLOW!$A$1:$L$73</definedName>
    <definedName name="_xlnm.Print_Area" localSheetId="3">EQUITY!$A$1:$Q$34</definedName>
    <definedName name="_xlnm.Print_Area" localSheetId="1">IS!$A$1:$T$52</definedName>
  </definedNames>
  <calcPr calcId="124519"/>
</workbook>
</file>

<file path=xl/calcChain.xml><?xml version="1.0" encoding="utf-8"?>
<calcChain xmlns="http://schemas.openxmlformats.org/spreadsheetml/2006/main">
  <c r="H17" i="4"/>
  <c r="H15"/>
  <c r="N22" i="1" l="1"/>
  <c r="J56" i="2" l="1"/>
  <c r="J30"/>
  <c r="N24" i="4"/>
  <c r="H32" l="1"/>
  <c r="H33"/>
  <c r="J18" i="3" l="1"/>
  <c r="H18"/>
  <c r="J48" i="2"/>
  <c r="J15"/>
  <c r="L26" i="3" l="1"/>
  <c r="L28" s="1"/>
  <c r="H28"/>
  <c r="J28"/>
  <c r="L16" l="1"/>
  <c r="L18" s="1"/>
  <c r="H30" i="2" s="1"/>
  <c r="H37" l="1"/>
  <c r="M47" i="4" l="1"/>
  <c r="J33"/>
  <c r="J32"/>
  <c r="M31"/>
  <c r="J20" i="1"/>
  <c r="J21"/>
  <c r="H20" l="1"/>
  <c r="J37" i="2"/>
  <c r="J50" s="1"/>
  <c r="J32"/>
  <c r="J23"/>
  <c r="J25" s="1"/>
  <c r="J52" l="1"/>
  <c r="P14" i="3"/>
  <c r="H21" i="1" l="1"/>
  <c r="H39"/>
  <c r="H62" i="4" l="1"/>
  <c r="H65" s="1"/>
  <c r="H22" i="1"/>
  <c r="H44" i="4"/>
  <c r="H27" i="1"/>
  <c r="F30" i="5" s="1"/>
  <c r="I31"/>
  <c r="H31"/>
  <c r="I30"/>
  <c r="H30"/>
  <c r="H48" i="2"/>
  <c r="J39" i="1"/>
  <c r="J28"/>
  <c r="G31" i="5" s="1"/>
  <c r="H28" i="1"/>
  <c r="F31" i="5" s="1"/>
  <c r="J27" i="1"/>
  <c r="G30" i="5" s="1"/>
  <c r="H23" i="2"/>
  <c r="H15"/>
  <c r="E5" i="3"/>
  <c r="D5" i="4" s="1"/>
  <c r="J9"/>
  <c r="H9"/>
  <c r="N12" i="1"/>
  <c r="I9" i="5" s="1"/>
  <c r="I26" s="1"/>
  <c r="L12" i="1"/>
  <c r="H7" i="2" s="1"/>
  <c r="L18" i="1"/>
  <c r="L25" s="1"/>
  <c r="J32"/>
  <c r="J23"/>
  <c r="J22"/>
  <c r="J16"/>
  <c r="J15"/>
  <c r="G12" i="5" s="1"/>
  <c r="H32" i="1"/>
  <c r="H23"/>
  <c r="H16"/>
  <c r="H15"/>
  <c r="F12" i="5" s="1"/>
  <c r="G9"/>
  <c r="G26" s="1"/>
  <c r="F9"/>
  <c r="F26" s="1"/>
  <c r="N18" i="1"/>
  <c r="N25" s="1"/>
  <c r="I12" i="5"/>
  <c r="M66" i="4"/>
  <c r="M64"/>
  <c r="M63"/>
  <c r="M62"/>
  <c r="M61"/>
  <c r="M60"/>
  <c r="M59"/>
  <c r="M58"/>
  <c r="M57"/>
  <c r="M56"/>
  <c r="M55"/>
  <c r="M54"/>
  <c r="M53"/>
  <c r="M52"/>
  <c r="M51"/>
  <c r="M50"/>
  <c r="M48"/>
  <c r="M46"/>
  <c r="M45"/>
  <c r="M44"/>
  <c r="M43"/>
  <c r="M49"/>
  <c r="M40"/>
  <c r="M39"/>
  <c r="M38"/>
  <c r="M37"/>
  <c r="M36"/>
  <c r="M35"/>
  <c r="M34"/>
  <c r="M33"/>
  <c r="M32"/>
  <c r="M30"/>
  <c r="M29"/>
  <c r="M28"/>
  <c r="M27"/>
  <c r="M26"/>
  <c r="M25"/>
  <c r="M22"/>
  <c r="M17"/>
  <c r="M16"/>
  <c r="M15"/>
  <c r="M13"/>
  <c r="M12"/>
  <c r="J51"/>
  <c r="J44"/>
  <c r="H61"/>
  <c r="H51"/>
  <c r="J63"/>
  <c r="H64"/>
  <c r="N42" i="3"/>
  <c r="Q42" s="1"/>
  <c r="H12" i="5"/>
  <c r="J18" i="1" l="1"/>
  <c r="H63" i="4"/>
  <c r="H66" s="1"/>
  <c r="J66"/>
  <c r="H25" i="2"/>
  <c r="H9" i="5"/>
  <c r="H26" s="1"/>
  <c r="H50" i="2"/>
  <c r="L30" i="1"/>
  <c r="L34" s="1"/>
  <c r="H29" i="5"/>
  <c r="J25" i="1"/>
  <c r="J30" s="1"/>
  <c r="J34" s="1"/>
  <c r="N30"/>
  <c r="N34" s="1"/>
  <c r="N26" i="3" s="1"/>
  <c r="I29" i="5"/>
  <c r="H18" i="1"/>
  <c r="H25" s="1"/>
  <c r="P26" i="3" l="1"/>
  <c r="P28" s="1"/>
  <c r="N28"/>
  <c r="H12" i="4"/>
  <c r="H26" s="1"/>
  <c r="G29" i="5"/>
  <c r="H13"/>
  <c r="J12" i="4"/>
  <c r="J26" s="1"/>
  <c r="I13" i="5"/>
  <c r="G13"/>
  <c r="H30" i="1"/>
  <c r="F29" i="5"/>
  <c r="H31" i="4" l="1"/>
  <c r="J31"/>
  <c r="J36" s="1"/>
  <c r="J53" s="1"/>
  <c r="J56" s="1"/>
  <c r="H14" i="5"/>
  <c r="H15" s="1"/>
  <c r="N16" i="3"/>
  <c r="N18" s="1"/>
  <c r="H31" i="2" s="1"/>
  <c r="L46" i="1"/>
  <c r="H16" i="5" s="1"/>
  <c r="L42" i="1"/>
  <c r="N42"/>
  <c r="N46"/>
  <c r="I16" i="5" s="1"/>
  <c r="I14"/>
  <c r="I15" s="1"/>
  <c r="F13"/>
  <c r="H34" i="1"/>
  <c r="G14" i="5"/>
  <c r="G15" s="1"/>
  <c r="J42" i="1"/>
  <c r="J46"/>
  <c r="G16" i="5" s="1"/>
  <c r="H36" i="4" l="1"/>
  <c r="J67"/>
  <c r="P16" i="3"/>
  <c r="P18" s="1"/>
  <c r="H32" i="2"/>
  <c r="F14" i="5"/>
  <c r="F15" s="1"/>
  <c r="H46" i="1"/>
  <c r="F16" i="5" s="1"/>
  <c r="H42" i="1"/>
  <c r="H53" i="4" l="1"/>
  <c r="H56" s="1"/>
  <c r="H67" s="1"/>
  <c r="R18" i="3"/>
  <c r="H52" i="2"/>
  <c r="H53" s="1"/>
  <c r="H56"/>
  <c r="F20" i="5" s="1"/>
</calcChain>
</file>

<file path=xl/sharedStrings.xml><?xml version="1.0" encoding="utf-8"?>
<sst xmlns="http://schemas.openxmlformats.org/spreadsheetml/2006/main" count="216" uniqueCount="170">
  <si>
    <t>(The figures have not been audited)</t>
  </si>
  <si>
    <t>Individual Quarter</t>
  </si>
  <si>
    <t>Cumulative Period</t>
  </si>
  <si>
    <t>Quarter</t>
  </si>
  <si>
    <t>Preceding Year</t>
  </si>
  <si>
    <t>Earnings per share (sen)</t>
  </si>
  <si>
    <t>RM'000</t>
  </si>
  <si>
    <t>(Unaudited)</t>
  </si>
  <si>
    <t>Hire Purchase Creditors</t>
  </si>
  <si>
    <t xml:space="preserve">CONDENSED CONSOLIDATED STATEMENT OF CHANGES IN EQUITY </t>
  </si>
  <si>
    <t>Share</t>
  </si>
  <si>
    <t>Capital</t>
  </si>
  <si>
    <t>Premium</t>
  </si>
  <si>
    <t>Retained</t>
  </si>
  <si>
    <t>Earnings</t>
  </si>
  <si>
    <t>Total</t>
  </si>
  <si>
    <t>Cash and Cash Equivalent at the Beginning of the Period</t>
  </si>
  <si>
    <t>Cash and Cash Equivalent at the End of the Period</t>
  </si>
  <si>
    <t>Distributable</t>
  </si>
  <si>
    <t>Less  :  Bank Overdraft</t>
  </si>
  <si>
    <t>Depreciation</t>
  </si>
  <si>
    <t xml:space="preserve">Corresponding </t>
  </si>
  <si>
    <t xml:space="preserve">Current </t>
  </si>
  <si>
    <t>Year</t>
  </si>
  <si>
    <t>Period</t>
  </si>
  <si>
    <t>&lt;----    Non - Distributable   -----&gt;</t>
  </si>
  <si>
    <t>To-date</t>
  </si>
  <si>
    <t>Net  Assets Per Share (sen)</t>
  </si>
  <si>
    <t>Revenue</t>
  </si>
  <si>
    <t xml:space="preserve"> </t>
  </si>
  <si>
    <t>SUMMARY OF KEY FINANCIAL INFORMATION</t>
  </si>
  <si>
    <t>INDIVIDUAL QUARTER</t>
  </si>
  <si>
    <t>CUMULATIVE QUARTER</t>
  </si>
  <si>
    <t>CURRENT YEAR QUARTER *</t>
  </si>
  <si>
    <t>PRECEDING YEAR CORRESPONDING QUARTER *</t>
  </si>
  <si>
    <t>CURRENT YEAR TO DATE *</t>
  </si>
  <si>
    <t>PRECEDING YEAR CORRESPONDING PERIOD *</t>
  </si>
  <si>
    <t>Profit/(loss) before tax</t>
  </si>
  <si>
    <t>Profit/(loss) after tax and minority interest</t>
  </si>
  <si>
    <t>Net profit/(loss) for the period</t>
  </si>
  <si>
    <t>Basic earnings/(loss) per share (sen)</t>
  </si>
  <si>
    <t>Dividend per share (sen)</t>
  </si>
  <si>
    <t>AS AT END OF CURRENT QUARTER *</t>
  </si>
  <si>
    <t>AS AT PRECEDING FINANCIAL YEAR *</t>
  </si>
  <si>
    <t>Net Assets per share (RM)</t>
  </si>
  <si>
    <t>Remarks :</t>
  </si>
  <si>
    <t>Part A3 : ADDITIONAL INFORMATION</t>
  </si>
  <si>
    <t>Profit/(Loss) from operations</t>
  </si>
  <si>
    <t>Gross interest income</t>
  </si>
  <si>
    <t>Gross interest expense</t>
  </si>
  <si>
    <t>CASH FLOWS FROM OPERATING ACTIVITIES</t>
  </si>
  <si>
    <t>Profit before tax</t>
  </si>
  <si>
    <t>Adjustments for :</t>
  </si>
  <si>
    <t>Dividend income</t>
  </si>
  <si>
    <t>Finance costs</t>
  </si>
  <si>
    <t>Payables and accruals</t>
  </si>
  <si>
    <t>Receivables, deposits and prepayments</t>
  </si>
  <si>
    <t>Interest received</t>
  </si>
  <si>
    <t>Interest paid</t>
  </si>
  <si>
    <t>Tax paid</t>
  </si>
  <si>
    <t>CASH FLOW FROM INVESTING ACTIVITIES</t>
  </si>
  <si>
    <t>Acquisition of property, plant and equipment</t>
  </si>
  <si>
    <t>CASH FLOW FROM FINANCING ACTIVITIES</t>
  </si>
  <si>
    <t>(Audited)</t>
  </si>
  <si>
    <t>YTD</t>
  </si>
  <si>
    <t>CY</t>
  </si>
  <si>
    <t>PY</t>
  </si>
  <si>
    <t>Fair Value</t>
  </si>
  <si>
    <t>Reserve</t>
  </si>
  <si>
    <t>Gain on disposal of available-for-sale investment</t>
  </si>
  <si>
    <t>Proceeds from disposal of available-for-sale investment</t>
  </si>
  <si>
    <t>CONDENSED CONSOLIDATED STATEMENT OF COMPREHENSIVE INCOME</t>
  </si>
  <si>
    <t>CONDENSED CONSOLIDATED STATEMENT OF CASH FLOW</t>
  </si>
  <si>
    <t>Gross profit</t>
  </si>
  <si>
    <t>Cost of sales</t>
  </si>
  <si>
    <t>Other income</t>
  </si>
  <si>
    <t>Administration expenses</t>
  </si>
  <si>
    <t>Finance income</t>
  </si>
  <si>
    <t>Tax expense</t>
  </si>
  <si>
    <t>Other comprehensive income</t>
  </si>
  <si>
    <t>Basic and diluted</t>
  </si>
  <si>
    <t>ASSETS</t>
  </si>
  <si>
    <t>Non-current assets</t>
  </si>
  <si>
    <t>Property, plant and equipment</t>
  </si>
  <si>
    <t>Investment properties</t>
  </si>
  <si>
    <t>Available-for-sale investment</t>
  </si>
  <si>
    <t>Current assets</t>
  </si>
  <si>
    <t>Trade  receivables</t>
  </si>
  <si>
    <t>Other receivables, deposits and prepayments</t>
  </si>
  <si>
    <t>Amount due from customers for contract work</t>
  </si>
  <si>
    <t>Deposits with licensed banks</t>
  </si>
  <si>
    <t>Cash and bank balances</t>
  </si>
  <si>
    <t>TOTAL ASSETS</t>
  </si>
  <si>
    <t>EQUITY AND LIABILITIES</t>
  </si>
  <si>
    <t>Share capital</t>
  </si>
  <si>
    <t>Reserves</t>
  </si>
  <si>
    <t>Equity attributable to equity holders</t>
  </si>
  <si>
    <t>TOTAL EQUITY</t>
  </si>
  <si>
    <t>LIABILITIES</t>
  </si>
  <si>
    <t>Non-current liabilities</t>
  </si>
  <si>
    <t>Current liabilities</t>
  </si>
  <si>
    <t>Trade payables</t>
  </si>
  <si>
    <t>Other payables and accruals</t>
  </si>
  <si>
    <t>Advance from related companies</t>
  </si>
  <si>
    <t>Amount due to customers for contract work</t>
  </si>
  <si>
    <t>Short term borrowings</t>
  </si>
  <si>
    <t>Current tax payable</t>
  </si>
  <si>
    <t>Bank overdraft</t>
  </si>
  <si>
    <t>TOTAL LIABILITIES</t>
  </si>
  <si>
    <t>TOTAL EQUITY AND LIABILITIES</t>
  </si>
  <si>
    <t>Interest income</t>
  </si>
  <si>
    <t>Dividend received</t>
  </si>
  <si>
    <t>Cash and cash equivalents at the end of the period comprise as follows :</t>
  </si>
  <si>
    <t xml:space="preserve">Cash and bank balances </t>
  </si>
  <si>
    <t>for the period</t>
  </si>
  <si>
    <t>Deferred tax assets</t>
  </si>
  <si>
    <t>Intangible assets</t>
  </si>
  <si>
    <t>Hire purchase creditors</t>
  </si>
  <si>
    <t>Net cash from investing activities</t>
  </si>
  <si>
    <t xml:space="preserve">  Current Year To-date</t>
  </si>
  <si>
    <t>Gain on disposal of quoted investment</t>
  </si>
  <si>
    <t>Allowance for doubtful debts</t>
  </si>
  <si>
    <t>Reversal of trade payables</t>
  </si>
  <si>
    <t>Fixed Deposits with licensed banks</t>
  </si>
  <si>
    <t>Less  :  Deposits pledged</t>
  </si>
  <si>
    <t>At 1 January 2012</t>
  </si>
  <si>
    <t>Reversal of provision for doubtful debts</t>
  </si>
  <si>
    <t>Impairment loss on available-for-sale investment</t>
  </si>
  <si>
    <t>Operating (loss)/profit before changes in working capital</t>
  </si>
  <si>
    <t>Net cash used in operating activities</t>
  </si>
  <si>
    <t>Cash used in operations</t>
  </si>
  <si>
    <t>Page 2 of 14</t>
  </si>
  <si>
    <t>Page 3 of 14</t>
  </si>
  <si>
    <t>&lt;-----  Attributable to shareholders of the Company  -------&gt;</t>
  </si>
  <si>
    <t>Profit from operations</t>
  </si>
  <si>
    <t>Profit before taxation</t>
  </si>
  <si>
    <t>Total comprehensive income for the period</t>
  </si>
  <si>
    <t>Current Year To-date</t>
  </si>
  <si>
    <t>Total comprehensive income/(loss)</t>
  </si>
  <si>
    <t>Net decrease in cash and cash equivalents</t>
  </si>
  <si>
    <r>
      <rPr>
        <b/>
        <sz val="14"/>
        <rFont val="Arial"/>
        <family val="2"/>
      </rPr>
      <t>LEBTECH BERHAD</t>
    </r>
    <r>
      <rPr>
        <b/>
        <sz val="11"/>
        <rFont val="Arial"/>
        <family val="2"/>
      </rPr>
      <t xml:space="preserve"> </t>
    </r>
    <r>
      <rPr>
        <sz val="10"/>
        <rFont val="Arial"/>
        <family val="2"/>
      </rPr>
      <t>(590945-H)</t>
    </r>
  </si>
  <si>
    <r>
      <rPr>
        <b/>
        <sz val="14"/>
        <rFont val="Arial"/>
        <family val="2"/>
      </rPr>
      <t>LEBTECH BERHAD</t>
    </r>
    <r>
      <rPr>
        <b/>
        <sz val="11"/>
        <rFont val="Arial"/>
        <family val="2"/>
      </rPr>
      <t xml:space="preserve"> </t>
    </r>
    <r>
      <rPr>
        <sz val="9"/>
        <rFont val="Arial"/>
        <family val="2"/>
      </rPr>
      <t>(590945-H)</t>
    </r>
  </si>
  <si>
    <t>Repayment of finance lease liabilities</t>
  </si>
  <si>
    <t>(Repayment to)/Proceeds from borrowings</t>
  </si>
  <si>
    <t>31.12.2012</t>
  </si>
  <si>
    <t>Depreciation of property, plant and equipment &amp; investment properties</t>
  </si>
  <si>
    <t>Net cash from financing activities</t>
  </si>
  <si>
    <t xml:space="preserve">     for-sale investment</t>
  </si>
  <si>
    <t>The Condensed Unaudited Consolidated Income  Statements should be read in conjunction with the Annual Financial Statements for the year ended 31 December 2012 and the accompanying notes attached to the interim financial statements.</t>
  </si>
  <si>
    <t>The Condensed Unaudited Consolidated Balance Sheet should be read in conjunction with the Annual Financial Statements for the year ended 31 December 2012 and the accompanying notes attached to the interim financial statements</t>
  </si>
  <si>
    <t>At 1 January 2013</t>
  </si>
  <si>
    <t>The Condensed Unaudited Consolidated Statement Of Changes in Equity should be read in conjunction with the Annual Financial Statements for the year ended 31 December 2012 and the accompanying notes attached to the interim financial statements.</t>
  </si>
  <si>
    <t>Summary of key Financial Information for the financial period ended  ** 31/03/2013</t>
  </si>
  <si>
    <t>Profit/(Loss) for the period</t>
  </si>
  <si>
    <t>Gain on fair value of available-</t>
  </si>
  <si>
    <t>(Based on 136,483,675 ordinary shares) (2012 : 136,483,675 ordinary shares)</t>
  </si>
  <si>
    <t>The Condensed Unaudited Consolidated Cashflow Statement should be read in conjunction with the Annual Financial Statements for the year ended 31 December 2012 and the accompanying notes attached to the interim financial statements</t>
  </si>
  <si>
    <t>-</t>
  </si>
  <si>
    <t>Reversal of impairment loss on trade receivables</t>
  </si>
  <si>
    <t>Increase in pledged deposits</t>
  </si>
  <si>
    <t>Retained earnings</t>
  </si>
  <si>
    <t>FOR THE SECOND QUARTER ENDED 30TH JUNE 2013</t>
  </si>
  <si>
    <t>30.06.2013</t>
  </si>
  <si>
    <t>30.06.2012</t>
  </si>
  <si>
    <t>CONDENSED CONSOLIDATED STATEMENT OF FINANCIAL POSITION AS AT 30TH JUNE 2013</t>
  </si>
  <si>
    <t>6 months ended 30 June 2013</t>
  </si>
  <si>
    <t>At 30 June 2013</t>
  </si>
  <si>
    <t>At 30 June 2012</t>
  </si>
  <si>
    <t>6 months ended 30 June 2012</t>
  </si>
  <si>
    <t>Impairment loss on trade receivables</t>
  </si>
</sst>
</file>

<file path=xl/styles.xml><?xml version="1.0" encoding="utf-8"?>
<styleSheet xmlns="http://schemas.openxmlformats.org/spreadsheetml/2006/main">
  <numFmts count="4">
    <numFmt numFmtId="43" formatCode="_(* #,##0.00_);_(* \(#,##0.00\);_(* &quot;-&quot;??_);_(@_)"/>
    <numFmt numFmtId="164" formatCode="_(* #,##0_);_(* \(#,##0\);_(* &quot;-&quot;??_);_(@_)"/>
    <numFmt numFmtId="165" formatCode="_(* #,##0.000_);_(* \(#,##0.000\);_(* &quot;-&quot;??_);_(@_)"/>
    <numFmt numFmtId="166" formatCode="_(* #,##0.0000_);_(* \(#,##0.0000\);_(* &quot;-&quot;??_);_(@_)"/>
  </numFmts>
  <fonts count="17">
    <font>
      <sz val="10"/>
      <name val="Arial"/>
    </font>
    <font>
      <sz val="10"/>
      <name val="Arial"/>
      <family val="2"/>
    </font>
    <font>
      <b/>
      <sz val="11"/>
      <name val="Arial"/>
      <family val="2"/>
    </font>
    <font>
      <sz val="11"/>
      <name val="Arial"/>
      <family val="2"/>
    </font>
    <font>
      <b/>
      <u/>
      <sz val="11"/>
      <name val="Arial"/>
      <family val="2"/>
    </font>
    <font>
      <u/>
      <sz val="11"/>
      <name val="Arial"/>
      <family val="2"/>
    </font>
    <font>
      <i/>
      <sz val="11"/>
      <name val="Arial"/>
      <family val="2"/>
    </font>
    <font>
      <sz val="10"/>
      <name val="Arial"/>
      <family val="2"/>
    </font>
    <font>
      <sz val="9"/>
      <name val="Arial"/>
      <family val="2"/>
    </font>
    <font>
      <i/>
      <sz val="9"/>
      <name val="Arial"/>
      <family val="2"/>
    </font>
    <font>
      <b/>
      <sz val="11"/>
      <color indexed="10"/>
      <name val="Arial"/>
      <family val="2"/>
    </font>
    <font>
      <b/>
      <i/>
      <sz val="11"/>
      <name val="Arial"/>
      <family val="2"/>
    </font>
    <font>
      <sz val="11"/>
      <color rgb="FF0070C0"/>
      <name val="Arial"/>
      <family val="2"/>
    </font>
    <font>
      <u/>
      <sz val="11"/>
      <color rgb="FF0070C0"/>
      <name val="Arial"/>
      <family val="2"/>
    </font>
    <font>
      <b/>
      <sz val="11"/>
      <color rgb="FFFF0000"/>
      <name val="Arial"/>
      <family val="2"/>
    </font>
    <font>
      <sz val="11"/>
      <color rgb="FFFF0000"/>
      <name val="Arial"/>
      <family val="2"/>
    </font>
    <font>
      <b/>
      <sz val="14"/>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3">
    <xf numFmtId="0" fontId="0" fillId="0" borderId="0" xfId="0"/>
    <xf numFmtId="0" fontId="2" fillId="0" borderId="0" xfId="0" applyFont="1"/>
    <xf numFmtId="0" fontId="2" fillId="0" borderId="0" xfId="0" applyFont="1" applyAlignment="1">
      <alignment horizontal="center"/>
    </xf>
    <xf numFmtId="164" fontId="2" fillId="0" borderId="0" xfId="1" applyNumberFormat="1" applyFont="1"/>
    <xf numFmtId="164" fontId="2" fillId="0" borderId="1" xfId="1" applyNumberFormat="1" applyFont="1" applyBorder="1"/>
    <xf numFmtId="0" fontId="2" fillId="0" borderId="2" xfId="0" applyFont="1" applyBorder="1" applyAlignment="1">
      <alignment horizontal="center"/>
    </xf>
    <xf numFmtId="0" fontId="3" fillId="0" borderId="0" xfId="0" applyFont="1"/>
    <xf numFmtId="0" fontId="3" fillId="0" borderId="0" xfId="0" applyFont="1" applyBorder="1"/>
    <xf numFmtId="0" fontId="2" fillId="0" borderId="0" xfId="0" applyFont="1" applyBorder="1"/>
    <xf numFmtId="0" fontId="4" fillId="0" borderId="0" xfId="0" applyFont="1" applyBorder="1"/>
    <xf numFmtId="0" fontId="5" fillId="0" borderId="0" xfId="0" applyFont="1" applyBorder="1"/>
    <xf numFmtId="0" fontId="6" fillId="0" borderId="0" xfId="0" applyFont="1" applyBorder="1"/>
    <xf numFmtId="0" fontId="3" fillId="0" borderId="0" xfId="0" applyFont="1" applyAlignment="1">
      <alignment horizontal="center"/>
    </xf>
    <xf numFmtId="164" fontId="3" fillId="0" borderId="0" xfId="0" applyNumberFormat="1" applyFont="1"/>
    <xf numFmtId="164" fontId="2" fillId="0" borderId="2" xfId="1" applyNumberFormat="1" applyFont="1" applyBorder="1"/>
    <xf numFmtId="164" fontId="2" fillId="0" borderId="0" xfId="0" applyNumberFormat="1" applyFont="1"/>
    <xf numFmtId="164" fontId="2" fillId="0" borderId="0" xfId="1" applyNumberFormat="1" applyFont="1" applyBorder="1"/>
    <xf numFmtId="0" fontId="3" fillId="0" borderId="0" xfId="0" applyFont="1" applyBorder="1" applyAlignment="1">
      <alignment horizontal="center"/>
    </xf>
    <xf numFmtId="9" fontId="2" fillId="0" borderId="0" xfId="2" applyFont="1"/>
    <xf numFmtId="164" fontId="2" fillId="0" borderId="3" xfId="1" applyNumberFormat="1" applyFont="1" applyBorder="1"/>
    <xf numFmtId="43" fontId="2" fillId="0" borderId="4" xfId="1" applyNumberFormat="1" applyFont="1" applyBorder="1"/>
    <xf numFmtId="0" fontId="3"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center"/>
    </xf>
    <xf numFmtId="164" fontId="3" fillId="0" borderId="0" xfId="1" applyNumberFormat="1" applyFont="1" applyBorder="1"/>
    <xf numFmtId="164" fontId="3" fillId="0" borderId="0" xfId="1" applyNumberFormat="1" applyFont="1"/>
    <xf numFmtId="164" fontId="2" fillId="0" borderId="5" xfId="1" applyNumberFormat="1" applyFont="1" applyBorder="1"/>
    <xf numFmtId="164" fontId="3" fillId="0" borderId="5" xfId="1" applyNumberFormat="1" applyFont="1" applyBorder="1"/>
    <xf numFmtId="164" fontId="2" fillId="0" borderId="6" xfId="1" applyNumberFormat="1" applyFont="1" applyBorder="1"/>
    <xf numFmtId="164" fontId="3" fillId="0" borderId="6" xfId="1" applyNumberFormat="1" applyFont="1" applyBorder="1"/>
    <xf numFmtId="164" fontId="2" fillId="0" borderId="7" xfId="1" applyNumberFormat="1" applyFont="1" applyBorder="1"/>
    <xf numFmtId="164" fontId="3" fillId="0" borderId="7" xfId="1" applyNumberFormat="1" applyFont="1" applyBorder="1"/>
    <xf numFmtId="164" fontId="2" fillId="0" borderId="8" xfId="1" applyNumberFormat="1" applyFont="1" applyBorder="1"/>
    <xf numFmtId="164" fontId="3" fillId="0" borderId="8" xfId="1" applyNumberFormat="1" applyFont="1" applyBorder="1"/>
    <xf numFmtId="165" fontId="3" fillId="0" borderId="0" xfId="1" applyNumberFormat="1" applyFont="1"/>
    <xf numFmtId="43" fontId="3" fillId="0" borderId="0" xfId="1" applyFont="1"/>
    <xf numFmtId="164" fontId="3" fillId="0" borderId="0" xfId="1" applyNumberFormat="1" applyFont="1" applyAlignment="1">
      <alignment horizontal="center"/>
    </xf>
    <xf numFmtId="164" fontId="3" fillId="0" borderId="2" xfId="1" applyNumberFormat="1" applyFont="1" applyBorder="1"/>
    <xf numFmtId="164" fontId="3" fillId="0" borderId="1" xfId="1" applyNumberFormat="1" applyFont="1" applyBorder="1"/>
    <xf numFmtId="0" fontId="7" fillId="0" borderId="0" xfId="0" applyFont="1" applyAlignment="1"/>
    <xf numFmtId="164" fontId="7" fillId="0" borderId="0" xfId="1" applyNumberFormat="1" applyFont="1" applyAlignment="1"/>
    <xf numFmtId="164" fontId="3" fillId="0" borderId="0" xfId="1" applyNumberFormat="1" applyFont="1" applyAlignment="1"/>
    <xf numFmtId="0" fontId="3" fillId="0" borderId="0" xfId="0" applyFont="1" applyAlignment="1"/>
    <xf numFmtId="0" fontId="2" fillId="0" borderId="0" xfId="0" applyFont="1" applyBorder="1" applyAlignment="1">
      <alignment horizontal="center" wrapText="1"/>
    </xf>
    <xf numFmtId="0" fontId="2" fillId="0" borderId="2" xfId="0" applyFont="1" applyBorder="1"/>
    <xf numFmtId="0" fontId="6" fillId="0" borderId="0" xfId="0" applyFont="1"/>
    <xf numFmtId="0" fontId="8" fillId="0" borderId="0" xfId="0" applyFont="1"/>
    <xf numFmtId="164" fontId="8" fillId="0" borderId="0" xfId="0" applyNumberFormat="1" applyFont="1"/>
    <xf numFmtId="9" fontId="3" fillId="0" borderId="0" xfId="2" applyFont="1"/>
    <xf numFmtId="166" fontId="3" fillId="0" borderId="0" xfId="1" applyNumberFormat="1" applyFont="1"/>
    <xf numFmtId="166" fontId="3" fillId="0" borderId="0" xfId="0" applyNumberFormat="1" applyFont="1"/>
    <xf numFmtId="164" fontId="3" fillId="0" borderId="3" xfId="1" applyNumberFormat="1" applyFont="1" applyBorder="1"/>
    <xf numFmtId="43" fontId="3" fillId="0" borderId="4" xfId="1" applyNumberFormat="1" applyFont="1" applyBorder="1"/>
    <xf numFmtId="0" fontId="4" fillId="0" borderId="0" xfId="0" applyFont="1"/>
    <xf numFmtId="0" fontId="5" fillId="0" borderId="0" xfId="0" applyFont="1"/>
    <xf numFmtId="43" fontId="3" fillId="0" borderId="3" xfId="1" applyNumberFormat="1" applyFont="1" applyBorder="1"/>
    <xf numFmtId="43" fontId="3" fillId="0" borderId="0" xfId="0" applyNumberFormat="1" applyFont="1"/>
    <xf numFmtId="0" fontId="2" fillId="0" borderId="0" xfId="0" quotePrefix="1" applyFont="1" applyAlignment="1">
      <alignment horizontal="center"/>
    </xf>
    <xf numFmtId="164" fontId="2" fillId="0" borderId="0" xfId="1" applyNumberFormat="1" applyFont="1" applyAlignment="1">
      <alignment horizontal="center"/>
    </xf>
    <xf numFmtId="0" fontId="3" fillId="0" borderId="0" xfId="0" applyFont="1" applyAlignment="1">
      <alignment wrapText="1"/>
    </xf>
    <xf numFmtId="0" fontId="3" fillId="0" borderId="0" xfId="0" quotePrefix="1" applyFont="1"/>
    <xf numFmtId="0" fontId="3" fillId="0" borderId="10" xfId="0" applyFont="1" applyBorder="1"/>
    <xf numFmtId="0" fontId="3" fillId="0" borderId="11" xfId="0" applyFont="1" applyBorder="1"/>
    <xf numFmtId="0" fontId="3" fillId="0" borderId="12" xfId="0" applyFont="1" applyBorder="1"/>
    <xf numFmtId="0" fontId="7" fillId="0" borderId="0" xfId="0" applyFont="1"/>
    <xf numFmtId="0" fontId="7" fillId="0" borderId="13" xfId="0" applyFont="1" applyBorder="1"/>
    <xf numFmtId="0" fontId="7" fillId="0" borderId="0" xfId="0" applyFont="1" applyBorder="1"/>
    <xf numFmtId="0" fontId="7" fillId="0" borderId="14" xfId="0" applyFont="1" applyBorder="1"/>
    <xf numFmtId="0" fontId="7" fillId="0" borderId="5" xfId="0" applyFont="1" applyBorder="1" applyAlignment="1">
      <alignment horizontal="center" wrapText="1"/>
    </xf>
    <xf numFmtId="0" fontId="7" fillId="0" borderId="14" xfId="0" applyFont="1" applyBorder="1" applyAlignment="1">
      <alignment horizontal="center" wrapText="1"/>
    </xf>
    <xf numFmtId="0" fontId="3" fillId="0" borderId="13" xfId="0" applyFont="1" applyBorder="1"/>
    <xf numFmtId="0" fontId="3" fillId="0" borderId="14" xfId="0" applyFont="1" applyBorder="1"/>
    <xf numFmtId="14" fontId="5" fillId="0" borderId="6" xfId="0" applyNumberFormat="1" applyFont="1" applyBorder="1" applyAlignment="1">
      <alignment horizontal="center"/>
    </xf>
    <xf numFmtId="0" fontId="3" fillId="0" borderId="15" xfId="0" applyFont="1" applyBorder="1"/>
    <xf numFmtId="0" fontId="3" fillId="0" borderId="2" xfId="0" applyFont="1" applyBorder="1"/>
    <xf numFmtId="0" fontId="3" fillId="0" borderId="16" xfId="0" applyFont="1" applyBorder="1"/>
    <xf numFmtId="0" fontId="3" fillId="0" borderId="7" xfId="0" applyFont="1" applyBorder="1"/>
    <xf numFmtId="0" fontId="3" fillId="0" borderId="0" xfId="0" applyFont="1" applyAlignment="1">
      <alignment vertical="center"/>
    </xf>
    <xf numFmtId="0" fontId="3" fillId="0" borderId="17" xfId="0" applyFont="1" applyBorder="1" applyAlignment="1">
      <alignment vertical="center"/>
    </xf>
    <xf numFmtId="164" fontId="3" fillId="0" borderId="17" xfId="1" applyNumberFormat="1" applyFont="1" applyBorder="1" applyAlignment="1">
      <alignment vertical="center"/>
    </xf>
    <xf numFmtId="0" fontId="3" fillId="0" borderId="9" xfId="0" applyFont="1" applyBorder="1" applyAlignment="1">
      <alignment vertical="center"/>
    </xf>
    <xf numFmtId="0" fontId="3" fillId="0" borderId="18" xfId="0" applyFont="1" applyBorder="1" applyAlignment="1">
      <alignment vertical="center"/>
    </xf>
    <xf numFmtId="0" fontId="3" fillId="0" borderId="7" xfId="0" applyFont="1" applyBorder="1" applyAlignment="1">
      <alignment vertical="center"/>
    </xf>
    <xf numFmtId="164" fontId="3" fillId="0" borderId="7" xfId="1" applyNumberFormat="1" applyFont="1" applyBorder="1" applyAlignment="1">
      <alignment vertical="center"/>
    </xf>
    <xf numFmtId="43" fontId="3" fillId="0" borderId="7" xfId="1"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2" fillId="0" borderId="0" xfId="0" applyFont="1" applyAlignment="1">
      <alignment vertical="center"/>
    </xf>
    <xf numFmtId="164" fontId="3" fillId="0" borderId="7" xfId="1" applyNumberFormat="1" applyFont="1" applyBorder="1" applyAlignment="1">
      <alignment horizontal="center"/>
    </xf>
    <xf numFmtId="164" fontId="3" fillId="0" borderId="5" xfId="1" applyNumberFormat="1" applyFont="1" applyBorder="1" applyAlignment="1">
      <alignment horizontal="center" vertical="center"/>
    </xf>
    <xf numFmtId="0" fontId="3" fillId="0" borderId="0" xfId="0" applyFont="1" applyBorder="1" applyAlignment="1">
      <alignment wrapText="1"/>
    </xf>
    <xf numFmtId="164" fontId="2" fillId="0" borderId="9" xfId="1" applyNumberFormat="1" applyFont="1" applyBorder="1"/>
    <xf numFmtId="164" fontId="3" fillId="0" borderId="9" xfId="1" applyNumberFormat="1" applyFont="1" applyBorder="1"/>
    <xf numFmtId="164" fontId="2" fillId="0" borderId="2" xfId="1" applyNumberFormat="1" applyFont="1" applyBorder="1" applyAlignment="1">
      <alignment horizontal="left"/>
    </xf>
    <xf numFmtId="164" fontId="2" fillId="2" borderId="0" xfId="1" applyNumberFormat="1" applyFont="1" applyFill="1"/>
    <xf numFmtId="164" fontId="10" fillId="0" borderId="0" xfId="0" applyNumberFormat="1" applyFont="1"/>
    <xf numFmtId="0" fontId="12" fillId="0" borderId="0" xfId="0" applyFont="1" applyAlignment="1">
      <alignment horizontal="center"/>
    </xf>
    <xf numFmtId="0" fontId="13" fillId="0" borderId="0" xfId="0" applyFont="1" applyAlignment="1">
      <alignment horizontal="center"/>
    </xf>
    <xf numFmtId="164" fontId="2" fillId="0" borderId="17" xfId="1" applyNumberFormat="1" applyFont="1" applyBorder="1"/>
    <xf numFmtId="164" fontId="3" fillId="0" borderId="17" xfId="1" applyNumberFormat="1" applyFont="1" applyBorder="1"/>
    <xf numFmtId="164" fontId="14" fillId="0" borderId="0" xfId="1" applyNumberFormat="1" applyFont="1"/>
    <xf numFmtId="164" fontId="15" fillId="0" borderId="0" xfId="1" applyNumberFormat="1" applyFont="1"/>
    <xf numFmtId="0" fontId="11" fillId="0" borderId="0" xfId="0" applyFont="1"/>
    <xf numFmtId="0" fontId="6" fillId="0" borderId="0" xfId="0" applyFont="1" applyFill="1" applyBorder="1"/>
    <xf numFmtId="0" fontId="3" fillId="0" borderId="0" xfId="0" applyFont="1" applyFill="1" applyBorder="1"/>
    <xf numFmtId="0" fontId="2" fillId="0" borderId="0" xfId="0" applyFont="1" applyFill="1" applyBorder="1"/>
    <xf numFmtId="0" fontId="5" fillId="0" borderId="0" xfId="0" applyFont="1" applyFill="1" applyBorder="1"/>
    <xf numFmtId="0" fontId="3" fillId="0" borderId="0" xfId="0" applyFont="1" applyBorder="1" applyAlignment="1">
      <alignment horizontal="center" wrapText="1"/>
    </xf>
    <xf numFmtId="0" fontId="3" fillId="0" borderId="0" xfId="0" applyFont="1" applyFill="1" applyAlignment="1">
      <alignment horizontal="left"/>
    </xf>
    <xf numFmtId="0" fontId="3" fillId="0" borderId="0" xfId="0" applyFont="1" applyFill="1" applyAlignment="1">
      <alignment wrapText="1"/>
    </xf>
    <xf numFmtId="0" fontId="3" fillId="0" borderId="0" xfId="0" applyFont="1" applyFill="1" applyBorder="1" applyAlignment="1">
      <alignment wrapText="1"/>
    </xf>
    <xf numFmtId="164" fontId="2" fillId="0" borderId="0" xfId="1" applyNumberFormat="1" applyFont="1" applyFill="1" applyBorder="1"/>
    <xf numFmtId="164" fontId="3" fillId="0" borderId="0" xfId="1" applyNumberFormat="1" applyFont="1" applyFill="1" applyBorder="1"/>
    <xf numFmtId="0" fontId="2" fillId="0" borderId="0" xfId="0" applyFont="1" applyFill="1"/>
    <xf numFmtId="0" fontId="3" fillId="0" borderId="0" xfId="0" applyFont="1" applyFill="1"/>
    <xf numFmtId="164" fontId="2" fillId="0" borderId="0" xfId="1" applyNumberFormat="1" applyFont="1" applyFill="1"/>
    <xf numFmtId="164" fontId="3" fillId="0" borderId="0" xfId="1" applyNumberFormat="1" applyFont="1" applyFill="1"/>
    <xf numFmtId="164" fontId="3" fillId="0" borderId="0" xfId="0" applyNumberFormat="1" applyFont="1" applyFill="1"/>
    <xf numFmtId="166" fontId="2" fillId="0" borderId="0" xfId="1" applyNumberFormat="1" applyFont="1" applyBorder="1"/>
    <xf numFmtId="43" fontId="2" fillId="0" borderId="0" xfId="1" applyFont="1"/>
    <xf numFmtId="164" fontId="1" fillId="0" borderId="0" xfId="1" applyNumberFormat="1" applyFont="1" applyBorder="1" applyAlignment="1">
      <alignment horizontal="center"/>
    </xf>
    <xf numFmtId="164" fontId="3" fillId="0" borderId="0" xfId="1" applyNumberFormat="1" applyFont="1" applyBorder="1" applyAlignment="1">
      <alignment horizontal="center"/>
    </xf>
    <xf numFmtId="164" fontId="10" fillId="0" borderId="0" xfId="1" applyNumberFormat="1" applyFont="1"/>
    <xf numFmtId="164" fontId="2" fillId="0" borderId="0" xfId="1" applyNumberFormat="1" applyFont="1" applyBorder="1" applyAlignment="1">
      <alignment horizontal="center"/>
    </xf>
    <xf numFmtId="164" fontId="3" fillId="0" borderId="0" xfId="1" applyNumberFormat="1" applyFont="1" applyBorder="1" applyAlignment="1">
      <alignment horizontal="right"/>
    </xf>
    <xf numFmtId="164" fontId="2" fillId="0" borderId="0" xfId="1" applyNumberFormat="1" applyFont="1" applyBorder="1" applyAlignment="1">
      <alignment horizontal="right"/>
    </xf>
    <xf numFmtId="0" fontId="3" fillId="0" borderId="0" xfId="0" applyFont="1" applyAlignment="1">
      <alignment wrapText="1"/>
    </xf>
    <xf numFmtId="0" fontId="3" fillId="0" borderId="0" xfId="0" applyFont="1" applyBorder="1" applyAlignment="1">
      <alignment wrapText="1"/>
    </xf>
    <xf numFmtId="0" fontId="3" fillId="0" borderId="15" xfId="0" applyFont="1" applyBorder="1" applyAlignment="1">
      <alignment vertical="center" wrapText="1"/>
    </xf>
    <xf numFmtId="0" fontId="0" fillId="0" borderId="2" xfId="0" applyBorder="1" applyAlignment="1">
      <alignment vertical="center" wrapText="1"/>
    </xf>
    <xf numFmtId="0" fontId="0" fillId="0" borderId="16" xfId="0" applyBorder="1" applyAlignment="1">
      <alignment vertical="center" wrapText="1"/>
    </xf>
    <xf numFmtId="166" fontId="3" fillId="0" borderId="19" xfId="1" applyNumberFormat="1" applyFont="1" applyBorder="1" applyAlignment="1">
      <alignment vertical="center" wrapText="1"/>
    </xf>
    <xf numFmtId="166" fontId="0" fillId="0" borderId="18" xfId="0" applyNumberFormat="1" applyBorder="1" applyAlignment="1">
      <alignment vertical="center" wrapText="1"/>
    </xf>
    <xf numFmtId="0" fontId="3" fillId="0" borderId="19" xfId="0" applyFont="1" applyBorder="1" applyAlignment="1">
      <alignment vertical="center" wrapText="1"/>
    </xf>
    <xf numFmtId="0" fontId="0" fillId="0" borderId="9" xfId="0" applyBorder="1" applyAlignment="1">
      <alignment vertical="center" wrapText="1"/>
    </xf>
    <xf numFmtId="0" fontId="0" fillId="0" borderId="18" xfId="0" applyBorder="1" applyAlignment="1">
      <alignment vertical="center" wrapText="1"/>
    </xf>
    <xf numFmtId="0" fontId="7" fillId="0" borderId="0" xfId="0" applyFont="1" applyAlignment="1">
      <alignment wrapText="1"/>
    </xf>
    <xf numFmtId="0" fontId="3" fillId="0" borderId="0" xfId="0" applyFont="1" applyAlignment="1">
      <alignment wrapText="1"/>
    </xf>
    <xf numFmtId="0" fontId="3" fillId="0" borderId="19" xfId="0" applyFont="1" applyBorder="1" applyAlignment="1">
      <alignment horizontal="center" wrapText="1"/>
    </xf>
    <xf numFmtId="0" fontId="0" fillId="0" borderId="18" xfId="0" applyBorder="1" applyAlignment="1">
      <alignment horizontal="center" wrapText="1"/>
    </xf>
    <xf numFmtId="0" fontId="3" fillId="0" borderId="9" xfId="0" applyFont="1" applyBorder="1" applyAlignment="1">
      <alignment horizontal="center" wrapText="1"/>
    </xf>
    <xf numFmtId="0" fontId="3" fillId="0" borderId="18" xfId="0" applyFont="1" applyBorder="1" applyAlignment="1">
      <alignment horizontal="center" wrapText="1"/>
    </xf>
    <xf numFmtId="0" fontId="3" fillId="0" borderId="0" xfId="0" applyFont="1" applyAlignment="1">
      <alignment horizontal="justify"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 fillId="0" borderId="0" xfId="0" applyFont="1" applyAlignment="1">
      <alignment horizontal="justify" wrapText="1"/>
    </xf>
    <xf numFmtId="0" fontId="7" fillId="0" borderId="0" xfId="0" applyFont="1" applyAlignment="1">
      <alignment horizontal="justify" wrapText="1"/>
    </xf>
    <xf numFmtId="0" fontId="2" fillId="0" borderId="0" xfId="0" applyFont="1" applyAlignment="1">
      <alignment horizontal="center" wrapText="1"/>
    </xf>
    <xf numFmtId="0" fontId="0" fillId="0" borderId="0" xfId="0" applyAlignment="1">
      <alignment horizontal="center" wrapText="1"/>
    </xf>
    <xf numFmtId="0" fontId="3" fillId="0" borderId="0" xfId="0" applyFont="1" applyBorder="1" applyAlignment="1">
      <alignment wrapText="1"/>
    </xf>
    <xf numFmtId="0" fontId="0" fillId="0" borderId="0" xfId="0" applyAlignment="1">
      <alignment horizontal="justify"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1</xdr:row>
      <xdr:rowOff>0</xdr:rowOff>
    </xdr:from>
    <xdr:to>
      <xdr:col>2</xdr:col>
      <xdr:colOff>609600</xdr:colOff>
      <xdr:row>3</xdr:row>
      <xdr:rowOff>123825</xdr:rowOff>
    </xdr:to>
    <xdr:pic>
      <xdr:nvPicPr>
        <xdr:cNvPr id="1245" name="Picture 137"/>
        <xdr:cNvPicPr>
          <a:picLocks noChangeAspect="1" noChangeArrowheads="1"/>
        </xdr:cNvPicPr>
      </xdr:nvPicPr>
      <xdr:blipFill>
        <a:blip xmlns:r="http://schemas.openxmlformats.org/officeDocument/2006/relationships" r:embed="rId1" cstate="print"/>
        <a:srcRect/>
        <a:stretch>
          <a:fillRect/>
        </a:stretch>
      </xdr:blipFill>
      <xdr:spPr bwMode="auto">
        <a:xfrm>
          <a:off x="457200" y="190500"/>
          <a:ext cx="638175" cy="542925"/>
        </a:xfrm>
        <a:prstGeom prst="rect">
          <a:avLst/>
        </a:prstGeom>
        <a:solidFill>
          <a:srgbClr val="4F81BD"/>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161925</xdr:rowOff>
    </xdr:from>
    <xdr:to>
      <xdr:col>2</xdr:col>
      <xdr:colOff>390525</xdr:colOff>
      <xdr:row>2</xdr:row>
      <xdr:rowOff>161925</xdr:rowOff>
    </xdr:to>
    <xdr:pic>
      <xdr:nvPicPr>
        <xdr:cNvPr id="2267" name="Picture 137"/>
        <xdr:cNvPicPr>
          <a:picLocks noChangeAspect="1" noChangeArrowheads="1"/>
        </xdr:cNvPicPr>
      </xdr:nvPicPr>
      <xdr:blipFill>
        <a:blip xmlns:r="http://schemas.openxmlformats.org/officeDocument/2006/relationships" r:embed="rId1" cstate="print"/>
        <a:srcRect/>
        <a:stretch>
          <a:fillRect/>
        </a:stretch>
      </xdr:blipFill>
      <xdr:spPr bwMode="auto">
        <a:xfrm>
          <a:off x="352425" y="161925"/>
          <a:ext cx="542925" cy="4191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123825</xdr:colOff>
      <xdr:row>0</xdr:row>
      <xdr:rowOff>152400</xdr:rowOff>
    </xdr:from>
    <xdr:to>
      <xdr:col>3</xdr:col>
      <xdr:colOff>180975</xdr:colOff>
      <xdr:row>2</xdr:row>
      <xdr:rowOff>180975</xdr:rowOff>
    </xdr:to>
    <xdr:pic>
      <xdr:nvPicPr>
        <xdr:cNvPr id="3291" name="Picture 137"/>
        <xdr:cNvPicPr>
          <a:picLocks noChangeAspect="1" noChangeArrowheads="1"/>
        </xdr:cNvPicPr>
      </xdr:nvPicPr>
      <xdr:blipFill>
        <a:blip xmlns:r="http://schemas.openxmlformats.org/officeDocument/2006/relationships" r:embed="rId1" cstate="print"/>
        <a:srcRect/>
        <a:stretch>
          <a:fillRect/>
        </a:stretch>
      </xdr:blipFill>
      <xdr:spPr bwMode="auto">
        <a:xfrm>
          <a:off x="714375" y="152400"/>
          <a:ext cx="561975" cy="4476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1000125</xdr:colOff>
      <xdr:row>20</xdr:row>
      <xdr:rowOff>0</xdr:rowOff>
    </xdr:from>
    <xdr:to>
      <xdr:col>6</xdr:col>
      <xdr:colOff>57150</xdr:colOff>
      <xdr:row>21</xdr:row>
      <xdr:rowOff>19050</xdr:rowOff>
    </xdr:to>
    <xdr:sp macro="" textlink="">
      <xdr:nvSpPr>
        <xdr:cNvPr id="4533" name="Text Box 2"/>
        <xdr:cNvSpPr txBox="1">
          <a:spLocks noChangeArrowheads="1"/>
        </xdr:cNvSpPr>
      </xdr:nvSpPr>
      <xdr:spPr bwMode="auto">
        <a:xfrm>
          <a:off x="3952875" y="4591050"/>
          <a:ext cx="104775" cy="209550"/>
        </a:xfrm>
        <a:prstGeom prst="rect">
          <a:avLst/>
        </a:prstGeom>
        <a:noFill/>
        <a:ln w="9525">
          <a:noFill/>
          <a:miter lim="800000"/>
          <a:headEnd/>
          <a:tailEnd/>
        </a:ln>
      </xdr:spPr>
    </xdr:sp>
    <xdr:clientData/>
  </xdr:twoCellAnchor>
  <xdr:twoCellAnchor editAs="oneCell">
    <xdr:from>
      <xdr:col>1</xdr:col>
      <xdr:colOff>276225</xdr:colOff>
      <xdr:row>0</xdr:row>
      <xdr:rowOff>161925</xdr:rowOff>
    </xdr:from>
    <xdr:to>
      <xdr:col>2</xdr:col>
      <xdr:colOff>514350</xdr:colOff>
      <xdr:row>3</xdr:row>
      <xdr:rowOff>0</xdr:rowOff>
    </xdr:to>
    <xdr:pic>
      <xdr:nvPicPr>
        <xdr:cNvPr id="4534" name="Picture 137"/>
        <xdr:cNvPicPr>
          <a:picLocks noChangeAspect="1" noChangeArrowheads="1"/>
        </xdr:cNvPicPr>
      </xdr:nvPicPr>
      <xdr:blipFill>
        <a:blip xmlns:r="http://schemas.openxmlformats.org/officeDocument/2006/relationships" r:embed="rId1" cstate="print"/>
        <a:srcRect/>
        <a:stretch>
          <a:fillRect/>
        </a:stretch>
      </xdr:blipFill>
      <xdr:spPr bwMode="auto">
        <a:xfrm>
          <a:off x="466725" y="161925"/>
          <a:ext cx="571500" cy="4476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user\Desktop\madam\desktop\Q-Report%20(LDB)\2007\Q1-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ey-info"/>
      <sheetName val="IS"/>
      <sheetName val="BS"/>
      <sheetName val="EQUITY"/>
      <sheetName val="CASHFLOW"/>
    </sheetNames>
    <sheetDataSet>
      <sheetData sheetId="0"/>
      <sheetData sheetId="1"/>
      <sheetData sheetId="2"/>
      <sheetData sheetId="3"/>
      <sheetData sheetId="4">
        <row r="12">
          <cell r="H12">
            <v>1222</v>
          </cell>
        </row>
        <row r="14">
          <cell r="H14">
            <v>160</v>
          </cell>
        </row>
        <row r="15">
          <cell r="H15">
            <v>0</v>
          </cell>
        </row>
        <row r="16">
          <cell r="H16">
            <v>31</v>
          </cell>
        </row>
        <row r="18">
          <cell r="H18">
            <v>-98</v>
          </cell>
        </row>
        <row r="20">
          <cell r="H20">
            <v>1315</v>
          </cell>
        </row>
        <row r="23">
          <cell r="H23">
            <v>-5251</v>
          </cell>
        </row>
        <row r="24">
          <cell r="H24">
            <v>23752</v>
          </cell>
        </row>
        <row r="26">
          <cell r="H26">
            <v>19666</v>
          </cell>
        </row>
        <row r="28">
          <cell r="H28">
            <v>99</v>
          </cell>
        </row>
        <row r="29">
          <cell r="H29">
            <v>-31</v>
          </cell>
        </row>
        <row r="30">
          <cell r="H30">
            <v>-2015</v>
          </cell>
        </row>
        <row r="32">
          <cell r="H32">
            <v>17719</v>
          </cell>
        </row>
        <row r="35">
          <cell r="H35">
            <v>-951</v>
          </cell>
        </row>
        <row r="38">
          <cell r="H38">
            <v>43</v>
          </cell>
        </row>
        <row r="39">
          <cell r="H39">
            <v>-41</v>
          </cell>
        </row>
        <row r="42">
          <cell r="H42">
            <v>-10242</v>
          </cell>
        </row>
        <row r="46">
          <cell r="H46">
            <v>500</v>
          </cell>
        </row>
        <row r="48">
          <cell r="H48">
            <v>-602</v>
          </cell>
        </row>
        <row r="50">
          <cell r="H50">
            <v>-120</v>
          </cell>
        </row>
        <row r="52">
          <cell r="H52">
            <v>7357</v>
          </cell>
        </row>
        <row r="53">
          <cell r="H53">
            <v>5693</v>
          </cell>
        </row>
        <row r="55">
          <cell r="H55">
            <v>13050</v>
          </cell>
        </row>
        <row r="59">
          <cell r="H59" t="str">
            <v>RM'000</v>
          </cell>
        </row>
        <row r="60">
          <cell r="H60">
            <v>2938</v>
          </cell>
        </row>
        <row r="61">
          <cell r="H61">
            <v>10112</v>
          </cell>
        </row>
        <row r="62">
          <cell r="H62">
            <v>13050</v>
          </cell>
        </row>
        <row r="63">
          <cell r="H63">
            <v>0</v>
          </cell>
        </row>
        <row r="64">
          <cell r="H64">
            <v>13050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B2:K33"/>
  <sheetViews>
    <sheetView topLeftCell="A7" zoomScale="75" workbookViewId="0">
      <selection activeCell="B5" sqref="B5"/>
    </sheetView>
  </sheetViews>
  <sheetFormatPr defaultRowHeight="14.25"/>
  <cols>
    <col min="1" max="1" width="4.140625" style="6" customWidth="1"/>
    <col min="2" max="2" width="3.85546875" style="6" customWidth="1"/>
    <col min="3" max="5" width="9.140625" style="6"/>
    <col min="6" max="6" width="17.140625" style="6" customWidth="1"/>
    <col min="7" max="7" width="18.42578125" style="6" customWidth="1"/>
    <col min="8" max="8" width="18.28515625" style="6" customWidth="1"/>
    <col min="9" max="9" width="19.85546875" style="6" customWidth="1"/>
    <col min="10" max="16384" width="9.140625" style="6"/>
  </cols>
  <sheetData>
    <row r="2" spans="2:11" ht="15">
      <c r="B2" s="1" t="s">
        <v>30</v>
      </c>
    </row>
    <row r="4" spans="2:11">
      <c r="B4" s="6" t="s">
        <v>152</v>
      </c>
    </row>
    <row r="5" spans="2:11">
      <c r="D5" s="60"/>
    </row>
    <row r="7" spans="2:11">
      <c r="B7" s="61"/>
      <c r="C7" s="62"/>
      <c r="D7" s="62"/>
      <c r="E7" s="63"/>
      <c r="F7" s="140" t="s">
        <v>31</v>
      </c>
      <c r="G7" s="141"/>
      <c r="H7" s="140" t="s">
        <v>32</v>
      </c>
      <c r="I7" s="141"/>
    </row>
    <row r="8" spans="2:11" s="64" customFormat="1" ht="39.75" customHeight="1">
      <c r="B8" s="65"/>
      <c r="C8" s="66"/>
      <c r="D8" s="66"/>
      <c r="E8" s="67"/>
      <c r="F8" s="68" t="s">
        <v>33</v>
      </c>
      <c r="G8" s="69" t="s">
        <v>34</v>
      </c>
      <c r="H8" s="68" t="s">
        <v>35</v>
      </c>
      <c r="I8" s="69" t="s">
        <v>36</v>
      </c>
      <c r="K8" s="6"/>
    </row>
    <row r="9" spans="2:11">
      <c r="B9" s="70"/>
      <c r="C9" s="7"/>
      <c r="D9" s="7"/>
      <c r="E9" s="71"/>
      <c r="F9" s="72" t="str">
        <f>+IS!H12</f>
        <v>30.06.2013</v>
      </c>
      <c r="G9" s="72" t="str">
        <f>+IS!J12</f>
        <v>30.06.2012</v>
      </c>
      <c r="H9" s="72" t="str">
        <f>+IS!L12</f>
        <v>30.06.2013</v>
      </c>
      <c r="I9" s="72" t="str">
        <f>+IS!N12</f>
        <v>30.06.2012</v>
      </c>
    </row>
    <row r="10" spans="2:11" ht="6" customHeight="1">
      <c r="B10" s="73"/>
      <c r="C10" s="74"/>
      <c r="D10" s="74"/>
      <c r="E10" s="75"/>
      <c r="F10" s="76"/>
      <c r="G10" s="75"/>
      <c r="H10" s="76"/>
      <c r="I10" s="76"/>
    </row>
    <row r="11" spans="2:11">
      <c r="F11" s="12" t="s">
        <v>6</v>
      </c>
      <c r="G11" s="12" t="s">
        <v>6</v>
      </c>
      <c r="H11" s="12" t="s">
        <v>6</v>
      </c>
      <c r="I11" s="12" t="s">
        <v>6</v>
      </c>
    </row>
    <row r="12" spans="2:11" s="77" customFormat="1" ht="26.25" customHeight="1">
      <c r="B12" s="78">
        <v>1</v>
      </c>
      <c r="C12" s="135" t="s">
        <v>28</v>
      </c>
      <c r="D12" s="136"/>
      <c r="E12" s="137"/>
      <c r="F12" s="79">
        <f>+IS!H15</f>
        <v>25812</v>
      </c>
      <c r="G12" s="79">
        <f>+IS!J15</f>
        <v>13126</v>
      </c>
      <c r="H12" s="79">
        <f>+IS!L15</f>
        <v>56890</v>
      </c>
      <c r="I12" s="79">
        <f>+IS!N15</f>
        <v>23268</v>
      </c>
      <c r="K12" s="6"/>
    </row>
    <row r="13" spans="2:11" s="77" customFormat="1" ht="26.25" customHeight="1">
      <c r="B13" s="78">
        <v>2</v>
      </c>
      <c r="C13" s="80" t="s">
        <v>37</v>
      </c>
      <c r="D13" s="80"/>
      <c r="E13" s="81"/>
      <c r="F13" s="79">
        <f>+IS!H30</f>
        <v>-3824</v>
      </c>
      <c r="G13" s="79">
        <f>+IS!J30</f>
        <v>1781</v>
      </c>
      <c r="H13" s="79">
        <f>+IS!L30</f>
        <v>3713</v>
      </c>
      <c r="I13" s="79">
        <f>+IS!N30</f>
        <v>1059</v>
      </c>
      <c r="K13" s="6"/>
    </row>
    <row r="14" spans="2:11" s="77" customFormat="1" ht="29.25" customHeight="1">
      <c r="B14" s="78">
        <v>3</v>
      </c>
      <c r="C14" s="135" t="s">
        <v>38</v>
      </c>
      <c r="D14" s="136"/>
      <c r="E14" s="137"/>
      <c r="F14" s="79">
        <f>+IS!H34</f>
        <v>-3959</v>
      </c>
      <c r="G14" s="79">
        <f>+IS!J34</f>
        <v>1781</v>
      </c>
      <c r="H14" s="79">
        <f>+IS!L34</f>
        <v>2973</v>
      </c>
      <c r="I14" s="79">
        <f>+IS!N34</f>
        <v>1180</v>
      </c>
      <c r="K14" s="6"/>
    </row>
    <row r="15" spans="2:11" s="77" customFormat="1" ht="26.25" customHeight="1">
      <c r="B15" s="82">
        <v>4</v>
      </c>
      <c r="C15" s="130" t="s">
        <v>39</v>
      </c>
      <c r="D15" s="131"/>
      <c r="E15" s="132"/>
      <c r="F15" s="83">
        <f>+F14</f>
        <v>-3959</v>
      </c>
      <c r="G15" s="83">
        <f>+G14</f>
        <v>1781</v>
      </c>
      <c r="H15" s="83">
        <f>+H14</f>
        <v>2973</v>
      </c>
      <c r="I15" s="83">
        <f>+I14</f>
        <v>1180</v>
      </c>
      <c r="K15" s="6"/>
    </row>
    <row r="16" spans="2:11" s="77" customFormat="1" ht="26.25" customHeight="1">
      <c r="B16" s="82">
        <v>5</v>
      </c>
      <c r="C16" s="130" t="s">
        <v>40</v>
      </c>
      <c r="D16" s="131"/>
      <c r="E16" s="132"/>
      <c r="F16" s="84">
        <f>+IS!H46</f>
        <v>-2.9007132171668153</v>
      </c>
      <c r="G16" s="84">
        <f>+IS!J46</f>
        <v>1.3049179691270771</v>
      </c>
      <c r="H16" s="84">
        <f>+IS!L46</f>
        <v>2.1782824942250425</v>
      </c>
      <c r="I16" s="84">
        <f>+IS!N46</f>
        <v>0.86457226477818694</v>
      </c>
      <c r="K16" s="6"/>
    </row>
    <row r="17" spans="2:11" s="77" customFormat="1" ht="26.25" customHeight="1">
      <c r="B17" s="82">
        <v>6</v>
      </c>
      <c r="C17" s="130" t="s">
        <v>41</v>
      </c>
      <c r="D17" s="131"/>
      <c r="E17" s="132"/>
      <c r="F17" s="83">
        <v>0</v>
      </c>
      <c r="G17" s="83">
        <v>0</v>
      </c>
      <c r="H17" s="84">
        <v>0</v>
      </c>
      <c r="I17" s="84">
        <v>0</v>
      </c>
      <c r="K17" s="6"/>
    </row>
    <row r="18" spans="2:11" s="77" customFormat="1" ht="14.25" customHeight="1">
      <c r="K18" s="6"/>
    </row>
    <row r="19" spans="2:11" s="77" customFormat="1" ht="26.25" customHeight="1">
      <c r="B19" s="78"/>
      <c r="C19" s="80"/>
      <c r="D19" s="80"/>
      <c r="E19" s="80"/>
      <c r="F19" s="85" t="s">
        <v>42</v>
      </c>
      <c r="G19" s="80"/>
      <c r="H19" s="85" t="s">
        <v>43</v>
      </c>
      <c r="I19" s="81"/>
      <c r="K19" s="6"/>
    </row>
    <row r="20" spans="2:11" s="77" customFormat="1" ht="26.25" customHeight="1">
      <c r="B20" s="86">
        <v>7</v>
      </c>
      <c r="C20" s="87" t="s">
        <v>44</v>
      </c>
      <c r="D20" s="87"/>
      <c r="E20" s="88"/>
      <c r="F20" s="133">
        <f>+BS!H56/100</f>
        <v>0.86697548259892632</v>
      </c>
      <c r="G20" s="134"/>
      <c r="H20" s="133">
        <v>0.78200000000000003</v>
      </c>
      <c r="I20" s="134"/>
      <c r="K20" s="6"/>
    </row>
    <row r="21" spans="2:11" s="77" customFormat="1" ht="40.5" customHeight="1">
      <c r="B21" s="85" t="s">
        <v>45</v>
      </c>
      <c r="C21" s="80"/>
      <c r="D21" s="80"/>
      <c r="E21" s="80"/>
      <c r="F21" s="80"/>
      <c r="G21" s="80"/>
      <c r="H21" s="80"/>
      <c r="I21" s="81"/>
      <c r="K21" s="6"/>
    </row>
    <row r="22" spans="2:11" s="77" customFormat="1" ht="26.25" customHeight="1"/>
    <row r="23" spans="2:11" s="77" customFormat="1" ht="26.25" customHeight="1">
      <c r="B23" s="89" t="s">
        <v>46</v>
      </c>
    </row>
    <row r="24" spans="2:11">
      <c r="B24" s="61"/>
      <c r="C24" s="62"/>
      <c r="D24" s="62"/>
      <c r="E24" s="63"/>
      <c r="F24" s="140" t="s">
        <v>31</v>
      </c>
      <c r="G24" s="141"/>
      <c r="H24" s="140" t="s">
        <v>32</v>
      </c>
      <c r="I24" s="141"/>
    </row>
    <row r="25" spans="2:11" ht="40.5" customHeight="1">
      <c r="B25" s="65"/>
      <c r="C25" s="66"/>
      <c r="D25" s="66"/>
      <c r="E25" s="67"/>
      <c r="F25" s="68" t="s">
        <v>33</v>
      </c>
      <c r="G25" s="69" t="s">
        <v>34</v>
      </c>
      <c r="H25" s="68" t="s">
        <v>35</v>
      </c>
      <c r="I25" s="69" t="s">
        <v>36</v>
      </c>
    </row>
    <row r="26" spans="2:11">
      <c r="B26" s="70"/>
      <c r="C26" s="7"/>
      <c r="D26" s="7"/>
      <c r="E26" s="71"/>
      <c r="F26" s="72" t="str">
        <f>+F9</f>
        <v>30.06.2013</v>
      </c>
      <c r="G26" s="72" t="str">
        <f>+G9</f>
        <v>30.06.2012</v>
      </c>
      <c r="H26" s="72" t="str">
        <f>+H9</f>
        <v>30.06.2013</v>
      </c>
      <c r="I26" s="72" t="str">
        <f>+I9</f>
        <v>30.06.2012</v>
      </c>
    </row>
    <row r="27" spans="2:11" ht="7.5" customHeight="1">
      <c r="B27" s="73"/>
      <c r="C27" s="74"/>
      <c r="D27" s="74"/>
      <c r="E27" s="75"/>
      <c r="F27" s="76"/>
      <c r="G27" s="76"/>
      <c r="H27" s="76"/>
      <c r="I27" s="76"/>
    </row>
    <row r="28" spans="2:11">
      <c r="F28" s="12" t="s">
        <v>6</v>
      </c>
      <c r="G28" s="12" t="s">
        <v>6</v>
      </c>
      <c r="H28" s="12" t="s">
        <v>6</v>
      </c>
      <c r="I28" s="12" t="s">
        <v>6</v>
      </c>
    </row>
    <row r="29" spans="2:11" ht="22.5" customHeight="1">
      <c r="B29" s="78">
        <v>1</v>
      </c>
      <c r="C29" s="135" t="s">
        <v>47</v>
      </c>
      <c r="D29" s="136"/>
      <c r="E29" s="137"/>
      <c r="F29" s="79">
        <f>+IS!H25</f>
        <v>-3732</v>
      </c>
      <c r="G29" s="79">
        <f>+IS!J25</f>
        <v>1901</v>
      </c>
      <c r="H29" s="79">
        <f>+IS!L25</f>
        <v>3902</v>
      </c>
      <c r="I29" s="79">
        <f>+IS!N25</f>
        <v>1276</v>
      </c>
      <c r="K29" s="13"/>
    </row>
    <row r="30" spans="2:11" ht="26.25" customHeight="1">
      <c r="B30" s="78">
        <v>2</v>
      </c>
      <c r="C30" s="80" t="s">
        <v>48</v>
      </c>
      <c r="D30" s="80"/>
      <c r="E30" s="81"/>
      <c r="F30" s="79">
        <f>+IS!H27</f>
        <v>9</v>
      </c>
      <c r="G30" s="79">
        <f>+IS!J27</f>
        <v>18</v>
      </c>
      <c r="H30" s="79">
        <f>+IS!L27</f>
        <v>18</v>
      </c>
      <c r="I30" s="79">
        <f>+IS!N27</f>
        <v>39</v>
      </c>
    </row>
    <row r="31" spans="2:11" ht="26.25" customHeight="1">
      <c r="B31" s="78">
        <v>3</v>
      </c>
      <c r="C31" s="135" t="s">
        <v>49</v>
      </c>
      <c r="D31" s="136"/>
      <c r="E31" s="137"/>
      <c r="F31" s="79">
        <f>-IS!H28</f>
        <v>101</v>
      </c>
      <c r="G31" s="79">
        <f>-IS!J28</f>
        <v>138</v>
      </c>
      <c r="H31" s="79">
        <f>-IS!L28</f>
        <v>207</v>
      </c>
      <c r="I31" s="79">
        <f>-IS!N28</f>
        <v>256</v>
      </c>
    </row>
    <row r="33" spans="2:9" ht="29.25" customHeight="1">
      <c r="B33" s="138"/>
      <c r="C33" s="139"/>
      <c r="D33" s="139"/>
      <c r="E33" s="139"/>
      <c r="F33" s="139"/>
      <c r="G33" s="139"/>
      <c r="H33" s="139"/>
      <c r="I33" s="139"/>
    </row>
  </sheetData>
  <mergeCells count="14">
    <mergeCell ref="C16:E16"/>
    <mergeCell ref="F7:G7"/>
    <mergeCell ref="H7:I7"/>
    <mergeCell ref="C12:E12"/>
    <mergeCell ref="C14:E14"/>
    <mergeCell ref="C15:E15"/>
    <mergeCell ref="C17:E17"/>
    <mergeCell ref="F20:G20"/>
    <mergeCell ref="C31:E31"/>
    <mergeCell ref="B33:I33"/>
    <mergeCell ref="H20:I20"/>
    <mergeCell ref="F24:G24"/>
    <mergeCell ref="H24:I24"/>
    <mergeCell ref="C29:E29"/>
  </mergeCells>
  <phoneticPr fontId="0" type="noConversion"/>
  <pageMargins left="0" right="0" top="1" bottom="1" header="0.5" footer="0.5"/>
  <pageSetup scale="94"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V56"/>
  <sheetViews>
    <sheetView showGridLines="0" view="pageBreakPreview" zoomScale="75" zoomScaleNormal="75" workbookViewId="0">
      <selection activeCell="L23" sqref="L23"/>
    </sheetView>
  </sheetViews>
  <sheetFormatPr defaultRowHeight="15"/>
  <cols>
    <col min="1" max="1" width="3.28515625" style="6" customWidth="1"/>
    <col min="2" max="2" width="4" style="6" customWidth="1"/>
    <col min="3" max="3" width="10.7109375" style="6" customWidth="1"/>
    <col min="4" max="4" width="9.140625" style="6"/>
    <col min="5" max="5" width="5" style="6" customWidth="1"/>
    <col min="6" max="6" width="9.42578125" style="6" bestFit="1" customWidth="1"/>
    <col min="7" max="7" width="1.7109375" style="6" customWidth="1"/>
    <col min="8" max="8" width="15.7109375" style="1" customWidth="1"/>
    <col min="9" max="9" width="1.7109375" style="6" customWidth="1"/>
    <col min="10" max="10" width="15.7109375" style="6" customWidth="1"/>
    <col min="11" max="11" width="8" style="6" customWidth="1"/>
    <col min="12" max="12" width="15.7109375" style="1" customWidth="1"/>
    <col min="13" max="13" width="1.7109375" style="6" customWidth="1"/>
    <col min="14" max="14" width="15.7109375" style="6" customWidth="1"/>
    <col min="15" max="15" width="1.7109375" style="6" customWidth="1"/>
    <col min="16" max="16" width="14.42578125" style="6" hidden="1" customWidth="1"/>
    <col min="17" max="17" width="9.140625" style="6" hidden="1" customWidth="1"/>
    <col min="18" max="18" width="12.85546875" style="6" hidden="1" customWidth="1"/>
    <col min="19" max="19" width="9.140625" style="6" hidden="1" customWidth="1"/>
    <col min="20" max="20" width="12.85546875" style="6" hidden="1" customWidth="1"/>
    <col min="21" max="16384" width="9.140625" style="6"/>
  </cols>
  <sheetData>
    <row r="1" spans="2:20">
      <c r="B1" s="1"/>
    </row>
    <row r="2" spans="2:20" ht="18">
      <c r="B2" s="1"/>
      <c r="D2" s="1" t="s">
        <v>140</v>
      </c>
      <c r="E2" s="7"/>
      <c r="F2" s="7"/>
      <c r="G2" s="7"/>
      <c r="H2" s="8"/>
      <c r="I2" s="7"/>
      <c r="J2" s="7"/>
      <c r="K2" s="7"/>
      <c r="L2" s="8"/>
      <c r="M2" s="7"/>
      <c r="N2" s="7"/>
    </row>
    <row r="3" spans="2:20">
      <c r="B3" s="1"/>
      <c r="D3" s="104"/>
      <c r="E3" s="7"/>
      <c r="F3" s="7"/>
      <c r="G3" s="7"/>
      <c r="H3" s="8"/>
      <c r="I3" s="7"/>
      <c r="J3" s="7"/>
      <c r="K3" s="7"/>
      <c r="L3" s="8"/>
      <c r="M3" s="7"/>
      <c r="N3" s="7"/>
    </row>
    <row r="4" spans="2:20">
      <c r="D4" s="9" t="s">
        <v>71</v>
      </c>
      <c r="E4" s="10"/>
      <c r="F4" s="10"/>
      <c r="G4" s="10"/>
      <c r="H4" s="9"/>
      <c r="I4" s="7"/>
      <c r="J4" s="7"/>
      <c r="K4" s="7"/>
      <c r="L4" s="8"/>
      <c r="M4" s="7"/>
      <c r="N4" s="7"/>
    </row>
    <row r="5" spans="2:20">
      <c r="D5" s="9" t="s">
        <v>161</v>
      </c>
      <c r="E5" s="10"/>
      <c r="F5" s="10"/>
      <c r="G5" s="10"/>
      <c r="H5" s="9"/>
      <c r="I5" s="7"/>
      <c r="J5" s="7"/>
      <c r="K5" s="7"/>
      <c r="L5" s="8"/>
      <c r="M5" s="7"/>
      <c r="N5" s="7"/>
    </row>
    <row r="6" spans="2:20">
      <c r="D6" s="105" t="s">
        <v>0</v>
      </c>
      <c r="E6" s="106"/>
      <c r="F6" s="106"/>
      <c r="G6" s="106"/>
      <c r="H6" s="107"/>
      <c r="I6" s="7"/>
      <c r="J6" s="7"/>
      <c r="K6" s="7"/>
      <c r="L6" s="8"/>
      <c r="M6" s="7"/>
      <c r="N6" s="7"/>
    </row>
    <row r="7" spans="2:20">
      <c r="D7" s="11"/>
      <c r="E7" s="7"/>
      <c r="F7" s="7"/>
      <c r="G7" s="7"/>
      <c r="H7" s="8"/>
      <c r="I7" s="7"/>
      <c r="J7" s="7"/>
      <c r="K7" s="7"/>
      <c r="L7" s="8"/>
      <c r="M7" s="7"/>
      <c r="N7" s="7"/>
    </row>
    <row r="8" spans="2:20" ht="14.25">
      <c r="D8" s="7"/>
      <c r="E8" s="7"/>
      <c r="F8" s="7"/>
      <c r="G8" s="7"/>
      <c r="H8" s="140" t="s">
        <v>1</v>
      </c>
      <c r="I8" s="142"/>
      <c r="J8" s="143"/>
      <c r="K8" s="7"/>
      <c r="L8" s="140" t="s">
        <v>2</v>
      </c>
      <c r="M8" s="142"/>
      <c r="N8" s="143"/>
    </row>
    <row r="9" spans="2:20">
      <c r="H9" s="2" t="s">
        <v>22</v>
      </c>
      <c r="I9" s="12"/>
      <c r="J9" s="12" t="s">
        <v>4</v>
      </c>
      <c r="L9" s="2" t="s">
        <v>22</v>
      </c>
      <c r="M9" s="12"/>
      <c r="N9" s="12" t="s">
        <v>4</v>
      </c>
      <c r="R9" s="6" t="s">
        <v>65</v>
      </c>
      <c r="T9" s="6" t="s">
        <v>66</v>
      </c>
    </row>
    <row r="10" spans="2:20">
      <c r="H10" s="2" t="s">
        <v>23</v>
      </c>
      <c r="I10" s="12"/>
      <c r="J10" s="12" t="s">
        <v>21</v>
      </c>
      <c r="L10" s="2" t="s">
        <v>23</v>
      </c>
      <c r="M10" s="12"/>
      <c r="N10" s="12" t="s">
        <v>21</v>
      </c>
      <c r="R10" s="6" t="s">
        <v>64</v>
      </c>
      <c r="T10" s="6" t="s">
        <v>64</v>
      </c>
    </row>
    <row r="11" spans="2:20">
      <c r="H11" s="2" t="s">
        <v>3</v>
      </c>
      <c r="I11" s="12"/>
      <c r="J11" s="12" t="s">
        <v>3</v>
      </c>
      <c r="L11" s="2" t="s">
        <v>26</v>
      </c>
      <c r="M11" s="12"/>
      <c r="N11" s="12" t="s">
        <v>24</v>
      </c>
    </row>
    <row r="12" spans="2:20">
      <c r="H12" s="2" t="s">
        <v>162</v>
      </c>
      <c r="I12" s="12"/>
      <c r="J12" s="12" t="s">
        <v>163</v>
      </c>
      <c r="L12" s="2" t="str">
        <f>+H12</f>
        <v>30.06.2013</v>
      </c>
      <c r="M12" s="12"/>
      <c r="N12" s="12" t="str">
        <f>+J12</f>
        <v>30.06.2012</v>
      </c>
      <c r="R12" s="98"/>
      <c r="S12" s="98"/>
      <c r="T12" s="98"/>
    </row>
    <row r="13" spans="2:20">
      <c r="H13" s="2" t="s">
        <v>6</v>
      </c>
      <c r="I13" s="12"/>
      <c r="J13" s="12" t="s">
        <v>6</v>
      </c>
      <c r="L13" s="2" t="s">
        <v>6</v>
      </c>
      <c r="M13" s="12"/>
      <c r="N13" s="12" t="s">
        <v>6</v>
      </c>
      <c r="R13" s="99"/>
      <c r="S13" s="98"/>
      <c r="T13" s="99"/>
    </row>
    <row r="14" spans="2:20">
      <c r="H14" s="2"/>
      <c r="I14" s="12"/>
      <c r="J14" s="12"/>
      <c r="L14" s="2"/>
      <c r="M14" s="12"/>
      <c r="N14" s="12"/>
      <c r="R14" s="99"/>
      <c r="S14" s="98"/>
      <c r="T14" s="99"/>
    </row>
    <row r="15" spans="2:20">
      <c r="B15" s="6" t="s">
        <v>28</v>
      </c>
      <c r="H15" s="3">
        <f>+L15-R15</f>
        <v>25812</v>
      </c>
      <c r="J15" s="25">
        <f>+N15-T15</f>
        <v>13126</v>
      </c>
      <c r="L15" s="3">
        <v>56890</v>
      </c>
      <c r="N15" s="25">
        <v>23268</v>
      </c>
      <c r="P15" s="3"/>
      <c r="R15" s="3">
        <v>31078</v>
      </c>
      <c r="T15" s="25">
        <v>10142</v>
      </c>
    </row>
    <row r="16" spans="2:20">
      <c r="B16" s="6" t="s">
        <v>74</v>
      </c>
      <c r="H16" s="14">
        <f>+L16-R16</f>
        <v>-24330</v>
      </c>
      <c r="J16" s="37">
        <f>+N16-T16</f>
        <v>-11524</v>
      </c>
      <c r="L16" s="14">
        <v>-52145</v>
      </c>
      <c r="N16" s="37">
        <v>-21141</v>
      </c>
      <c r="P16" s="14"/>
      <c r="R16" s="14">
        <v>-27815</v>
      </c>
      <c r="T16" s="37">
        <v>-9617</v>
      </c>
    </row>
    <row r="17" spans="2:22">
      <c r="G17" s="50"/>
      <c r="H17" s="18"/>
      <c r="J17" s="48"/>
      <c r="L17" s="3"/>
      <c r="N17" s="25"/>
      <c r="P17" s="3"/>
      <c r="R17" s="3"/>
      <c r="T17" s="25"/>
    </row>
    <row r="18" spans="2:22">
      <c r="B18" s="1" t="s">
        <v>73</v>
      </c>
      <c r="F18" s="50"/>
      <c r="G18" s="48"/>
      <c r="H18" s="3">
        <f>+H15+H16</f>
        <v>1482</v>
      </c>
      <c r="J18" s="25">
        <f>+J15+J16</f>
        <v>1602</v>
      </c>
      <c r="L18" s="3">
        <f>+L15+L16</f>
        <v>4745</v>
      </c>
      <c r="N18" s="25">
        <f>+N15+N16</f>
        <v>2127</v>
      </c>
      <c r="P18" s="3"/>
      <c r="R18" s="3">
        <v>3263</v>
      </c>
      <c r="T18" s="25">
        <v>525</v>
      </c>
    </row>
    <row r="19" spans="2:22">
      <c r="H19" s="3"/>
      <c r="J19" s="25"/>
      <c r="L19" s="3"/>
      <c r="N19" s="25"/>
      <c r="P19" s="3"/>
      <c r="R19" s="3"/>
      <c r="T19" s="25"/>
    </row>
    <row r="20" spans="2:22">
      <c r="B20" s="6" t="s">
        <v>75</v>
      </c>
      <c r="H20" s="16">
        <f t="shared" ref="H20:H23" si="0">+L20-R20</f>
        <v>99</v>
      </c>
      <c r="I20" s="7"/>
      <c r="J20" s="25">
        <f t="shared" ref="J20:J21" si="1">+N20-T20</f>
        <v>1427</v>
      </c>
      <c r="K20" s="7"/>
      <c r="L20" s="16">
        <v>5534</v>
      </c>
      <c r="M20" s="7"/>
      <c r="N20" s="24">
        <v>1581</v>
      </c>
      <c r="P20" s="14"/>
      <c r="R20" s="16">
        <v>5435</v>
      </c>
      <c r="S20" s="7"/>
      <c r="T20" s="24">
        <v>154</v>
      </c>
    </row>
    <row r="21" spans="2:22">
      <c r="B21" s="6" t="s">
        <v>120</v>
      </c>
      <c r="H21" s="16">
        <f t="shared" si="0"/>
        <v>0</v>
      </c>
      <c r="I21" s="7"/>
      <c r="J21" s="25">
        <f t="shared" si="1"/>
        <v>0</v>
      </c>
      <c r="K21" s="7"/>
      <c r="L21" s="16">
        <v>0</v>
      </c>
      <c r="M21" s="7"/>
      <c r="N21" s="24">
        <v>295</v>
      </c>
      <c r="P21" s="16"/>
      <c r="R21" s="16">
        <v>0</v>
      </c>
      <c r="S21" s="7"/>
      <c r="T21" s="24">
        <v>295</v>
      </c>
    </row>
    <row r="22" spans="2:22">
      <c r="B22" s="6" t="s">
        <v>76</v>
      </c>
      <c r="G22" s="13"/>
      <c r="H22" s="3">
        <f t="shared" si="0"/>
        <v>-5231</v>
      </c>
      <c r="J22" s="25">
        <f>+N22-T22</f>
        <v>-1061</v>
      </c>
      <c r="L22" s="3">
        <v>-6229</v>
      </c>
      <c r="N22" s="25">
        <f>-2468-125</f>
        <v>-2593</v>
      </c>
      <c r="P22" s="3"/>
      <c r="R22" s="3">
        <v>-998</v>
      </c>
      <c r="T22" s="25">
        <v>-1532</v>
      </c>
      <c r="V22" s="13"/>
    </row>
    <row r="23" spans="2:22">
      <c r="B23" s="6" t="s">
        <v>20</v>
      </c>
      <c r="H23" s="3">
        <f t="shared" si="0"/>
        <v>-82</v>
      </c>
      <c r="J23" s="25">
        <f>+N23-T23</f>
        <v>-67</v>
      </c>
      <c r="L23" s="3">
        <v>-148</v>
      </c>
      <c r="N23" s="25">
        <v>-134</v>
      </c>
      <c r="P23" s="3"/>
      <c r="R23" s="3">
        <v>-66</v>
      </c>
      <c r="T23" s="25">
        <v>-67</v>
      </c>
    </row>
    <row r="24" spans="2:22">
      <c r="H24" s="14"/>
      <c r="J24" s="37"/>
      <c r="L24" s="14"/>
      <c r="N24" s="37"/>
      <c r="P24" s="14"/>
      <c r="R24" s="14"/>
      <c r="T24" s="37"/>
    </row>
    <row r="25" spans="2:22">
      <c r="B25" s="1" t="s">
        <v>134</v>
      </c>
      <c r="H25" s="3">
        <f>SUM(H18:H24)</f>
        <v>-3732</v>
      </c>
      <c r="J25" s="25">
        <f>SUM(J18:J24)</f>
        <v>1901</v>
      </c>
      <c r="L25" s="3">
        <f>SUM(L18:L24)</f>
        <v>3902</v>
      </c>
      <c r="N25" s="25">
        <f>SUM(N18:N24)</f>
        <v>1276</v>
      </c>
      <c r="P25" s="3"/>
      <c r="R25" s="3">
        <v>7634</v>
      </c>
      <c r="T25" s="3">
        <v>-625</v>
      </c>
    </row>
    <row r="26" spans="2:22">
      <c r="H26" s="3"/>
      <c r="J26" s="3"/>
      <c r="L26" s="3"/>
      <c r="N26" s="3"/>
      <c r="P26" s="3"/>
      <c r="R26" s="3"/>
      <c r="T26" s="3"/>
    </row>
    <row r="27" spans="2:22">
      <c r="B27" s="6" t="s">
        <v>77</v>
      </c>
      <c r="H27" s="3">
        <f>+L27-R27</f>
        <v>9</v>
      </c>
      <c r="J27" s="25">
        <f>+N27-T27</f>
        <v>18</v>
      </c>
      <c r="L27" s="3">
        <v>18</v>
      </c>
      <c r="N27" s="25">
        <v>39</v>
      </c>
      <c r="P27" s="3"/>
      <c r="R27" s="3">
        <v>9</v>
      </c>
      <c r="T27" s="3">
        <v>21</v>
      </c>
    </row>
    <row r="28" spans="2:22">
      <c r="B28" s="6" t="s">
        <v>54</v>
      </c>
      <c r="H28" s="3">
        <f>+L28-R28</f>
        <v>-101</v>
      </c>
      <c r="J28" s="25">
        <f>+N28-T28</f>
        <v>-138</v>
      </c>
      <c r="L28" s="3">
        <v>-207</v>
      </c>
      <c r="N28" s="25">
        <v>-256</v>
      </c>
      <c r="P28" s="3"/>
      <c r="R28" s="3">
        <v>-106</v>
      </c>
      <c r="T28" s="25">
        <v>-118</v>
      </c>
    </row>
    <row r="29" spans="2:22">
      <c r="H29" s="14"/>
      <c r="J29" s="14"/>
      <c r="L29" s="14"/>
      <c r="N29" s="14"/>
      <c r="P29" s="3"/>
      <c r="R29" s="14"/>
      <c r="T29" s="14"/>
    </row>
    <row r="30" spans="2:22">
      <c r="B30" s="1" t="s">
        <v>135</v>
      </c>
      <c r="H30" s="3">
        <f>SUM(H25:H29)</f>
        <v>-3824</v>
      </c>
      <c r="J30" s="25">
        <f>SUM(J25:J29)</f>
        <v>1781</v>
      </c>
      <c r="L30" s="3">
        <f>SUM(L25:L29)</f>
        <v>3713</v>
      </c>
      <c r="N30" s="25">
        <f>SUM(N25:N29)</f>
        <v>1059</v>
      </c>
      <c r="P30" s="3"/>
      <c r="R30" s="3">
        <v>7537</v>
      </c>
      <c r="T30" s="3">
        <v>-722</v>
      </c>
    </row>
    <row r="31" spans="2:22">
      <c r="F31" s="13"/>
      <c r="H31" s="3"/>
      <c r="J31" s="25"/>
      <c r="L31" s="3"/>
      <c r="N31" s="25"/>
      <c r="P31" s="3"/>
      <c r="R31" s="3"/>
      <c r="T31" s="25"/>
    </row>
    <row r="32" spans="2:22">
      <c r="B32" s="6" t="s">
        <v>78</v>
      </c>
      <c r="G32" s="49"/>
      <c r="H32" s="16">
        <f>+L32-R32</f>
        <v>-135</v>
      </c>
      <c r="I32" s="7"/>
      <c r="J32" s="24">
        <f>+N32-T32</f>
        <v>0</v>
      </c>
      <c r="K32" s="7"/>
      <c r="L32" s="16">
        <v>-740</v>
      </c>
      <c r="M32" s="7"/>
      <c r="N32" s="24">
        <v>121</v>
      </c>
      <c r="P32" s="14"/>
      <c r="R32" s="14">
        <v>-605</v>
      </c>
      <c r="T32" s="37">
        <v>121</v>
      </c>
    </row>
    <row r="33" spans="2:20" ht="15" customHeight="1">
      <c r="H33" s="14"/>
      <c r="J33" s="37"/>
      <c r="L33" s="14"/>
      <c r="N33" s="37"/>
      <c r="P33" s="18"/>
      <c r="R33" s="3"/>
      <c r="T33" s="25"/>
    </row>
    <row r="34" spans="2:20">
      <c r="B34" s="1" t="s">
        <v>153</v>
      </c>
      <c r="H34" s="3">
        <f>+H30+H32</f>
        <v>-3959</v>
      </c>
      <c r="J34" s="25">
        <f>+J30+J32</f>
        <v>1781</v>
      </c>
      <c r="L34" s="3">
        <f>+L30+L32</f>
        <v>2973</v>
      </c>
      <c r="N34" s="25">
        <f>+N30+N32</f>
        <v>1180</v>
      </c>
      <c r="P34" s="3"/>
      <c r="R34" s="3">
        <v>6932</v>
      </c>
      <c r="T34" s="25">
        <v>-601</v>
      </c>
    </row>
    <row r="35" spans="2:20" ht="7.5" customHeight="1" thickBot="1">
      <c r="H35" s="19"/>
      <c r="J35" s="51"/>
      <c r="L35" s="19"/>
      <c r="N35" s="51"/>
      <c r="P35" s="3"/>
      <c r="R35" s="19"/>
      <c r="T35" s="51"/>
    </row>
    <row r="36" spans="2:20" ht="15.75" thickTop="1">
      <c r="H36" s="3"/>
      <c r="J36" s="25"/>
      <c r="L36" s="3"/>
      <c r="N36" s="25"/>
      <c r="P36" s="3"/>
      <c r="R36" s="3"/>
      <c r="T36" s="25"/>
    </row>
    <row r="37" spans="2:20">
      <c r="B37" s="1" t="s">
        <v>79</v>
      </c>
      <c r="H37" s="3"/>
      <c r="J37" s="25"/>
      <c r="L37" s="3"/>
      <c r="N37" s="25"/>
      <c r="P37" s="3"/>
      <c r="R37" s="3"/>
      <c r="T37" s="25"/>
    </row>
    <row r="38" spans="2:20">
      <c r="B38" s="6" t="s">
        <v>154</v>
      </c>
      <c r="H38" s="3"/>
      <c r="J38" s="25"/>
      <c r="L38" s="3"/>
      <c r="N38" s="25"/>
      <c r="P38" s="3"/>
      <c r="R38" s="3"/>
      <c r="T38" s="25"/>
    </row>
    <row r="39" spans="2:20">
      <c r="B39" s="6" t="s">
        <v>147</v>
      </c>
      <c r="H39" s="3">
        <f>+L39-R39</f>
        <v>901</v>
      </c>
      <c r="J39" s="25">
        <f>+N39-T39</f>
        <v>22</v>
      </c>
      <c r="L39" s="3">
        <v>1166</v>
      </c>
      <c r="N39" s="25">
        <v>358</v>
      </c>
      <c r="P39" s="3"/>
      <c r="R39" s="3">
        <v>265</v>
      </c>
      <c r="T39" s="25">
        <v>336</v>
      </c>
    </row>
    <row r="40" spans="2:20">
      <c r="H40" s="6"/>
      <c r="L40" s="6"/>
      <c r="P40" s="3"/>
    </row>
    <row r="41" spans="2:20" ht="15" customHeight="1">
      <c r="B41" s="1" t="s">
        <v>138</v>
      </c>
      <c r="H41" s="14"/>
      <c r="J41" s="37"/>
      <c r="L41" s="14"/>
      <c r="N41" s="37"/>
      <c r="P41" s="3"/>
      <c r="R41" s="14"/>
      <c r="T41" s="37"/>
    </row>
    <row r="42" spans="2:20" ht="15" customHeight="1">
      <c r="B42" s="1" t="s">
        <v>114</v>
      </c>
      <c r="H42" s="3">
        <f>SUM(H34:H41)</f>
        <v>-3058</v>
      </c>
      <c r="J42" s="25">
        <f>SUM(J34:J41)</f>
        <v>1803</v>
      </c>
      <c r="L42" s="3">
        <f>SUM(L34:L41)</f>
        <v>4139</v>
      </c>
      <c r="N42" s="25">
        <f>SUM(N34:N41)</f>
        <v>1538</v>
      </c>
      <c r="P42" s="3"/>
      <c r="R42" s="3">
        <v>7197</v>
      </c>
      <c r="T42" s="3">
        <v>-265</v>
      </c>
    </row>
    <row r="43" spans="2:20" ht="7.5" customHeight="1" thickBot="1">
      <c r="H43" s="19"/>
      <c r="J43" s="51"/>
      <c r="L43" s="19"/>
      <c r="N43" s="51"/>
      <c r="P43" s="3"/>
      <c r="R43" s="19"/>
      <c r="T43" s="51"/>
    </row>
    <row r="44" spans="2:20" ht="15.75" thickTop="1">
      <c r="H44" s="3"/>
      <c r="J44" s="25"/>
      <c r="L44" s="3"/>
      <c r="N44" s="25"/>
      <c r="P44" s="3"/>
      <c r="R44" s="3"/>
      <c r="T44" s="25"/>
    </row>
    <row r="45" spans="2:20">
      <c r="B45" s="6" t="s">
        <v>5</v>
      </c>
      <c r="H45" s="3"/>
      <c r="J45" s="25"/>
      <c r="L45" s="3"/>
      <c r="N45" s="25"/>
      <c r="P45" s="3"/>
    </row>
    <row r="46" spans="2:20" ht="23.25" customHeight="1" thickBot="1">
      <c r="C46" s="139" t="s">
        <v>80</v>
      </c>
      <c r="D46" s="139"/>
      <c r="E46" s="139"/>
      <c r="F46" s="139"/>
      <c r="H46" s="20">
        <f>(+H34)/(136483.675)*100</f>
        <v>-2.9007132171668153</v>
      </c>
      <c r="J46" s="52">
        <f>(+J34)/(136483.675)*100</f>
        <v>1.3049179691270771</v>
      </c>
      <c r="L46" s="20">
        <f>(+L34)/(136483.675)*100</f>
        <v>2.1782824942250425</v>
      </c>
      <c r="N46" s="52">
        <f>(+N34)/(136483.675)*100</f>
        <v>0.86457226477818694</v>
      </c>
      <c r="P46" s="20"/>
      <c r="R46" s="6">
        <v>5.0789957113918573</v>
      </c>
      <c r="T46" s="6">
        <v>-0.44034570434889014</v>
      </c>
    </row>
    <row r="47" spans="2:20">
      <c r="H47" s="3"/>
      <c r="J47" s="25"/>
      <c r="L47" s="3"/>
      <c r="N47" s="25"/>
      <c r="P47" s="3"/>
    </row>
    <row r="48" spans="2:20">
      <c r="P48" s="1"/>
    </row>
    <row r="49" spans="2:14">
      <c r="B49" s="21"/>
      <c r="C49" s="21"/>
      <c r="D49" s="21"/>
      <c r="E49" s="21"/>
      <c r="F49" s="21"/>
      <c r="G49" s="21"/>
      <c r="H49" s="22"/>
      <c r="I49" s="21"/>
      <c r="J49" s="21"/>
      <c r="K49" s="21"/>
      <c r="M49" s="21"/>
      <c r="N49" s="21"/>
    </row>
    <row r="50" spans="2:14" ht="39.75" customHeight="1">
      <c r="B50" s="144" t="s">
        <v>148</v>
      </c>
      <c r="C50" s="144"/>
      <c r="D50" s="144"/>
      <c r="E50" s="144"/>
      <c r="F50" s="144"/>
      <c r="G50" s="144"/>
      <c r="H50" s="144"/>
      <c r="I50" s="144"/>
      <c r="J50" s="144"/>
      <c r="K50" s="144"/>
      <c r="L50" s="144"/>
      <c r="M50" s="144"/>
      <c r="N50" s="144"/>
    </row>
    <row r="53" spans="2:14">
      <c r="H53" s="8"/>
    </row>
    <row r="54" spans="2:14">
      <c r="H54" s="120"/>
    </row>
    <row r="55" spans="2:14">
      <c r="H55" s="8"/>
    </row>
    <row r="56" spans="2:14">
      <c r="H56" s="8"/>
    </row>
  </sheetData>
  <mergeCells count="4">
    <mergeCell ref="H8:J8"/>
    <mergeCell ref="L8:N8"/>
    <mergeCell ref="B50:N50"/>
    <mergeCell ref="C46:F46"/>
  </mergeCells>
  <phoneticPr fontId="0" type="noConversion"/>
  <printOptions horizontalCentered="1"/>
  <pageMargins left="0.5" right="0.5" top="1" bottom="0.5" header="0.5" footer="0.5"/>
  <pageSetup paperSize="9" scale="79" orientation="portrait" r:id="rId1"/>
  <headerFooter scaleWithDoc="0" alignWithMargins="0">
    <oddFooter>&amp;C&amp;"Times New Roman,Italic"Page 1 of 14</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N84"/>
  <sheetViews>
    <sheetView showGridLines="0" view="pageBreakPreview" zoomScale="75" zoomScaleNormal="75" workbookViewId="0">
      <selection activeCell="D4" sqref="D4"/>
    </sheetView>
  </sheetViews>
  <sheetFormatPr defaultRowHeight="14.25"/>
  <cols>
    <col min="1" max="1" width="3.28515625" style="6" customWidth="1"/>
    <col min="2" max="2" width="4.28515625" style="6" customWidth="1"/>
    <col min="3" max="3" width="10.7109375" style="6" customWidth="1"/>
    <col min="4" max="4" width="11.5703125" style="6" customWidth="1"/>
    <col min="5" max="5" width="14.140625" style="6" customWidth="1"/>
    <col min="6" max="6" width="13.140625" style="6" customWidth="1"/>
    <col min="7" max="7" width="9.140625" style="6"/>
    <col min="8" max="8" width="14.42578125" style="6" customWidth="1"/>
    <col min="9" max="9" width="10.28515625" style="6" customWidth="1"/>
    <col min="10" max="10" width="15" style="6" customWidth="1"/>
    <col min="11" max="11" width="9.140625" style="6"/>
    <col min="12" max="12" width="14.140625" style="6" customWidth="1"/>
    <col min="13" max="13" width="2.7109375" style="6" customWidth="1"/>
    <col min="14" max="14" width="12.7109375" style="6" customWidth="1"/>
    <col min="15" max="16384" width="9.140625" style="6"/>
  </cols>
  <sheetData>
    <row r="1" spans="2:11" ht="15">
      <c r="B1" s="1"/>
    </row>
    <row r="2" spans="2:11" ht="18">
      <c r="B2" s="1"/>
      <c r="D2" s="1" t="s">
        <v>141</v>
      </c>
      <c r="E2" s="7"/>
      <c r="F2" s="7"/>
      <c r="G2" s="7"/>
      <c r="H2" s="7"/>
      <c r="I2" s="7"/>
      <c r="J2" s="7"/>
      <c r="K2" s="7"/>
    </row>
    <row r="3" spans="2:11" ht="15">
      <c r="B3" s="1"/>
      <c r="D3" s="104"/>
      <c r="E3" s="7"/>
      <c r="F3" s="7"/>
      <c r="G3" s="7"/>
      <c r="H3" s="7"/>
      <c r="I3" s="7"/>
      <c r="J3" s="7"/>
      <c r="K3" s="7"/>
    </row>
    <row r="4" spans="2:11" ht="15">
      <c r="D4" s="9" t="s">
        <v>164</v>
      </c>
      <c r="E4" s="10"/>
      <c r="F4" s="10"/>
      <c r="G4" s="10"/>
      <c r="H4" s="10"/>
      <c r="I4" s="7"/>
      <c r="J4" s="7"/>
      <c r="K4" s="7"/>
    </row>
    <row r="5" spans="2:11" ht="15">
      <c r="D5" s="105" t="s">
        <v>0</v>
      </c>
      <c r="E5" s="106"/>
      <c r="F5" s="106"/>
      <c r="G5" s="7"/>
      <c r="H5" s="8"/>
      <c r="I5" s="7"/>
      <c r="J5" s="7"/>
      <c r="K5" s="7"/>
    </row>
    <row r="6" spans="2:11" ht="15">
      <c r="D6" s="11"/>
      <c r="E6" s="7"/>
      <c r="F6" s="7"/>
      <c r="G6" s="7"/>
      <c r="H6" s="23" t="s">
        <v>7</v>
      </c>
      <c r="I6" s="17"/>
      <c r="J6" s="17" t="s">
        <v>63</v>
      </c>
      <c r="K6" s="7"/>
    </row>
    <row r="7" spans="2:11" ht="16.5" customHeight="1">
      <c r="D7" s="7"/>
      <c r="E7" s="7"/>
      <c r="F7" s="7"/>
      <c r="G7" s="7"/>
      <c r="H7" s="23" t="str">
        <f>+IS!L12</f>
        <v>30.06.2013</v>
      </c>
      <c r="I7" s="17"/>
      <c r="J7" s="17" t="s">
        <v>144</v>
      </c>
      <c r="K7" s="7"/>
    </row>
    <row r="8" spans="2:11" ht="15">
      <c r="H8" s="23" t="s">
        <v>6</v>
      </c>
      <c r="I8" s="17"/>
      <c r="J8" s="17" t="s">
        <v>6</v>
      </c>
      <c r="K8" s="7"/>
    </row>
    <row r="9" spans="2:11" ht="15">
      <c r="B9" s="1" t="s">
        <v>81</v>
      </c>
      <c r="H9" s="23"/>
      <c r="I9" s="17"/>
      <c r="J9" s="17"/>
      <c r="K9" s="7"/>
    </row>
    <row r="10" spans="2:11" ht="15">
      <c r="C10" s="1" t="s">
        <v>82</v>
      </c>
      <c r="H10" s="16"/>
      <c r="I10" s="24"/>
      <c r="J10" s="122"/>
      <c r="K10" s="7"/>
    </row>
    <row r="11" spans="2:11" ht="15">
      <c r="C11" s="6" t="s">
        <v>83</v>
      </c>
      <c r="H11" s="26">
        <v>3934</v>
      </c>
      <c r="I11" s="25"/>
      <c r="J11" s="27">
        <v>3417</v>
      </c>
    </row>
    <row r="12" spans="2:11" ht="15">
      <c r="C12" s="6" t="s">
        <v>116</v>
      </c>
      <c r="H12" s="28">
        <v>11804</v>
      </c>
      <c r="I12" s="25"/>
      <c r="J12" s="29">
        <v>11804</v>
      </c>
    </row>
    <row r="13" spans="2:11" ht="15">
      <c r="C13" s="6" t="s">
        <v>84</v>
      </c>
      <c r="H13" s="28">
        <v>502</v>
      </c>
      <c r="I13" s="25"/>
      <c r="J13" s="29">
        <v>510</v>
      </c>
    </row>
    <row r="14" spans="2:11" ht="15">
      <c r="B14" s="1"/>
      <c r="C14" s="6" t="s">
        <v>115</v>
      </c>
      <c r="H14" s="30">
        <v>4472</v>
      </c>
      <c r="I14" s="24"/>
      <c r="J14" s="31">
        <v>4472</v>
      </c>
    </row>
    <row r="15" spans="2:11" ht="15">
      <c r="H15" s="100">
        <f>SUM(H11:H14)</f>
        <v>20712</v>
      </c>
      <c r="I15" s="25"/>
      <c r="J15" s="101">
        <f>SUM(J11:J14)</f>
        <v>20203</v>
      </c>
    </row>
    <row r="16" spans="2:11" ht="15">
      <c r="B16" s="1"/>
      <c r="C16" s="1" t="s">
        <v>86</v>
      </c>
      <c r="H16" s="16"/>
      <c r="I16" s="24"/>
      <c r="J16" s="24"/>
    </row>
    <row r="17" spans="2:14" ht="15">
      <c r="B17" s="1"/>
      <c r="C17" s="6" t="s">
        <v>85</v>
      </c>
      <c r="H17" s="26">
        <v>3270</v>
      </c>
      <c r="I17" s="25"/>
      <c r="J17" s="27">
        <v>2114</v>
      </c>
    </row>
    <row r="18" spans="2:14" ht="15">
      <c r="C18" s="6" t="s">
        <v>87</v>
      </c>
      <c r="H18" s="28">
        <v>140349</v>
      </c>
      <c r="I18" s="25"/>
      <c r="J18" s="29">
        <v>130498</v>
      </c>
    </row>
    <row r="19" spans="2:14" ht="15">
      <c r="C19" s="6" t="s">
        <v>88</v>
      </c>
      <c r="H19" s="28">
        <v>559</v>
      </c>
      <c r="I19" s="25"/>
      <c r="J19" s="29">
        <v>1407</v>
      </c>
    </row>
    <row r="20" spans="2:14" ht="15">
      <c r="C20" s="6" t="s">
        <v>89</v>
      </c>
      <c r="H20" s="28">
        <v>17561</v>
      </c>
      <c r="I20" s="25"/>
      <c r="J20" s="29">
        <v>12023</v>
      </c>
      <c r="N20" s="13"/>
    </row>
    <row r="21" spans="2:14" ht="15">
      <c r="C21" s="6" t="s">
        <v>90</v>
      </c>
      <c r="H21" s="28">
        <v>1272</v>
      </c>
      <c r="I21" s="25"/>
      <c r="J21" s="29">
        <v>1253</v>
      </c>
      <c r="N21" s="13"/>
    </row>
    <row r="22" spans="2:14" ht="15">
      <c r="C22" s="6" t="s">
        <v>91</v>
      </c>
      <c r="H22" s="30">
        <v>147</v>
      </c>
      <c r="I22" s="25"/>
      <c r="J22" s="90">
        <v>55</v>
      </c>
      <c r="N22" s="13"/>
    </row>
    <row r="23" spans="2:14" ht="15">
      <c r="H23" s="100">
        <f>SUM(H17:H22)</f>
        <v>163158</v>
      </c>
      <c r="I23" s="25"/>
      <c r="J23" s="101">
        <f>SUM(J17:J22)</f>
        <v>147350</v>
      </c>
    </row>
    <row r="24" spans="2:14" ht="15.75" thickBot="1">
      <c r="H24" s="16"/>
      <c r="I24" s="24"/>
      <c r="J24" s="24"/>
    </row>
    <row r="25" spans="2:14" ht="15.75" thickBot="1">
      <c r="B25" s="1" t="s">
        <v>92</v>
      </c>
      <c r="H25" s="32">
        <f>+H23+H15</f>
        <v>183870</v>
      </c>
      <c r="I25" s="24"/>
      <c r="J25" s="33">
        <f>+J23+J15</f>
        <v>167553</v>
      </c>
    </row>
    <row r="26" spans="2:14" ht="15">
      <c r="H26" s="16"/>
      <c r="I26" s="24"/>
      <c r="J26" s="24"/>
    </row>
    <row r="27" spans="2:14" ht="15">
      <c r="B27" s="1" t="s">
        <v>93</v>
      </c>
      <c r="F27" s="45"/>
      <c r="H27" s="3"/>
      <c r="I27" s="25"/>
      <c r="J27" s="25"/>
    </row>
    <row r="28" spans="2:14" ht="15">
      <c r="B28" s="1"/>
      <c r="C28" s="1" t="s">
        <v>96</v>
      </c>
      <c r="F28" s="45"/>
      <c r="H28" s="3"/>
      <c r="I28" s="25"/>
      <c r="J28" s="25"/>
    </row>
    <row r="29" spans="2:14" ht="15">
      <c r="C29" s="6" t="s">
        <v>94</v>
      </c>
      <c r="H29" s="26">
        <v>68242</v>
      </c>
      <c r="I29" s="25"/>
      <c r="J29" s="91">
        <v>68242</v>
      </c>
    </row>
    <row r="30" spans="2:14" ht="15">
      <c r="C30" s="6" t="s">
        <v>95</v>
      </c>
      <c r="H30" s="28">
        <f>EQUITY!J18+EQUITY!L18</f>
        <v>10639</v>
      </c>
      <c r="I30" s="25"/>
      <c r="J30" s="29">
        <f>10478-1005</f>
        <v>9473</v>
      </c>
    </row>
    <row r="31" spans="2:14" ht="15">
      <c r="C31" s="6" t="s">
        <v>160</v>
      </c>
      <c r="H31" s="28">
        <f>EQUITY!N18</f>
        <v>39447</v>
      </c>
      <c r="I31" s="25"/>
      <c r="J31" s="29">
        <v>36474</v>
      </c>
    </row>
    <row r="32" spans="2:14" ht="15">
      <c r="B32" s="1" t="s">
        <v>97</v>
      </c>
      <c r="H32" s="100">
        <f>SUM(H29:H31)</f>
        <v>118328</v>
      </c>
      <c r="I32" s="25"/>
      <c r="J32" s="101">
        <f>SUM(J29:J31)</f>
        <v>114189</v>
      </c>
    </row>
    <row r="33" spans="2:14" ht="15">
      <c r="H33" s="16"/>
      <c r="I33" s="24"/>
      <c r="J33" s="24"/>
    </row>
    <row r="34" spans="2:14" ht="15">
      <c r="B34" s="1" t="s">
        <v>98</v>
      </c>
      <c r="H34" s="16"/>
      <c r="I34" s="24"/>
      <c r="J34" s="24"/>
    </row>
    <row r="35" spans="2:14" ht="15">
      <c r="C35" s="1" t="s">
        <v>99</v>
      </c>
      <c r="H35" s="3"/>
      <c r="I35" s="25"/>
      <c r="J35" s="25"/>
    </row>
    <row r="36" spans="2:14" ht="15">
      <c r="C36" s="6" t="s">
        <v>8</v>
      </c>
      <c r="H36" s="26">
        <v>0</v>
      </c>
      <c r="I36" s="25"/>
      <c r="J36" s="27">
        <v>53</v>
      </c>
    </row>
    <row r="37" spans="2:14" ht="15">
      <c r="H37" s="100">
        <f>SUM(H36:H36)</f>
        <v>0</v>
      </c>
      <c r="I37" s="24"/>
      <c r="J37" s="101">
        <f>SUM(J36)</f>
        <v>53</v>
      </c>
    </row>
    <row r="38" spans="2:14" ht="15">
      <c r="H38" s="16"/>
      <c r="I38" s="24"/>
      <c r="J38" s="24"/>
    </row>
    <row r="39" spans="2:14" ht="15">
      <c r="B39" s="1"/>
      <c r="C39" s="1" t="s">
        <v>100</v>
      </c>
      <c r="H39" s="16"/>
      <c r="I39" s="24"/>
      <c r="J39" s="24"/>
    </row>
    <row r="40" spans="2:14" ht="15">
      <c r="C40" s="6" t="s">
        <v>101</v>
      </c>
      <c r="H40" s="26">
        <v>54742</v>
      </c>
      <c r="I40" s="25"/>
      <c r="J40" s="27">
        <v>41646</v>
      </c>
    </row>
    <row r="41" spans="2:14" ht="15">
      <c r="C41" s="6" t="s">
        <v>102</v>
      </c>
      <c r="H41" s="28">
        <v>341</v>
      </c>
      <c r="I41" s="25"/>
      <c r="J41" s="29">
        <v>329</v>
      </c>
    </row>
    <row r="42" spans="2:14" ht="15">
      <c r="C42" s="6" t="s">
        <v>103</v>
      </c>
      <c r="H42" s="28">
        <v>220</v>
      </c>
      <c r="I42" s="25"/>
      <c r="J42" s="29">
        <v>204</v>
      </c>
    </row>
    <row r="43" spans="2:14" ht="15">
      <c r="C43" s="6" t="s">
        <v>104</v>
      </c>
      <c r="H43" s="28">
        <v>2842</v>
      </c>
      <c r="I43" s="25"/>
      <c r="J43" s="29">
        <v>3509</v>
      </c>
      <c r="N43" s="13"/>
    </row>
    <row r="44" spans="2:14" ht="15">
      <c r="C44" s="6" t="s">
        <v>106</v>
      </c>
      <c r="H44" s="28">
        <v>1127</v>
      </c>
      <c r="I44" s="25"/>
      <c r="J44" s="29">
        <v>816</v>
      </c>
      <c r="K44" s="13"/>
    </row>
    <row r="45" spans="2:14" ht="15">
      <c r="C45" s="6" t="s">
        <v>105</v>
      </c>
      <c r="F45" s="13"/>
      <c r="G45" s="6" t="s">
        <v>29</v>
      </c>
      <c r="H45" s="28">
        <v>2200</v>
      </c>
      <c r="I45" s="25"/>
      <c r="J45" s="29">
        <v>2618</v>
      </c>
    </row>
    <row r="46" spans="2:14" ht="15">
      <c r="C46" s="6" t="s">
        <v>117</v>
      </c>
      <c r="F46" s="13"/>
      <c r="H46" s="28">
        <v>105</v>
      </c>
      <c r="I46" s="25"/>
      <c r="J46" s="29">
        <v>103</v>
      </c>
    </row>
    <row r="47" spans="2:14" ht="15">
      <c r="C47" s="6" t="s">
        <v>107</v>
      </c>
      <c r="H47" s="30">
        <v>3965</v>
      </c>
      <c r="I47" s="25"/>
      <c r="J47" s="31">
        <v>4086</v>
      </c>
      <c r="K47" s="13"/>
      <c r="N47" s="13"/>
    </row>
    <row r="48" spans="2:14" ht="15">
      <c r="H48" s="100">
        <f>SUM(H40:H47)</f>
        <v>65542</v>
      </c>
      <c r="I48" s="25"/>
      <c r="J48" s="101">
        <f>SUM(J40:J47)</f>
        <v>53311</v>
      </c>
      <c r="L48" s="13"/>
    </row>
    <row r="49" spans="1:12" ht="15">
      <c r="H49" s="16"/>
      <c r="I49" s="25"/>
      <c r="J49" s="24"/>
    </row>
    <row r="50" spans="1:12" ht="15">
      <c r="B50" s="1" t="s">
        <v>108</v>
      </c>
      <c r="H50" s="100">
        <f>+H48+H37</f>
        <v>65542</v>
      </c>
      <c r="I50" s="25"/>
      <c r="J50" s="101">
        <f>J37+J48</f>
        <v>53364</v>
      </c>
    </row>
    <row r="51" spans="1:12" ht="15.75" thickBot="1">
      <c r="H51" s="3"/>
      <c r="I51" s="25"/>
      <c r="J51" s="25"/>
    </row>
    <row r="52" spans="1:12" ht="15.75" thickBot="1">
      <c r="B52" s="1" t="s">
        <v>109</v>
      </c>
      <c r="H52" s="32">
        <f>+H50+H32</f>
        <v>183870</v>
      </c>
      <c r="I52" s="25"/>
      <c r="J52" s="33">
        <f>J32+J50</f>
        <v>167553</v>
      </c>
    </row>
    <row r="53" spans="1:12" ht="15" hidden="1">
      <c r="H53" s="102">
        <f>+H25-H52</f>
        <v>0</v>
      </c>
      <c r="I53" s="103"/>
      <c r="J53" s="103">
        <v>0</v>
      </c>
    </row>
    <row r="54" spans="1:12" ht="15">
      <c r="H54" s="102"/>
      <c r="I54" s="103"/>
      <c r="J54" s="103"/>
    </row>
    <row r="55" spans="1:12" ht="15">
      <c r="B55" s="6" t="s">
        <v>27</v>
      </c>
      <c r="H55" s="3"/>
      <c r="I55" s="25"/>
      <c r="J55" s="34"/>
    </row>
    <row r="56" spans="1:12" ht="30.75" customHeight="1" thickBot="1">
      <c r="B56" s="139" t="s">
        <v>155</v>
      </c>
      <c r="C56" s="139"/>
      <c r="D56" s="139"/>
      <c r="E56" s="139"/>
      <c r="F56" s="139"/>
      <c r="H56" s="55">
        <f>(+H32)/(136483.675)*100</f>
        <v>86.697548259892628</v>
      </c>
      <c r="I56" s="25"/>
      <c r="J56" s="55">
        <f>(+J32)/(136483.675)*100</f>
        <v>83.664951137929151</v>
      </c>
    </row>
    <row r="57" spans="1:12" ht="15.75" thickTop="1">
      <c r="H57" s="1"/>
      <c r="L57" s="6" t="s">
        <v>29</v>
      </c>
    </row>
    <row r="58" spans="1:12">
      <c r="H58" s="25"/>
      <c r="I58" s="25"/>
      <c r="J58" s="25"/>
    </row>
    <row r="59" spans="1:12">
      <c r="H59" s="25"/>
      <c r="I59" s="25"/>
      <c r="J59" s="25"/>
    </row>
    <row r="60" spans="1:12" ht="45" customHeight="1">
      <c r="B60" s="144" t="s">
        <v>149</v>
      </c>
      <c r="C60" s="144"/>
      <c r="D60" s="144"/>
      <c r="E60" s="144"/>
      <c r="F60" s="144"/>
      <c r="G60" s="144"/>
      <c r="H60" s="144"/>
      <c r="I60" s="144"/>
      <c r="J60" s="144"/>
      <c r="K60" s="12"/>
    </row>
    <row r="63" spans="1:12" hidden="1">
      <c r="A63" s="145" t="s">
        <v>131</v>
      </c>
      <c r="B63" s="145"/>
      <c r="C63" s="145"/>
      <c r="D63" s="145"/>
      <c r="E63" s="145"/>
      <c r="F63" s="145"/>
      <c r="G63" s="145"/>
      <c r="H63" s="145"/>
      <c r="I63" s="145"/>
      <c r="J63" s="145"/>
      <c r="K63" s="145"/>
    </row>
    <row r="65" spans="8:10">
      <c r="H65" s="25"/>
      <c r="I65" s="25"/>
      <c r="J65" s="25"/>
    </row>
    <row r="82" spans="8:10">
      <c r="H82" s="35"/>
    </row>
    <row r="83" spans="8:10">
      <c r="H83" s="35"/>
    </row>
    <row r="84" spans="8:10">
      <c r="H84" s="56"/>
      <c r="J84" s="35"/>
    </row>
  </sheetData>
  <mergeCells count="3">
    <mergeCell ref="A63:K63"/>
    <mergeCell ref="B56:F56"/>
    <mergeCell ref="B60:J60"/>
  </mergeCells>
  <phoneticPr fontId="0" type="noConversion"/>
  <printOptions horizontalCentered="1"/>
  <pageMargins left="0.5" right="0.5" top="0.5" bottom="0.5" header="0.5" footer="0.5"/>
  <pageSetup scale="75" orientation="portrait" r:id="rId1"/>
  <headerFooter scaleWithDoc="0" alignWithMargins="0">
    <oddFooter>&amp;C&amp;"Times New Roman,Italic"Page 2 of 14</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S42"/>
  <sheetViews>
    <sheetView showGridLines="0" view="pageBreakPreview" zoomScale="75" zoomScaleNormal="75" workbookViewId="0">
      <selection activeCell="P18" sqref="P18"/>
    </sheetView>
  </sheetViews>
  <sheetFormatPr defaultRowHeight="15"/>
  <cols>
    <col min="1" max="1" width="3.42578125" style="6" customWidth="1"/>
    <col min="2" max="2" width="5.42578125" style="6" customWidth="1"/>
    <col min="3" max="3" width="7.5703125" style="6" customWidth="1"/>
    <col min="4" max="5" width="9.140625" style="6"/>
    <col min="6" max="6" width="6.85546875" style="6" customWidth="1"/>
    <col min="7" max="7" width="11.7109375" style="6" customWidth="1"/>
    <col min="8" max="8" width="10.7109375" style="6" customWidth="1"/>
    <col min="9" max="9" width="2.28515625" style="6" customWidth="1"/>
    <col min="10" max="10" width="10.7109375" style="6" customWidth="1"/>
    <col min="11" max="11" width="2.28515625" style="6" customWidth="1"/>
    <col min="12" max="12" width="10.7109375" style="6" customWidth="1"/>
    <col min="13" max="13" width="2.28515625" style="6" customWidth="1"/>
    <col min="14" max="14" width="10.7109375" style="6" customWidth="1"/>
    <col min="15" max="15" width="2.28515625" style="6" customWidth="1"/>
    <col min="16" max="16" width="10.7109375" style="1" customWidth="1"/>
    <col min="17" max="17" width="9.140625" style="6"/>
    <col min="18" max="18" width="13.28515625" style="6" bestFit="1" customWidth="1"/>
    <col min="19" max="16384" width="9.140625" style="6"/>
  </cols>
  <sheetData>
    <row r="1" spans="2:17">
      <c r="C1" s="1"/>
    </row>
    <row r="2" spans="2:17" ht="18">
      <c r="C2" s="1"/>
      <c r="E2" s="1" t="s">
        <v>141</v>
      </c>
      <c r="F2" s="7"/>
      <c r="G2" s="7"/>
      <c r="H2" s="7"/>
      <c r="I2" s="7"/>
      <c r="J2" s="7"/>
      <c r="K2" s="7"/>
      <c r="L2" s="7"/>
      <c r="M2" s="7"/>
    </row>
    <row r="3" spans="2:17">
      <c r="C3" s="1"/>
      <c r="E3" s="104"/>
      <c r="F3" s="7"/>
      <c r="G3" s="7"/>
      <c r="H3" s="7"/>
      <c r="I3" s="7"/>
      <c r="J3" s="7"/>
      <c r="K3" s="7"/>
      <c r="L3" s="7"/>
      <c r="M3" s="7"/>
    </row>
    <row r="4" spans="2:17">
      <c r="E4" s="8" t="s">
        <v>9</v>
      </c>
      <c r="F4" s="10"/>
      <c r="G4" s="10"/>
      <c r="H4" s="10"/>
      <c r="I4" s="10"/>
      <c r="J4" s="7"/>
      <c r="K4" s="7"/>
      <c r="L4" s="7"/>
      <c r="M4" s="7"/>
    </row>
    <row r="5" spans="2:17">
      <c r="E5" s="9" t="str">
        <f>+IS!D5</f>
        <v>FOR THE SECOND QUARTER ENDED 30TH JUNE 2013</v>
      </c>
      <c r="F5" s="10"/>
      <c r="G5" s="10"/>
      <c r="H5" s="10"/>
      <c r="I5" s="10"/>
      <c r="J5" s="7"/>
      <c r="K5" s="7"/>
      <c r="L5" s="7"/>
      <c r="M5" s="7"/>
    </row>
    <row r="6" spans="2:17">
      <c r="E6" s="105" t="s">
        <v>0</v>
      </c>
      <c r="F6" s="106"/>
      <c r="G6" s="106"/>
      <c r="H6" s="106"/>
      <c r="I6" s="7"/>
      <c r="J6" s="7"/>
      <c r="K6" s="7"/>
      <c r="L6" s="7"/>
      <c r="M6" s="7"/>
    </row>
    <row r="7" spans="2:17">
      <c r="E7" s="105"/>
      <c r="F7" s="106"/>
      <c r="G7" s="106"/>
      <c r="H7" s="106"/>
      <c r="I7" s="7"/>
      <c r="J7" s="7"/>
      <c r="K7" s="7"/>
      <c r="L7" s="7"/>
      <c r="M7" s="7"/>
    </row>
    <row r="8" spans="2:17">
      <c r="E8" s="11"/>
      <c r="F8" s="7"/>
      <c r="G8" s="7"/>
      <c r="H8" s="8" t="s">
        <v>133</v>
      </c>
      <c r="I8" s="7"/>
      <c r="J8" s="7"/>
      <c r="K8" s="7"/>
      <c r="L8" s="7"/>
      <c r="M8" s="7"/>
    </row>
    <row r="9" spans="2:17">
      <c r="H9" s="149" t="s">
        <v>25</v>
      </c>
      <c r="I9" s="149"/>
      <c r="J9" s="149"/>
      <c r="K9" s="150"/>
      <c r="L9" s="150"/>
      <c r="M9" s="1"/>
      <c r="N9" s="2" t="s">
        <v>18</v>
      </c>
      <c r="O9" s="1"/>
    </row>
    <row r="10" spans="2:17">
      <c r="H10" s="2" t="s">
        <v>10</v>
      </c>
      <c r="I10" s="2"/>
      <c r="J10" s="2" t="s">
        <v>10</v>
      </c>
      <c r="K10" s="2"/>
      <c r="L10" s="2" t="s">
        <v>67</v>
      </c>
      <c r="M10" s="1"/>
      <c r="N10" s="2" t="s">
        <v>13</v>
      </c>
      <c r="O10" s="1"/>
    </row>
    <row r="11" spans="2:17">
      <c r="H11" s="2" t="s">
        <v>11</v>
      </c>
      <c r="I11" s="2"/>
      <c r="J11" s="2" t="s">
        <v>12</v>
      </c>
      <c r="K11" s="2"/>
      <c r="L11" s="2" t="s">
        <v>68</v>
      </c>
      <c r="M11" s="1"/>
      <c r="N11" s="2" t="s">
        <v>14</v>
      </c>
      <c r="O11" s="1"/>
      <c r="P11" s="2" t="s">
        <v>15</v>
      </c>
    </row>
    <row r="12" spans="2:17">
      <c r="B12" s="53" t="s">
        <v>165</v>
      </c>
      <c r="H12" s="5" t="s">
        <v>6</v>
      </c>
      <c r="I12" s="5"/>
      <c r="J12" s="5" t="s">
        <v>6</v>
      </c>
      <c r="K12" s="5"/>
      <c r="L12" s="5" t="s">
        <v>6</v>
      </c>
      <c r="M12" s="44"/>
      <c r="N12" s="5" t="s">
        <v>6</v>
      </c>
      <c r="O12" s="44"/>
      <c r="P12" s="5" t="s">
        <v>6</v>
      </c>
    </row>
    <row r="14" spans="2:17" s="1" customFormat="1">
      <c r="B14" s="1" t="s">
        <v>150</v>
      </c>
      <c r="H14" s="3">
        <v>68242</v>
      </c>
      <c r="I14" s="3"/>
      <c r="J14" s="3">
        <v>10478</v>
      </c>
      <c r="K14" s="3"/>
      <c r="L14" s="3">
        <v>-1005</v>
      </c>
      <c r="M14" s="3"/>
      <c r="N14" s="3">
        <v>36474</v>
      </c>
      <c r="O14" s="3"/>
      <c r="P14" s="3">
        <f>SUM(H14:O14)</f>
        <v>114189</v>
      </c>
      <c r="Q14" s="3"/>
    </row>
    <row r="15" spans="2:17" s="1" customFormat="1">
      <c r="B15" s="57"/>
      <c r="H15" s="3"/>
      <c r="I15" s="3"/>
      <c r="J15" s="3"/>
      <c r="K15" s="3"/>
      <c r="L15" s="3"/>
      <c r="M15" s="3"/>
      <c r="N15" s="3"/>
      <c r="O15" s="3"/>
      <c r="P15" s="3"/>
      <c r="Q15" s="3"/>
    </row>
    <row r="16" spans="2:17" s="1" customFormat="1">
      <c r="B16" s="1" t="s">
        <v>136</v>
      </c>
      <c r="H16" s="3">
        <v>0</v>
      </c>
      <c r="I16" s="3"/>
      <c r="J16" s="3">
        <v>0</v>
      </c>
      <c r="K16" s="3"/>
      <c r="L16" s="3">
        <f>+IS!L39</f>
        <v>1166</v>
      </c>
      <c r="M16" s="3"/>
      <c r="N16" s="3">
        <f>+IS!L34</f>
        <v>2973</v>
      </c>
      <c r="O16" s="3"/>
      <c r="P16" s="3">
        <f>+SUM(H16:O16)</f>
        <v>4139</v>
      </c>
      <c r="Q16" s="3"/>
    </row>
    <row r="17" spans="2:19" s="1" customFormat="1">
      <c r="H17" s="3"/>
      <c r="I17" s="3"/>
      <c r="J17" s="3"/>
      <c r="K17" s="3"/>
      <c r="L17" s="3"/>
      <c r="M17" s="3"/>
      <c r="N17" s="3"/>
      <c r="O17" s="3"/>
      <c r="P17" s="3"/>
      <c r="Q17" s="3"/>
    </row>
    <row r="18" spans="2:19" s="1" customFormat="1" ht="15.75" thickBot="1">
      <c r="B18" s="1" t="s">
        <v>166</v>
      </c>
      <c r="H18" s="4">
        <f>SUM(H14:H17)</f>
        <v>68242</v>
      </c>
      <c r="I18" s="3"/>
      <c r="J18" s="4">
        <f>SUM(J14:J17)</f>
        <v>10478</v>
      </c>
      <c r="K18" s="3"/>
      <c r="L18" s="4">
        <f>SUM(L14:L17)</f>
        <v>161</v>
      </c>
      <c r="M18" s="3"/>
      <c r="N18" s="4">
        <f>SUM(N14:N17)</f>
        <v>39447</v>
      </c>
      <c r="O18" s="3"/>
      <c r="P18" s="4">
        <f>SUM(P14:P17)</f>
        <v>118328</v>
      </c>
      <c r="Q18" s="3"/>
      <c r="R18" s="121">
        <f>BS!H32-P18</f>
        <v>0</v>
      </c>
      <c r="S18" s="15"/>
    </row>
    <row r="19" spans="2:19" s="1" customFormat="1" ht="15.75" thickTop="1">
      <c r="H19" s="3"/>
      <c r="I19" s="3"/>
      <c r="J19" s="3"/>
      <c r="K19" s="3"/>
      <c r="L19" s="3"/>
      <c r="M19" s="3"/>
      <c r="N19" s="3"/>
      <c r="O19" s="3"/>
      <c r="P19" s="3"/>
    </row>
    <row r="20" spans="2:19">
      <c r="N20" s="13"/>
    </row>
    <row r="22" spans="2:19">
      <c r="B22" s="54" t="s">
        <v>168</v>
      </c>
    </row>
    <row r="24" spans="2:19" ht="14.25">
      <c r="B24" s="6" t="s">
        <v>125</v>
      </c>
      <c r="H24" s="25">
        <v>68242</v>
      </c>
      <c r="I24" s="25"/>
      <c r="J24" s="25">
        <v>10478</v>
      </c>
      <c r="K24" s="25"/>
      <c r="L24" s="25">
        <v>0</v>
      </c>
      <c r="M24" s="25"/>
      <c r="N24" s="25">
        <v>27866</v>
      </c>
      <c r="O24" s="25"/>
      <c r="P24" s="25">
        <v>106586</v>
      </c>
    </row>
    <row r="25" spans="2:19" ht="14.25">
      <c r="H25" s="24"/>
      <c r="I25" s="24"/>
      <c r="J25" s="24"/>
      <c r="K25" s="24"/>
      <c r="L25" s="24"/>
      <c r="M25" s="24"/>
      <c r="N25" s="24"/>
      <c r="O25" s="24"/>
      <c r="P25" s="24"/>
      <c r="R25" s="13"/>
    </row>
    <row r="26" spans="2:19" ht="14.25">
      <c r="B26" s="6" t="s">
        <v>136</v>
      </c>
      <c r="H26" s="25">
        <v>0</v>
      </c>
      <c r="I26" s="25"/>
      <c r="J26" s="25">
        <v>0</v>
      </c>
      <c r="K26" s="25"/>
      <c r="L26" s="25">
        <f>IS!N39</f>
        <v>358</v>
      </c>
      <c r="M26" s="25"/>
      <c r="N26" s="25">
        <f>IS!N34</f>
        <v>1180</v>
      </c>
      <c r="O26" s="25"/>
      <c r="P26" s="25">
        <f>+SUM(H26:O26)</f>
        <v>1538</v>
      </c>
    </row>
    <row r="27" spans="2:19" ht="14.25">
      <c r="H27" s="37"/>
      <c r="I27" s="24"/>
      <c r="J27" s="37"/>
      <c r="K27" s="24"/>
      <c r="L27" s="37"/>
      <c r="M27" s="24"/>
      <c r="N27" s="37"/>
      <c r="O27" s="24"/>
      <c r="P27" s="37"/>
    </row>
    <row r="28" spans="2:19" thickBot="1">
      <c r="B28" s="6" t="s">
        <v>167</v>
      </c>
      <c r="H28" s="38">
        <f>SUM(H24:H27)</f>
        <v>68242</v>
      </c>
      <c r="I28" s="25"/>
      <c r="J28" s="38">
        <f>SUM(J24:J27)</f>
        <v>10478</v>
      </c>
      <c r="K28" s="25"/>
      <c r="L28" s="38">
        <f>SUM(L24:L27)</f>
        <v>358</v>
      </c>
      <c r="M28" s="25"/>
      <c r="N28" s="38">
        <f>SUM(N24:N27)</f>
        <v>29046</v>
      </c>
      <c r="O28" s="25"/>
      <c r="P28" s="38">
        <f>SUM(P24:P27)</f>
        <v>108124</v>
      </c>
    </row>
    <row r="29" spans="2:19" ht="15.75" thickTop="1">
      <c r="H29" s="25"/>
      <c r="I29" s="25"/>
      <c r="J29" s="25"/>
      <c r="K29" s="25"/>
      <c r="L29" s="25"/>
      <c r="M29" s="25"/>
      <c r="N29" s="25"/>
      <c r="O29" s="25"/>
      <c r="P29" s="3"/>
    </row>
    <row r="30" spans="2:19">
      <c r="H30" s="1"/>
    </row>
    <row r="31" spans="2:19" ht="43.5" customHeight="1">
      <c r="B31" s="147" t="s">
        <v>151</v>
      </c>
      <c r="C31" s="148"/>
      <c r="D31" s="148"/>
      <c r="E31" s="148"/>
      <c r="F31" s="148"/>
      <c r="G31" s="148"/>
      <c r="H31" s="148"/>
      <c r="I31" s="148"/>
      <c r="J31" s="148"/>
      <c r="K31" s="148"/>
      <c r="L31" s="148"/>
      <c r="M31" s="148"/>
      <c r="N31" s="148"/>
      <c r="O31" s="148"/>
      <c r="P31" s="148"/>
    </row>
    <row r="34" spans="1:17" ht="14.25" hidden="1">
      <c r="A34" s="145" t="s">
        <v>132</v>
      </c>
      <c r="B34" s="145"/>
      <c r="C34" s="145"/>
      <c r="D34" s="145"/>
      <c r="E34" s="145"/>
      <c r="F34" s="145"/>
      <c r="G34" s="145"/>
      <c r="H34" s="145"/>
      <c r="I34" s="145"/>
      <c r="J34" s="145"/>
      <c r="K34" s="145"/>
      <c r="L34" s="145"/>
      <c r="M34" s="145"/>
      <c r="N34" s="146"/>
      <c r="O34" s="146"/>
      <c r="P34" s="146"/>
    </row>
    <row r="42" spans="1:17" hidden="1">
      <c r="N42" s="6">
        <f>45000*4.655</f>
        <v>209475</v>
      </c>
      <c r="P42" s="1">
        <v>209850</v>
      </c>
      <c r="Q42" s="6">
        <f>+P42-N42</f>
        <v>375</v>
      </c>
    </row>
  </sheetData>
  <mergeCells count="3">
    <mergeCell ref="A34:P34"/>
    <mergeCell ref="B31:P31"/>
    <mergeCell ref="H9:L9"/>
  </mergeCells>
  <phoneticPr fontId="0" type="noConversion"/>
  <printOptions horizontalCentered="1"/>
  <pageMargins left="0.25" right="0.25" top="0.5" bottom="0.5" header="0.5" footer="0.5"/>
  <pageSetup orientation="landscape" r:id="rId1"/>
  <headerFooter scaleWithDoc="0" alignWithMargins="0">
    <oddFooter>&amp;C&amp;"Times New Roman,Italic"Page 3 of 14</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P78"/>
  <sheetViews>
    <sheetView showGridLines="0" tabSelected="1" view="pageBreakPreview" topLeftCell="A35" zoomScale="75" zoomScaleNormal="75" workbookViewId="0">
      <selection activeCell="P55" sqref="P55"/>
    </sheetView>
  </sheetViews>
  <sheetFormatPr defaultRowHeight="14.25"/>
  <cols>
    <col min="1" max="1" width="2.85546875" style="6" customWidth="1"/>
    <col min="2" max="2" width="5" style="6" customWidth="1"/>
    <col min="3" max="3" width="13.140625" style="6" customWidth="1"/>
    <col min="4" max="4" width="12.42578125" style="6" customWidth="1"/>
    <col min="5" max="5" width="10.85546875" style="6" customWidth="1"/>
    <col min="6" max="6" width="15.7109375" style="6" customWidth="1"/>
    <col min="7" max="7" width="12.7109375" style="6" customWidth="1"/>
    <col min="8" max="8" width="14.7109375" style="6" customWidth="1"/>
    <col min="9" max="9" width="9" style="6" customWidth="1"/>
    <col min="10" max="10" width="14.7109375" style="6" customWidth="1"/>
    <col min="11" max="11" width="5.5703125" style="6" customWidth="1"/>
    <col min="12" max="12" width="0.28515625" style="6" customWidth="1"/>
    <col min="13" max="13" width="11.28515625" style="6" hidden="1" customWidth="1"/>
    <col min="14" max="14" width="11.28515625" style="25" customWidth="1"/>
    <col min="15" max="16384" width="9.140625" style="6"/>
  </cols>
  <sheetData>
    <row r="1" spans="1:13" ht="15">
      <c r="B1" s="1"/>
    </row>
    <row r="2" spans="1:13" ht="18">
      <c r="B2" s="1"/>
      <c r="D2" s="1" t="s">
        <v>141</v>
      </c>
      <c r="E2" s="7"/>
      <c r="F2" s="7"/>
      <c r="G2" s="7"/>
      <c r="H2" s="7"/>
      <c r="I2" s="7"/>
      <c r="J2" s="7"/>
      <c r="K2" s="7"/>
    </row>
    <row r="3" spans="1:13" ht="15">
      <c r="B3" s="1"/>
      <c r="D3" s="7"/>
      <c r="E3" s="7"/>
      <c r="F3" s="7"/>
      <c r="G3" s="7"/>
      <c r="H3" s="7"/>
      <c r="I3" s="7"/>
      <c r="J3" s="7"/>
      <c r="K3" s="7"/>
    </row>
    <row r="4" spans="1:13" ht="15">
      <c r="D4" s="8" t="s">
        <v>72</v>
      </c>
      <c r="E4" s="10"/>
      <c r="F4" s="10"/>
      <c r="G4" s="10"/>
      <c r="H4" s="10"/>
      <c r="I4" s="7"/>
      <c r="J4" s="7"/>
      <c r="K4" s="7"/>
    </row>
    <row r="5" spans="1:13" ht="15">
      <c r="D5" s="9" t="str">
        <f>+EQUITY!E5</f>
        <v>FOR THE SECOND QUARTER ENDED 30TH JUNE 2013</v>
      </c>
      <c r="E5" s="10"/>
      <c r="F5" s="10"/>
      <c r="G5" s="10"/>
      <c r="H5" s="10"/>
      <c r="I5" s="7"/>
      <c r="J5" s="7"/>
      <c r="K5" s="7"/>
    </row>
    <row r="6" spans="1:13">
      <c r="D6" s="105" t="s">
        <v>0</v>
      </c>
      <c r="E6" s="108"/>
      <c r="F6" s="108"/>
      <c r="G6" s="10"/>
      <c r="H6" s="10"/>
      <c r="I6" s="7"/>
      <c r="J6" s="7"/>
      <c r="K6" s="7"/>
    </row>
    <row r="7" spans="1:13" ht="15">
      <c r="E7" s="7"/>
      <c r="F7" s="7"/>
      <c r="G7" s="7"/>
      <c r="H7" s="23"/>
      <c r="I7" s="17"/>
      <c r="J7" s="23"/>
      <c r="K7" s="7"/>
    </row>
    <row r="8" spans="1:13" ht="30">
      <c r="D8" s="11"/>
      <c r="E8" s="7"/>
      <c r="F8" s="7"/>
      <c r="G8" s="7"/>
      <c r="H8" s="43" t="s">
        <v>137</v>
      </c>
      <c r="I8" s="17"/>
      <c r="J8" s="109" t="s">
        <v>119</v>
      </c>
      <c r="K8" s="7"/>
    </row>
    <row r="9" spans="1:13" ht="15">
      <c r="D9" s="7"/>
      <c r="E9" s="7"/>
      <c r="F9" s="7"/>
      <c r="G9" s="7"/>
      <c r="H9" s="23" t="str">
        <f>+IS!H12</f>
        <v>30.06.2013</v>
      </c>
      <c r="I9" s="23"/>
      <c r="J9" s="17" t="str">
        <f>+IS!J12</f>
        <v>30.06.2012</v>
      </c>
      <c r="K9" s="7"/>
    </row>
    <row r="10" spans="1:13" ht="15">
      <c r="H10" s="23" t="s">
        <v>6</v>
      </c>
      <c r="I10" s="23"/>
      <c r="J10" s="17" t="s">
        <v>6</v>
      </c>
      <c r="K10" s="7"/>
    </row>
    <row r="11" spans="1:13" ht="15">
      <c r="A11" s="1" t="s">
        <v>50</v>
      </c>
      <c r="H11" s="16"/>
      <c r="I11" s="7"/>
      <c r="J11" s="24"/>
    </row>
    <row r="12" spans="1:13" ht="15">
      <c r="B12" s="6" t="s">
        <v>51</v>
      </c>
      <c r="H12" s="16">
        <f>+IS!L30</f>
        <v>3713</v>
      </c>
      <c r="I12" s="24"/>
      <c r="J12" s="24">
        <f>IS!N30</f>
        <v>1059</v>
      </c>
      <c r="L12" s="13"/>
      <c r="M12" s="16">
        <f>+[1]CASHFLOW!$H12</f>
        <v>1222</v>
      </c>
    </row>
    <row r="13" spans="1:13" ht="15">
      <c r="B13" s="45" t="s">
        <v>52</v>
      </c>
      <c r="H13" s="16"/>
      <c r="I13" s="24"/>
      <c r="J13" s="24"/>
      <c r="L13" s="13"/>
      <c r="M13" s="16">
        <f>+[1]CASHFLOW!$H13</f>
        <v>0</v>
      </c>
    </row>
    <row r="14" spans="1:13" ht="15">
      <c r="B14" s="45"/>
      <c r="C14" s="6" t="s">
        <v>121</v>
      </c>
      <c r="H14" s="127">
        <v>0</v>
      </c>
      <c r="I14" s="24"/>
      <c r="J14" s="24">
        <v>500</v>
      </c>
      <c r="L14" s="13"/>
      <c r="M14" s="16"/>
    </row>
    <row r="15" spans="1:13" ht="15" customHeight="1">
      <c r="C15" s="139" t="s">
        <v>145</v>
      </c>
      <c r="D15" s="139"/>
      <c r="E15" s="139"/>
      <c r="F15" s="139"/>
      <c r="G15" s="151"/>
      <c r="H15" s="16">
        <f>-IS!L23</f>
        <v>148</v>
      </c>
      <c r="I15" s="7"/>
      <c r="J15" s="24">
        <v>134</v>
      </c>
      <c r="L15" s="13"/>
      <c r="M15" s="16">
        <f>+[1]CASHFLOW!$H14</f>
        <v>160</v>
      </c>
    </row>
    <row r="16" spans="1:13" ht="15" customHeight="1">
      <c r="C16" s="21" t="s">
        <v>53</v>
      </c>
      <c r="D16" s="59"/>
      <c r="E16" s="59"/>
      <c r="F16" s="59"/>
      <c r="G16" s="92"/>
      <c r="H16" s="127">
        <v>-44</v>
      </c>
      <c r="I16" s="7"/>
      <c r="J16" s="24">
        <v>-110</v>
      </c>
      <c r="L16" s="13"/>
      <c r="M16" s="16">
        <f>+[1]CASHFLOW!$H15</f>
        <v>0</v>
      </c>
    </row>
    <row r="17" spans="2:14" ht="15" customHeight="1">
      <c r="C17" s="21" t="s">
        <v>54</v>
      </c>
      <c r="D17" s="59"/>
      <c r="E17" s="59"/>
      <c r="F17" s="59"/>
      <c r="G17" s="92"/>
      <c r="H17" s="16">
        <f>-IS!L28</f>
        <v>207</v>
      </c>
      <c r="I17" s="7"/>
      <c r="J17" s="24">
        <v>256</v>
      </c>
      <c r="L17" s="13"/>
      <c r="M17" s="16">
        <f>+[1]CASHFLOW!$H16</f>
        <v>31</v>
      </c>
    </row>
    <row r="18" spans="2:14" ht="15" customHeight="1">
      <c r="C18" s="110" t="s">
        <v>69</v>
      </c>
      <c r="D18" s="111"/>
      <c r="E18" s="111"/>
      <c r="F18" s="111"/>
      <c r="G18" s="112"/>
      <c r="H18" s="127">
        <v>0</v>
      </c>
      <c r="I18" s="106"/>
      <c r="J18" s="114">
        <v>-295</v>
      </c>
      <c r="L18" s="13"/>
      <c r="M18" s="16"/>
    </row>
    <row r="19" spans="2:14" ht="15" customHeight="1">
      <c r="C19" s="21" t="s">
        <v>158</v>
      </c>
      <c r="D19" s="59"/>
      <c r="E19" s="59"/>
      <c r="F19" s="59"/>
      <c r="G19" s="92"/>
      <c r="H19" s="16">
        <v>-5200</v>
      </c>
      <c r="I19" s="7"/>
      <c r="J19" s="126" t="s">
        <v>157</v>
      </c>
      <c r="L19" s="13"/>
      <c r="M19" s="16"/>
    </row>
    <row r="20" spans="2:14" ht="15" customHeight="1">
      <c r="C20" s="21" t="s">
        <v>169</v>
      </c>
      <c r="D20" s="128"/>
      <c r="E20" s="128"/>
      <c r="F20" s="128"/>
      <c r="G20" s="129"/>
      <c r="H20" s="127">
        <v>4242</v>
      </c>
      <c r="I20" s="7"/>
      <c r="J20" s="126"/>
      <c r="L20" s="13"/>
      <c r="M20" s="16"/>
    </row>
    <row r="21" spans="2:14" ht="15" customHeight="1">
      <c r="C21" s="21" t="s">
        <v>127</v>
      </c>
      <c r="D21" s="59"/>
      <c r="E21" s="59"/>
      <c r="F21" s="59"/>
      <c r="G21" s="92"/>
      <c r="H21" s="127">
        <v>9</v>
      </c>
      <c r="I21" s="7"/>
      <c r="J21" s="24">
        <v>125</v>
      </c>
      <c r="L21" s="13"/>
      <c r="M21" s="16"/>
    </row>
    <row r="22" spans="2:14" ht="15">
      <c r="C22" s="6" t="s">
        <v>110</v>
      </c>
      <c r="G22" s="13"/>
      <c r="H22" s="16">
        <v>-18</v>
      </c>
      <c r="I22" s="7"/>
      <c r="J22" s="24">
        <v>-39</v>
      </c>
      <c r="L22" s="13"/>
      <c r="M22" s="16">
        <f>+[1]CASHFLOW!$H18</f>
        <v>-98</v>
      </c>
    </row>
    <row r="23" spans="2:14" ht="15">
      <c r="C23" s="21" t="s">
        <v>126</v>
      </c>
      <c r="G23" s="13"/>
      <c r="H23" s="127">
        <v>0</v>
      </c>
      <c r="I23" s="7"/>
      <c r="J23" s="24">
        <v>-10</v>
      </c>
      <c r="L23" s="13"/>
      <c r="M23" s="16"/>
    </row>
    <row r="24" spans="2:14" ht="15" customHeight="1">
      <c r="C24" s="21" t="s">
        <v>122</v>
      </c>
      <c r="D24" s="59"/>
      <c r="E24" s="59"/>
      <c r="F24" s="59"/>
      <c r="G24" s="92"/>
      <c r="H24" s="16">
        <v>-176</v>
      </c>
      <c r="I24" s="7"/>
      <c r="J24" s="126">
        <v>-32</v>
      </c>
      <c r="L24" s="13"/>
      <c r="M24" s="16"/>
      <c r="N24" s="25">
        <f>176510+2300</f>
        <v>178810</v>
      </c>
    </row>
    <row r="25" spans="2:14" ht="3.75" customHeight="1">
      <c r="H25" s="14"/>
      <c r="I25" s="7"/>
      <c r="J25" s="37"/>
      <c r="L25" s="13"/>
      <c r="M25" s="16">
        <f>+[1]CASHFLOW!$H19</f>
        <v>0</v>
      </c>
    </row>
    <row r="26" spans="2:14" ht="15">
      <c r="B26" s="1" t="s">
        <v>128</v>
      </c>
      <c r="H26" s="3">
        <f>SUM(H12:H25)</f>
        <v>2881</v>
      </c>
      <c r="J26" s="25">
        <f>SUM(J12:J25)</f>
        <v>1588</v>
      </c>
      <c r="L26" s="25"/>
      <c r="M26" s="16">
        <f>+[1]CASHFLOW!$H20</f>
        <v>1315</v>
      </c>
    </row>
    <row r="27" spans="2:14" ht="6" customHeight="1">
      <c r="H27" s="3"/>
      <c r="J27" s="25"/>
      <c r="M27" s="16">
        <f>+[1]CASHFLOW!$H21</f>
        <v>0</v>
      </c>
    </row>
    <row r="28" spans="2:14" ht="15">
      <c r="B28" s="6" t="s">
        <v>55</v>
      </c>
      <c r="H28" s="3">
        <v>13283</v>
      </c>
      <c r="J28" s="25">
        <v>-11276</v>
      </c>
      <c r="M28" s="16">
        <f>+[1]CASHFLOW!$H23</f>
        <v>-5251</v>
      </c>
    </row>
    <row r="29" spans="2:14" ht="15">
      <c r="B29" s="6" t="s">
        <v>56</v>
      </c>
      <c r="H29" s="3">
        <v>-14249</v>
      </c>
      <c r="J29" s="25">
        <v>8976</v>
      </c>
      <c r="L29" s="13"/>
      <c r="M29" s="16">
        <f>+[1]CASHFLOW!$H24</f>
        <v>23752</v>
      </c>
    </row>
    <row r="30" spans="2:14" ht="3.75" customHeight="1">
      <c r="H30" s="14"/>
      <c r="J30" s="37"/>
      <c r="L30" s="13"/>
      <c r="M30" s="16">
        <f>+[1]CASHFLOW!$H25</f>
        <v>0</v>
      </c>
    </row>
    <row r="31" spans="2:14" ht="15">
      <c r="B31" s="1" t="s">
        <v>130</v>
      </c>
      <c r="H31" s="3">
        <f>SUM(H26:H30)</f>
        <v>1915</v>
      </c>
      <c r="J31" s="25">
        <f>SUM(J26:J30)</f>
        <v>-712</v>
      </c>
      <c r="L31" s="25"/>
      <c r="M31" s="16">
        <f>+[1]CASHFLOW!$H26</f>
        <v>19666</v>
      </c>
    </row>
    <row r="32" spans="2:14" ht="15">
      <c r="B32" s="6" t="s">
        <v>57</v>
      </c>
      <c r="H32" s="3">
        <f>-H22</f>
        <v>18</v>
      </c>
      <c r="J32" s="25">
        <f>-J22</f>
        <v>39</v>
      </c>
      <c r="M32" s="16">
        <f>+[1]CASHFLOW!$H28</f>
        <v>99</v>
      </c>
    </row>
    <row r="33" spans="1:14" ht="15">
      <c r="B33" s="6" t="s">
        <v>58</v>
      </c>
      <c r="H33" s="3">
        <f>-H17</f>
        <v>-207</v>
      </c>
      <c r="J33" s="25">
        <f>-J17</f>
        <v>-256</v>
      </c>
      <c r="M33" s="16">
        <f>+[1]CASHFLOW!$H29</f>
        <v>-31</v>
      </c>
    </row>
    <row r="34" spans="1:14" ht="15">
      <c r="B34" s="6" t="s">
        <v>59</v>
      </c>
      <c r="H34" s="3">
        <v>-429</v>
      </c>
      <c r="J34" s="25">
        <v>-678</v>
      </c>
      <c r="L34" s="13"/>
      <c r="M34" s="16">
        <f>+[1]CASHFLOW!$H30</f>
        <v>-2015</v>
      </c>
    </row>
    <row r="35" spans="1:14" ht="5.25" customHeight="1">
      <c r="H35" s="14"/>
      <c r="J35" s="37"/>
      <c r="L35" s="13"/>
      <c r="M35" s="16">
        <f>+[1]CASHFLOW!$H31</f>
        <v>0</v>
      </c>
    </row>
    <row r="36" spans="1:14" ht="15">
      <c r="B36" s="1" t="s">
        <v>129</v>
      </c>
      <c r="H36" s="93">
        <f>SUM(H31:H35)</f>
        <v>1297</v>
      </c>
      <c r="J36" s="94">
        <f>SUM(J31:J35)</f>
        <v>-1607</v>
      </c>
      <c r="L36" s="13"/>
      <c r="M36" s="16">
        <f>+[1]CASHFLOW!$H32</f>
        <v>17719</v>
      </c>
    </row>
    <row r="37" spans="1:14" ht="15">
      <c r="H37" s="3"/>
      <c r="J37" s="25"/>
      <c r="L37" s="13"/>
      <c r="M37" s="16">
        <f>+[1]CASHFLOW!$H33</f>
        <v>0</v>
      </c>
    </row>
    <row r="38" spans="1:14" ht="15" customHeight="1">
      <c r="A38" s="1" t="s">
        <v>60</v>
      </c>
      <c r="H38" s="3"/>
      <c r="J38" s="25"/>
      <c r="L38" s="13"/>
      <c r="M38" s="16">
        <f>+[1]CASHFLOW!$H34</f>
        <v>0</v>
      </c>
    </row>
    <row r="39" spans="1:14" ht="15.75" customHeight="1">
      <c r="B39" s="6" t="s">
        <v>61</v>
      </c>
      <c r="H39" s="3">
        <v>-657</v>
      </c>
      <c r="J39" s="25">
        <v>-20</v>
      </c>
      <c r="L39" s="13"/>
      <c r="M39" s="16">
        <f>+[1]CASHFLOW!$H35</f>
        <v>-951</v>
      </c>
    </row>
    <row r="40" spans="1:14" ht="15">
      <c r="B40" s="6" t="s">
        <v>103</v>
      </c>
      <c r="H40" s="3">
        <v>17</v>
      </c>
      <c r="J40" s="25">
        <v>12</v>
      </c>
      <c r="L40" s="13"/>
      <c r="M40" s="16">
        <f>+[1]CASHFLOW!$H38</f>
        <v>43</v>
      </c>
    </row>
    <row r="41" spans="1:14" ht="15">
      <c r="B41" s="21" t="s">
        <v>70</v>
      </c>
      <c r="H41" s="127" t="s">
        <v>157</v>
      </c>
      <c r="J41" s="25">
        <v>1437</v>
      </c>
      <c r="L41" s="13"/>
      <c r="M41" s="16"/>
    </row>
    <row r="42" spans="1:14" ht="15">
      <c r="B42" s="6" t="s">
        <v>111</v>
      </c>
      <c r="H42" s="127">
        <v>44</v>
      </c>
      <c r="J42" s="25">
        <v>110</v>
      </c>
      <c r="L42" s="13"/>
      <c r="M42" s="16"/>
    </row>
    <row r="43" spans="1:14" ht="6" customHeight="1">
      <c r="H43" s="3"/>
      <c r="J43" s="25"/>
      <c r="L43" s="13"/>
      <c r="M43" s="16">
        <f>+[1]CASHFLOW!$H41</f>
        <v>0</v>
      </c>
    </row>
    <row r="44" spans="1:14" ht="15">
      <c r="B44" s="1" t="s">
        <v>118</v>
      </c>
      <c r="H44" s="93">
        <f>SUM(H38:H43)</f>
        <v>-596</v>
      </c>
      <c r="J44" s="94">
        <f>SUM(J38:J43)</f>
        <v>1539</v>
      </c>
      <c r="L44" s="13"/>
      <c r="M44" s="16">
        <f>+[1]CASHFLOW!$H42</f>
        <v>-10242</v>
      </c>
    </row>
    <row r="45" spans="1:14" ht="15">
      <c r="H45" s="3"/>
      <c r="J45" s="25"/>
      <c r="L45" s="13"/>
      <c r="M45" s="16">
        <f>+[1]CASHFLOW!$H43</f>
        <v>0</v>
      </c>
    </row>
    <row r="46" spans="1:14" ht="15">
      <c r="A46" s="1" t="s">
        <v>62</v>
      </c>
      <c r="H46" s="3"/>
      <c r="J46" s="25"/>
      <c r="L46" s="13"/>
      <c r="M46" s="16">
        <f>+[1]CASHFLOW!$H44</f>
        <v>0</v>
      </c>
    </row>
    <row r="47" spans="1:14" s="116" customFormat="1" ht="15">
      <c r="A47" s="115"/>
      <c r="B47" s="116" t="s">
        <v>142</v>
      </c>
      <c r="H47" s="117">
        <v>-51</v>
      </c>
      <c r="J47" s="118">
        <v>-48</v>
      </c>
      <c r="L47" s="119"/>
      <c r="M47" s="113">
        <f>+[1]CASHFLOW!$H46</f>
        <v>500</v>
      </c>
      <c r="N47" s="118"/>
    </row>
    <row r="48" spans="1:14" s="116" customFormat="1" ht="15">
      <c r="A48" s="115"/>
      <c r="B48" s="116" t="s">
        <v>143</v>
      </c>
      <c r="H48" s="117">
        <v>-418</v>
      </c>
      <c r="J48" s="118">
        <v>46</v>
      </c>
      <c r="L48" s="119"/>
      <c r="M48" s="113">
        <f>+[1]CASHFLOW!$H48</f>
        <v>-602</v>
      </c>
      <c r="N48" s="118"/>
    </row>
    <row r="49" spans="1:14" s="116" customFormat="1" ht="15">
      <c r="B49" s="116" t="s">
        <v>159</v>
      </c>
      <c r="H49" s="117">
        <v>-19</v>
      </c>
      <c r="J49" s="118">
        <v>-21</v>
      </c>
      <c r="L49" s="119"/>
      <c r="M49" s="113">
        <f>+[1]CASHFLOW!$H39</f>
        <v>-41</v>
      </c>
      <c r="N49" s="118"/>
    </row>
    <row r="50" spans="1:14" ht="8.25" customHeight="1">
      <c r="A50" s="1"/>
      <c r="H50" s="3"/>
      <c r="J50" s="25"/>
      <c r="L50" s="13"/>
      <c r="M50" s="16">
        <f>+[1]CASHFLOW!$H49</f>
        <v>0</v>
      </c>
    </row>
    <row r="51" spans="1:14" ht="15">
      <c r="A51" s="1"/>
      <c r="B51" s="1" t="s">
        <v>146</v>
      </c>
      <c r="H51" s="93">
        <f>SUM(H47:H50)</f>
        <v>-488</v>
      </c>
      <c r="J51" s="94">
        <f>SUM(J47:J50)</f>
        <v>-23</v>
      </c>
      <c r="L51" s="13"/>
      <c r="M51" s="16">
        <f>+[1]CASHFLOW!$H50</f>
        <v>-120</v>
      </c>
    </row>
    <row r="52" spans="1:14" ht="9.75" customHeight="1">
      <c r="H52" s="3"/>
      <c r="J52" s="25"/>
      <c r="L52" s="13"/>
      <c r="M52" s="16">
        <f>+[1]CASHFLOW!$H51</f>
        <v>0</v>
      </c>
    </row>
    <row r="53" spans="1:14" ht="18" customHeight="1">
      <c r="A53" s="6" t="s">
        <v>139</v>
      </c>
      <c r="H53" s="3">
        <f>+H36+H44+H51</f>
        <v>213</v>
      </c>
      <c r="J53" s="25">
        <f>+J36+J44+J51</f>
        <v>-91</v>
      </c>
      <c r="L53" s="13"/>
      <c r="M53" s="16">
        <f>+[1]CASHFLOW!$H52</f>
        <v>7357</v>
      </c>
    </row>
    <row r="54" spans="1:14" ht="15" customHeight="1">
      <c r="A54" s="42" t="s">
        <v>16</v>
      </c>
      <c r="B54" s="42"/>
      <c r="C54" s="42"/>
      <c r="D54" s="42"/>
      <c r="H54" s="58">
        <v>-4031</v>
      </c>
      <c r="J54" s="36">
        <v>-4507</v>
      </c>
      <c r="L54" s="13"/>
      <c r="M54" s="16">
        <f>+[1]CASHFLOW!$H53</f>
        <v>5693</v>
      </c>
    </row>
    <row r="55" spans="1:14" ht="6.75" customHeight="1">
      <c r="H55" s="96"/>
      <c r="J55" s="25"/>
      <c r="L55" s="13"/>
      <c r="M55" s="16">
        <f>+[1]CASHFLOW!$H54</f>
        <v>0</v>
      </c>
    </row>
    <row r="56" spans="1:14" ht="16.5" customHeight="1" thickBot="1">
      <c r="A56" s="22" t="s">
        <v>17</v>
      </c>
      <c r="B56" s="21"/>
      <c r="C56" s="21"/>
      <c r="D56" s="21"/>
      <c r="H56" s="4">
        <f>SUM(H53:H55)</f>
        <v>-3818</v>
      </c>
      <c r="J56" s="38">
        <f>SUM(J53:J55)</f>
        <v>-4598</v>
      </c>
      <c r="L56" s="13"/>
      <c r="M56" s="16">
        <f>+[1]CASHFLOW!$H55</f>
        <v>13050</v>
      </c>
    </row>
    <row r="57" spans="1:14" ht="15.75" thickTop="1">
      <c r="H57" s="3"/>
      <c r="J57" s="25"/>
      <c r="L57" s="13"/>
      <c r="M57" s="16">
        <f>+[1]CASHFLOW!$H56</f>
        <v>0</v>
      </c>
    </row>
    <row r="58" spans="1:14" ht="15">
      <c r="H58" s="3"/>
      <c r="J58" s="25"/>
      <c r="L58" s="13"/>
      <c r="M58" s="16">
        <f>+[1]CASHFLOW!$H57</f>
        <v>0</v>
      </c>
    </row>
    <row r="59" spans="1:14" ht="15">
      <c r="A59" s="6" t="s">
        <v>112</v>
      </c>
      <c r="H59" s="3"/>
      <c r="J59" s="25"/>
      <c r="L59" s="13"/>
      <c r="M59" s="16">
        <f>+[1]CASHFLOW!$H58</f>
        <v>0</v>
      </c>
    </row>
    <row r="60" spans="1:14" ht="15">
      <c r="H60" s="125" t="s">
        <v>6</v>
      </c>
      <c r="J60" s="123" t="s">
        <v>6</v>
      </c>
      <c r="L60" s="13"/>
      <c r="M60" s="16" t="str">
        <f>+[1]CASHFLOW!$H59</f>
        <v>RM'000</v>
      </c>
    </row>
    <row r="61" spans="1:14" ht="15">
      <c r="A61" s="6" t="s">
        <v>113</v>
      </c>
      <c r="H61" s="3">
        <f>+BS!H22</f>
        <v>147</v>
      </c>
      <c r="J61" s="25">
        <v>56</v>
      </c>
      <c r="L61" s="13"/>
      <c r="M61" s="16">
        <f>+[1]CASHFLOW!$H60</f>
        <v>2938</v>
      </c>
    </row>
    <row r="62" spans="1:14" ht="15">
      <c r="A62" s="6" t="s">
        <v>123</v>
      </c>
      <c r="H62" s="95">
        <f>+BS!H21</f>
        <v>1272</v>
      </c>
      <c r="J62" s="37">
        <v>2353</v>
      </c>
      <c r="L62" s="13"/>
      <c r="M62" s="16">
        <f>+[1]CASHFLOW!$H61</f>
        <v>10112</v>
      </c>
    </row>
    <row r="63" spans="1:14" ht="15">
      <c r="H63" s="3">
        <f>SUM(H61:H62)</f>
        <v>1419</v>
      </c>
      <c r="J63" s="25">
        <f>SUM(J61:J62)</f>
        <v>2409</v>
      </c>
      <c r="L63" s="13"/>
      <c r="M63" s="16">
        <f>+[1]CASHFLOW!$H62</f>
        <v>13050</v>
      </c>
    </row>
    <row r="64" spans="1:14" ht="15">
      <c r="A64" s="6" t="s">
        <v>19</v>
      </c>
      <c r="H64" s="3">
        <f>-BS!H47</f>
        <v>-3965</v>
      </c>
      <c r="J64" s="25">
        <v>-4654</v>
      </c>
      <c r="L64" s="13"/>
      <c r="M64" s="16">
        <f>+[1]CASHFLOW!$H63</f>
        <v>0</v>
      </c>
    </row>
    <row r="65" spans="1:16" ht="15">
      <c r="A65" s="6" t="s">
        <v>124</v>
      </c>
      <c r="H65" s="3">
        <f>-H62</f>
        <v>-1272</v>
      </c>
      <c r="J65" s="25">
        <v>-2353</v>
      </c>
      <c r="L65" s="13"/>
      <c r="M65" s="16"/>
    </row>
    <row r="66" spans="1:16" ht="15">
      <c r="A66" s="59"/>
      <c r="B66" s="59"/>
      <c r="C66" s="59"/>
      <c r="D66" s="59"/>
      <c r="H66" s="93">
        <f>SUM(H63:H65)</f>
        <v>-3818</v>
      </c>
      <c r="J66" s="94">
        <f>SUM(J63:J65)</f>
        <v>-4598</v>
      </c>
      <c r="L66" s="13"/>
      <c r="M66" s="16">
        <f>+[1]CASHFLOW!$H64</f>
        <v>13050</v>
      </c>
    </row>
    <row r="67" spans="1:16" ht="15" hidden="1">
      <c r="H67" s="97">
        <f>+H66-H56</f>
        <v>0</v>
      </c>
      <c r="J67" s="124">
        <f>+J66-J56</f>
        <v>0</v>
      </c>
      <c r="L67" s="13"/>
      <c r="M67" s="1"/>
    </row>
    <row r="68" spans="1:16" ht="15">
      <c r="H68" s="97"/>
      <c r="J68" s="124"/>
      <c r="L68" s="13"/>
      <c r="M68" s="1"/>
    </row>
    <row r="69" spans="1:16">
      <c r="H69" s="13"/>
    </row>
    <row r="70" spans="1:16" ht="41.25" customHeight="1">
      <c r="A70" s="144" t="s">
        <v>156</v>
      </c>
      <c r="B70" s="152"/>
      <c r="C70" s="152"/>
      <c r="D70" s="152"/>
      <c r="E70" s="152"/>
      <c r="F70" s="152"/>
      <c r="G70" s="152"/>
      <c r="H70" s="152"/>
      <c r="I70" s="152"/>
      <c r="J70" s="152"/>
      <c r="K70" s="12"/>
      <c r="L70" s="12"/>
      <c r="M70" s="39"/>
      <c r="N70" s="40"/>
      <c r="O70" s="39"/>
    </row>
    <row r="71" spans="1:16">
      <c r="C71" s="46"/>
      <c r="D71" s="46"/>
      <c r="E71" s="46"/>
      <c r="F71" s="46"/>
      <c r="G71" s="46"/>
      <c r="H71" s="47"/>
      <c r="I71" s="46"/>
      <c r="J71" s="46"/>
      <c r="K71" s="46"/>
    </row>
    <row r="72" spans="1:16">
      <c r="C72" s="145"/>
      <c r="D72" s="145"/>
      <c r="E72" s="145"/>
      <c r="F72" s="145"/>
      <c r="G72" s="145"/>
      <c r="H72" s="145"/>
      <c r="I72" s="145"/>
      <c r="J72" s="145"/>
      <c r="K72" s="145"/>
      <c r="L72" s="12"/>
      <c r="M72" s="12"/>
      <c r="N72" s="41"/>
      <c r="O72" s="42"/>
      <c r="P72" s="42"/>
    </row>
    <row r="77" spans="1:16">
      <c r="J77" s="13"/>
    </row>
    <row r="78" spans="1:16">
      <c r="H78" s="13"/>
    </row>
  </sheetData>
  <mergeCells count="3">
    <mergeCell ref="C15:G15"/>
    <mergeCell ref="C72:K72"/>
    <mergeCell ref="A70:J70"/>
  </mergeCells>
  <phoneticPr fontId="0" type="noConversion"/>
  <printOptions horizontalCentered="1"/>
  <pageMargins left="0.5" right="0" top="0.25" bottom="0" header="0.5" footer="0.5"/>
  <pageSetup scale="74" orientation="portrait" r:id="rId1"/>
  <headerFooter scaleWithDoc="0" alignWithMargins="0">
    <oddFooter>&amp;C&amp;"Times New Roman,Italic"Page 4 of 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Key-info</vt:lpstr>
      <vt:lpstr>IS</vt:lpstr>
      <vt:lpstr>BS</vt:lpstr>
      <vt:lpstr>EQUITY</vt:lpstr>
      <vt:lpstr>CASHFLOW</vt:lpstr>
      <vt:lpstr>CASHFLOW!Print_Area</vt:lpstr>
      <vt:lpstr>EQUITY!Print_Area</vt:lpstr>
      <vt:lpstr>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kld</dc:creator>
  <cp:lastModifiedBy>user</cp:lastModifiedBy>
  <cp:lastPrinted>2013-08-22T04:33:56Z</cp:lastPrinted>
  <dcterms:created xsi:type="dcterms:W3CDTF">2004-04-19T04:18:49Z</dcterms:created>
  <dcterms:modified xsi:type="dcterms:W3CDTF">2013-08-22T04:34:00Z</dcterms:modified>
</cp:coreProperties>
</file>