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firstSheet="1" activeTab="1"/>
  </bookViews>
  <sheets>
    <sheet name="Key-info" sheetId="1" state="hidden" r:id="rId1"/>
    <sheet name="IS" sheetId="2" r:id="rId2"/>
    <sheet name="BS" sheetId="3" r:id="rId3"/>
    <sheet name="EQUITY" sheetId="4" r:id="rId4"/>
    <sheet name="CASHFLOW" sheetId="5" r:id="rId5"/>
  </sheets>
  <externalReferences>
    <externalReference r:id="rId8"/>
  </externalReferences>
  <definedNames>
    <definedName name="_xlnm.Print_Area" localSheetId="2">'BS'!$A$1:$K$62</definedName>
    <definedName name="_xlnm.Print_Area" localSheetId="4">'CASHFLOW'!$A$1:$L$75</definedName>
    <definedName name="_xlnm.Print_Area" localSheetId="3">'EQUITY'!$A$1:$Q$35</definedName>
    <definedName name="_xlnm.Print_Area" localSheetId="1">'IS'!$A$1:$O$46</definedName>
  </definedNames>
  <calcPr fullCalcOnLoad="1"/>
</workbook>
</file>

<file path=xl/sharedStrings.xml><?xml version="1.0" encoding="utf-8"?>
<sst xmlns="http://schemas.openxmlformats.org/spreadsheetml/2006/main" count="210" uniqueCount="163">
  <si>
    <t>(The figures have not been audited)</t>
  </si>
  <si>
    <t>Individual Quarter</t>
  </si>
  <si>
    <t>Cumulative Period</t>
  </si>
  <si>
    <t>Quarter</t>
  </si>
  <si>
    <t>Preceding Year</t>
  </si>
  <si>
    <t>Cost of Sales</t>
  </si>
  <si>
    <t>Gross Profit</t>
  </si>
  <si>
    <t>Administration Costs</t>
  </si>
  <si>
    <t>Finance Costs</t>
  </si>
  <si>
    <t>Taxation</t>
  </si>
  <si>
    <t>Earnings per share (sen)</t>
  </si>
  <si>
    <t>RM'000</t>
  </si>
  <si>
    <t>(Unaudited)</t>
  </si>
  <si>
    <t>Property, Plant and Equipment</t>
  </si>
  <si>
    <t>Goodwill on Consolidation</t>
  </si>
  <si>
    <t>CURRENT ASSETS</t>
  </si>
  <si>
    <t>Deposits with Licensed Banks</t>
  </si>
  <si>
    <t>Cash and Bank Balances</t>
  </si>
  <si>
    <t>CURRENT LIABILITIES</t>
  </si>
  <si>
    <t>Hire Purchase Creditors</t>
  </si>
  <si>
    <t>Short Term Borrowings</t>
  </si>
  <si>
    <t>NET CURRENT ASSETS / (LIABILITIES)</t>
  </si>
  <si>
    <t>CAPITAL AND RESERVES</t>
  </si>
  <si>
    <t>SHARE CAPITAL</t>
  </si>
  <si>
    <t>SHAREHOLDERS' EQUITY</t>
  </si>
  <si>
    <t>LONG TERM AND DEFERRED LIABILITIES</t>
  </si>
  <si>
    <t>SHARE PREMIUM</t>
  </si>
  <si>
    <t>RETAINED EARNINGS</t>
  </si>
  <si>
    <t xml:space="preserve">CONDENSED CONSOLIDATED STATEMENT OF CHANGES IN EQUITY </t>
  </si>
  <si>
    <t>Share</t>
  </si>
  <si>
    <t>Capital</t>
  </si>
  <si>
    <t>Premium</t>
  </si>
  <si>
    <t>Retained</t>
  </si>
  <si>
    <t>Earnings</t>
  </si>
  <si>
    <t>Total</t>
  </si>
  <si>
    <t>Cash and Cash Equivalent at the Beginning of the Period</t>
  </si>
  <si>
    <t>Cash and Cash Equivalent at the End of the Period</t>
  </si>
  <si>
    <t>Distributable</t>
  </si>
  <si>
    <t>Cash  and  cash  equivalents at the end of the period comprise as follows :</t>
  </si>
  <si>
    <t>Less  :  Bank Overdraft</t>
  </si>
  <si>
    <t>Bank Overdraft</t>
  </si>
  <si>
    <t xml:space="preserve">Cash and  bank balances </t>
  </si>
  <si>
    <t>Depreciation</t>
  </si>
  <si>
    <r>
      <t xml:space="preserve">LEBAR DAUN BERHAD </t>
    </r>
    <r>
      <rPr>
        <sz val="11"/>
        <rFont val="Arial"/>
        <family val="2"/>
      </rPr>
      <t>( 590945-H)</t>
    </r>
  </si>
  <si>
    <t>Provision For Taxation</t>
  </si>
  <si>
    <t xml:space="preserve">Corresponding </t>
  </si>
  <si>
    <t xml:space="preserve">Current </t>
  </si>
  <si>
    <t>Year</t>
  </si>
  <si>
    <t>Period</t>
  </si>
  <si>
    <t>Deferred Liabilities</t>
  </si>
  <si>
    <t>NON-CURRENT ASSETS</t>
  </si>
  <si>
    <t>Trade  Receivables</t>
  </si>
  <si>
    <t>Other Receivables, Deposits and Prepayments</t>
  </si>
  <si>
    <t>Trade  Payables</t>
  </si>
  <si>
    <t>Amount due from  Customers for Contract Work</t>
  </si>
  <si>
    <t>Other Payables and Accruals</t>
  </si>
  <si>
    <t>Amount due to  Customers for Contract Work</t>
  </si>
  <si>
    <t>OTHER RESERVE</t>
  </si>
  <si>
    <t>&lt;----    Non - Distributable   -----&gt;</t>
  </si>
  <si>
    <t xml:space="preserve">Other </t>
  </si>
  <si>
    <t>Reserves</t>
  </si>
  <si>
    <t>CONDENSED CONSOLIDATED INCOME STATEMENTS</t>
  </si>
  <si>
    <t>Net Profit</t>
  </si>
  <si>
    <t>Fully diluted</t>
  </si>
  <si>
    <t>Basic</t>
  </si>
  <si>
    <t>To-date</t>
  </si>
  <si>
    <t>Net  Assets Per Share (sen)</t>
  </si>
  <si>
    <t>(Unaudited)   Current Year To-date</t>
  </si>
  <si>
    <t>Revenue</t>
  </si>
  <si>
    <t>Other Income</t>
  </si>
  <si>
    <t>Investment Properties</t>
  </si>
  <si>
    <t xml:space="preserve"> </t>
  </si>
  <si>
    <t>SUMMARY OF KEY FINANCIAL INFORMATION</t>
  </si>
  <si>
    <t>INDIVIDUAL QUARTER</t>
  </si>
  <si>
    <t>CUMULATIVE QUARTER</t>
  </si>
  <si>
    <t>CURRENT YEAR QUARTER *</t>
  </si>
  <si>
    <t>PRECEDING YEAR CORRESPONDING QUARTER *</t>
  </si>
  <si>
    <t>CURRENT YEAR TO DATE *</t>
  </si>
  <si>
    <t>PRECEDING YEAR CORRESPONDING PERIOD *</t>
  </si>
  <si>
    <t>Profit/(loss) before tax</t>
  </si>
  <si>
    <t>Profit/(loss) after tax and minority interest</t>
  </si>
  <si>
    <t>Net profit/(loss) for the period</t>
  </si>
  <si>
    <t>Basic earnings/(loss) per share (sen)</t>
  </si>
  <si>
    <t>Dividend per share (sen)</t>
  </si>
  <si>
    <t>AS AT END OF CURRENT QUARTER *</t>
  </si>
  <si>
    <t>AS AT PRECEDING FINANCIAL YEAR *</t>
  </si>
  <si>
    <t>Net Assets per share (RM)</t>
  </si>
  <si>
    <t>Remarks :</t>
  </si>
  <si>
    <t>Part A3 : ADDITIONAL INFORMATION</t>
  </si>
  <si>
    <t>Profit/(Loss) from operations</t>
  </si>
  <si>
    <t>Gross interest income</t>
  </si>
  <si>
    <t>Gross interest expense</t>
  </si>
  <si>
    <t>Inventories</t>
  </si>
  <si>
    <t>CASH FLOWS FROM OPERATING ACTIVITIES</t>
  </si>
  <si>
    <t>Profit before tax</t>
  </si>
  <si>
    <t>Adjustments for :</t>
  </si>
  <si>
    <t>Depreciation of property, plant and equipment</t>
  </si>
  <si>
    <t>Dividend income</t>
  </si>
  <si>
    <t>Finance costs</t>
  </si>
  <si>
    <t>Interest Income</t>
  </si>
  <si>
    <t>Payables and accruals</t>
  </si>
  <si>
    <t>Receivables, deposits and prepayments</t>
  </si>
  <si>
    <t>Dividends received</t>
  </si>
  <si>
    <t>Interest received</t>
  </si>
  <si>
    <t>Interest paid</t>
  </si>
  <si>
    <t>Tax paid</t>
  </si>
  <si>
    <t>CASH FLOW FROM INVESTING ACTIVITIES</t>
  </si>
  <si>
    <t>Acquisition of property, plant and equipment</t>
  </si>
  <si>
    <t xml:space="preserve">Repayment/(Loans) of subsidiaries </t>
  </si>
  <si>
    <t>Advance from related companies</t>
  </si>
  <si>
    <t>Proceeds from disposal of property, plant and equipment</t>
  </si>
  <si>
    <t>CASH FLOW FROM FINANCING ACTIVITIES</t>
  </si>
  <si>
    <t>Dividends paid to shareholders of the Company</t>
  </si>
  <si>
    <t>Proceed from finance lease liabilities</t>
  </si>
  <si>
    <t>Payment of finance lease liabilities</t>
  </si>
  <si>
    <t>(Repayment to)/Proceed from borrowings</t>
  </si>
  <si>
    <t>Net (decrease)/increase in cash and cash equivalents</t>
  </si>
  <si>
    <t>Acquisition of other investment</t>
  </si>
  <si>
    <t>Fixed Deposits with licensed banks(excluding deposits pledged)</t>
  </si>
  <si>
    <t>&lt;------  Attributable to shareholders of the Company  --------&gt;</t>
  </si>
  <si>
    <t xml:space="preserve">Investments In Quoted Shares </t>
  </si>
  <si>
    <t>Current tax assets</t>
  </si>
  <si>
    <t xml:space="preserve">  Current Year To-date</t>
  </si>
  <si>
    <t>At 1 January 2008</t>
  </si>
  <si>
    <t>Proceeds from disposal of quoted share investment</t>
  </si>
  <si>
    <t>(Increase)/Decrease in fixed deposits</t>
  </si>
  <si>
    <t>Page 4 of 11</t>
  </si>
  <si>
    <t>Page 3 of 11</t>
  </si>
  <si>
    <t>Page 2 of 11</t>
  </si>
  <si>
    <t>Page 1 of 11</t>
  </si>
  <si>
    <t>(Gain)/loss on disposal of quoted share investment</t>
  </si>
  <si>
    <t>(Gain)/loss on disposal of property, plant and equipment</t>
  </si>
  <si>
    <t>Dividend Received</t>
  </si>
  <si>
    <t>CONDENSED CONSOLIDATED CASH FLOW STATEMENT</t>
  </si>
  <si>
    <t>31.12.2008</t>
  </si>
  <si>
    <t>(Audited)</t>
  </si>
  <si>
    <t>The Condensed Unaudited Consolidated Income  Statements should be read in conjunction with the Annual Financial Statements for the year ended 31 December 2008 and the accompanying notes attached to the interim financial statements.</t>
  </si>
  <si>
    <t>The Condensed Unaudited Consolidated Balance Sheet should be read in conjunction with the Annual Financial Statements for the year ended 31 December 2008 and the accompanying notes attached to the interim financial statements</t>
  </si>
  <si>
    <t>(Based on 136,483,675 ordinary shares) (2008 : 136,483,675 ordinary shares)</t>
  </si>
  <si>
    <t>At 1 January 2009</t>
  </si>
  <si>
    <t>The Condensed Unaudited Consolidated Statement Of Changes in Equity should be read in conjunction with the Annual Financial Statements for the year ended 31 December 2008 and the accompanying notes attached to the interim financial statements.</t>
  </si>
  <si>
    <t>The Condensed Unaudited Consolidated Cashflow Statement should be read in conjunction with the Annual Financial Statements for the year ended 31 December 2008 and the accompanying notes attached to the interim financial statements</t>
  </si>
  <si>
    <t>Impairment (gain)/loss on quoted share investment</t>
  </si>
  <si>
    <t>Advance (to)/from related companies</t>
  </si>
  <si>
    <t>Impairment on Gain/(Loss) on Investment</t>
  </si>
  <si>
    <t>Net cash (used in)/from operating activities</t>
  </si>
  <si>
    <t>Operating profit before changes in working capital</t>
  </si>
  <si>
    <t>Cash generated (used in)/from operations</t>
  </si>
  <si>
    <t>Net cash (used in)/from investing activities</t>
  </si>
  <si>
    <t>Net cash from financing activities</t>
  </si>
  <si>
    <t>30.06.2009</t>
  </si>
  <si>
    <t>30.06.2008</t>
  </si>
  <si>
    <t>Profit/(Loss)  Before Taxation</t>
  </si>
  <si>
    <t>Net Profit/(Loss) for the Period</t>
  </si>
  <si>
    <t>FOR THE THIRD QUARTER ENDED 30TH SEPTEMBER 2009</t>
  </si>
  <si>
    <t>30.09.2009</t>
  </si>
  <si>
    <t>30.09.2008</t>
  </si>
  <si>
    <t>CONDENSED CONSOLIDATED BALANCE SHEET AS AT 30TH SEPTEMBER 2009</t>
  </si>
  <si>
    <t>At 30 September 2009</t>
  </si>
  <si>
    <t>9 months ended 30 September 2009</t>
  </si>
  <si>
    <t>9 months ended 30 September 2008</t>
  </si>
  <si>
    <t>At 30 September 2008</t>
  </si>
  <si>
    <t>Summary of key Financial Information for the financial period ended  ** 30/09/2009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</si>
</sst>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00%"/>
    <numFmt numFmtId="170" formatCode="_(* #,##0.00000_);_(* \(#,##0.00000\);_(* &quot;-&quot;??_);_(@_)"/>
  </numFmts>
  <fonts count="52">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sz val="9"/>
      <name val="Arial"/>
      <family val="2"/>
    </font>
    <font>
      <i/>
      <sz val="9"/>
      <name val="Arial"/>
      <family val="2"/>
    </font>
    <font>
      <sz val="11"/>
      <color indexed="10"/>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Arial"/>
      <family val="2"/>
    </font>
    <font>
      <sz val="11"/>
      <color indexed="30"/>
      <name val="Arial"/>
      <family val="2"/>
    </font>
    <font>
      <u val="single"/>
      <sz val="11"/>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Arial"/>
      <family val="2"/>
    </font>
    <font>
      <sz val="11"/>
      <color rgb="FF0070C0"/>
      <name val="Arial"/>
      <family val="2"/>
    </font>
    <font>
      <u val="single"/>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0" fontId="3" fillId="0" borderId="0" xfId="0" applyFont="1" applyAlignment="1">
      <alignment/>
    </xf>
    <xf numFmtId="0" fontId="3" fillId="0" borderId="0" xfId="0" applyFont="1" applyAlignment="1">
      <alignment horizontal="center"/>
    </xf>
    <xf numFmtId="165" fontId="3" fillId="0" borderId="0" xfId="42" applyNumberFormat="1" applyFont="1" applyAlignment="1">
      <alignment/>
    </xf>
    <xf numFmtId="165" fontId="3" fillId="0" borderId="10" xfId="42" applyNumberFormat="1" applyFont="1" applyBorder="1" applyAlignment="1">
      <alignment/>
    </xf>
    <xf numFmtId="0" fontId="3" fillId="0" borderId="11" xfId="0" applyFont="1" applyBorder="1" applyAlignment="1">
      <alignment horizont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165" fontId="4" fillId="0" borderId="0" xfId="0" applyNumberFormat="1" applyFont="1" applyAlignment="1">
      <alignment/>
    </xf>
    <xf numFmtId="165" fontId="3" fillId="0" borderId="11" xfId="42" applyNumberFormat="1" applyFont="1" applyBorder="1" applyAlignment="1">
      <alignment/>
    </xf>
    <xf numFmtId="165" fontId="3" fillId="0" borderId="0" xfId="0" applyNumberFormat="1" applyFont="1" applyAlignment="1">
      <alignment/>
    </xf>
    <xf numFmtId="165" fontId="3" fillId="0" borderId="0" xfId="42" applyNumberFormat="1" applyFont="1" applyBorder="1" applyAlignment="1">
      <alignment/>
    </xf>
    <xf numFmtId="0" fontId="4" fillId="0" borderId="0" xfId="0" applyFont="1" applyBorder="1" applyAlignment="1">
      <alignment horizontal="center"/>
    </xf>
    <xf numFmtId="9" fontId="3" fillId="0" borderId="0" xfId="59" applyFont="1" applyAlignment="1">
      <alignment/>
    </xf>
    <xf numFmtId="165" fontId="3" fillId="0" borderId="12" xfId="42" applyNumberFormat="1" applyFont="1" applyBorder="1" applyAlignment="1">
      <alignment/>
    </xf>
    <xf numFmtId="43" fontId="3" fillId="0" borderId="13" xfId="42" applyNumberFormat="1" applyFont="1" applyBorder="1" applyAlignment="1">
      <alignment/>
    </xf>
    <xf numFmtId="43" fontId="3" fillId="0" borderId="14" xfId="42" applyNumberFormat="1" applyFont="1" applyBorder="1" applyAlignment="1">
      <alignment/>
    </xf>
    <xf numFmtId="0" fontId="4" fillId="0" borderId="0" xfId="0" applyFont="1" applyAlignment="1">
      <alignment horizontal="left"/>
    </xf>
    <xf numFmtId="0" fontId="3" fillId="0" borderId="0" xfId="0" applyFont="1" applyAlignment="1">
      <alignment horizontal="left"/>
    </xf>
    <xf numFmtId="0" fontId="3" fillId="0" borderId="0" xfId="0" applyFont="1" applyBorder="1" applyAlignment="1">
      <alignment horizontal="center"/>
    </xf>
    <xf numFmtId="165" fontId="4" fillId="0" borderId="0" xfId="42" applyNumberFormat="1" applyFont="1" applyBorder="1" applyAlignment="1">
      <alignment/>
    </xf>
    <xf numFmtId="165" fontId="4" fillId="0" borderId="0" xfId="42" applyNumberFormat="1" applyFont="1" applyAlignment="1">
      <alignment/>
    </xf>
    <xf numFmtId="165" fontId="3" fillId="0" borderId="15" xfId="42" applyNumberFormat="1" applyFont="1" applyBorder="1" applyAlignment="1">
      <alignment/>
    </xf>
    <xf numFmtId="165" fontId="4" fillId="0" borderId="15" xfId="42" applyNumberFormat="1" applyFont="1" applyBorder="1" applyAlignment="1">
      <alignment/>
    </xf>
    <xf numFmtId="165" fontId="3" fillId="0" borderId="16" xfId="42" applyNumberFormat="1" applyFont="1" applyBorder="1" applyAlignment="1">
      <alignment/>
    </xf>
    <xf numFmtId="165" fontId="4" fillId="0" borderId="16" xfId="42" applyNumberFormat="1" applyFont="1" applyBorder="1" applyAlignment="1">
      <alignment/>
    </xf>
    <xf numFmtId="165" fontId="3" fillId="0" borderId="17" xfId="42" applyNumberFormat="1" applyFont="1" applyBorder="1" applyAlignment="1">
      <alignment/>
    </xf>
    <xf numFmtId="165" fontId="4" fillId="0" borderId="17" xfId="42" applyNumberFormat="1" applyFont="1" applyBorder="1" applyAlignment="1">
      <alignment/>
    </xf>
    <xf numFmtId="165" fontId="3" fillId="0" borderId="18" xfId="42" applyNumberFormat="1" applyFont="1" applyBorder="1" applyAlignment="1">
      <alignment/>
    </xf>
    <xf numFmtId="165" fontId="4" fillId="0" borderId="18" xfId="42" applyNumberFormat="1" applyFont="1" applyBorder="1" applyAlignment="1">
      <alignment/>
    </xf>
    <xf numFmtId="166" fontId="4" fillId="0" borderId="0" xfId="42" applyNumberFormat="1" applyFont="1" applyAlignment="1">
      <alignment/>
    </xf>
    <xf numFmtId="43" fontId="4" fillId="0" borderId="0" xfId="42" applyFont="1" applyAlignment="1">
      <alignment/>
    </xf>
    <xf numFmtId="165" fontId="4" fillId="0" borderId="0" xfId="42" applyNumberFormat="1" applyFont="1" applyAlignment="1">
      <alignment horizontal="center"/>
    </xf>
    <xf numFmtId="0" fontId="4" fillId="0" borderId="0" xfId="0" applyFont="1" applyAlignment="1" quotePrefix="1">
      <alignment horizontal="center"/>
    </xf>
    <xf numFmtId="165" fontId="4" fillId="0" borderId="11" xfId="42" applyNumberFormat="1" applyFont="1" applyBorder="1" applyAlignment="1">
      <alignment/>
    </xf>
    <xf numFmtId="165" fontId="4" fillId="0" borderId="10" xfId="42" applyNumberFormat="1" applyFont="1" applyBorder="1" applyAlignment="1">
      <alignment/>
    </xf>
    <xf numFmtId="165" fontId="4" fillId="0" borderId="19" xfId="0" applyNumberFormat="1" applyFont="1" applyBorder="1" applyAlignment="1">
      <alignment/>
    </xf>
    <xf numFmtId="0" fontId="0" fillId="0" borderId="0" xfId="0" applyFont="1" applyAlignment="1">
      <alignment/>
    </xf>
    <xf numFmtId="165" fontId="0" fillId="0" borderId="0" xfId="42" applyNumberFormat="1" applyFont="1" applyAlignment="1">
      <alignment/>
    </xf>
    <xf numFmtId="165" fontId="4" fillId="0" borderId="0" xfId="42" applyNumberFormat="1" applyFont="1" applyAlignment="1">
      <alignment/>
    </xf>
    <xf numFmtId="0" fontId="4" fillId="0" borderId="0" xfId="0" applyFont="1" applyAlignment="1">
      <alignment/>
    </xf>
    <xf numFmtId="0" fontId="3" fillId="0" borderId="0" xfId="0" applyFont="1" applyBorder="1" applyAlignment="1">
      <alignment horizontal="center" wrapText="1"/>
    </xf>
    <xf numFmtId="0" fontId="3" fillId="0" borderId="11" xfId="0" applyFont="1" applyBorder="1" applyAlignment="1">
      <alignment/>
    </xf>
    <xf numFmtId="0" fontId="7" fillId="0" borderId="0" xfId="0" applyFont="1" applyAlignment="1">
      <alignment/>
    </xf>
    <xf numFmtId="0" fontId="8" fillId="0" borderId="0" xfId="0" applyFont="1" applyAlignment="1">
      <alignment/>
    </xf>
    <xf numFmtId="165" fontId="8" fillId="0" borderId="0" xfId="0" applyNumberFormat="1" applyFont="1" applyAlignment="1">
      <alignment/>
    </xf>
    <xf numFmtId="9" fontId="4" fillId="0" borderId="0" xfId="59" applyFont="1" applyAlignment="1">
      <alignment/>
    </xf>
    <xf numFmtId="167" fontId="4" fillId="0" borderId="0" xfId="42" applyNumberFormat="1" applyFont="1" applyAlignment="1">
      <alignment/>
    </xf>
    <xf numFmtId="167" fontId="4" fillId="0" borderId="0" xfId="0" applyNumberFormat="1" applyFont="1" applyAlignment="1">
      <alignment/>
    </xf>
    <xf numFmtId="165" fontId="4" fillId="0" borderId="12" xfId="42" applyNumberFormat="1" applyFont="1" applyBorder="1" applyAlignment="1">
      <alignment/>
    </xf>
    <xf numFmtId="43" fontId="4" fillId="0" borderId="13" xfId="42" applyNumberFormat="1" applyFont="1" applyBorder="1" applyAlignment="1">
      <alignment/>
    </xf>
    <xf numFmtId="0" fontId="5" fillId="0" borderId="0" xfId="0" applyFont="1" applyAlignment="1">
      <alignment/>
    </xf>
    <xf numFmtId="0" fontId="6" fillId="0" borderId="0" xfId="0" applyFont="1" applyAlignment="1">
      <alignment/>
    </xf>
    <xf numFmtId="43" fontId="4" fillId="0" borderId="12" xfId="42" applyNumberFormat="1" applyFont="1" applyBorder="1" applyAlignment="1">
      <alignment/>
    </xf>
    <xf numFmtId="43" fontId="4" fillId="0" borderId="0" xfId="0" applyNumberFormat="1" applyFont="1" applyAlignment="1">
      <alignment/>
    </xf>
    <xf numFmtId="165" fontId="0" fillId="0" borderId="0" xfId="42" applyNumberFormat="1" applyFont="1" applyBorder="1" applyAlignment="1">
      <alignment horizontal="center"/>
    </xf>
    <xf numFmtId="0" fontId="3" fillId="0" borderId="0" xfId="0" applyFont="1" applyAlignment="1" quotePrefix="1">
      <alignment horizontal="center"/>
    </xf>
    <xf numFmtId="165" fontId="3" fillId="0" borderId="0" xfId="42" applyNumberFormat="1" applyFont="1" applyAlignment="1">
      <alignment horizontal="center"/>
    </xf>
    <xf numFmtId="165" fontId="3" fillId="0" borderId="19" xfId="0" applyNumberFormat="1" applyFont="1" applyBorder="1" applyAlignment="1">
      <alignment/>
    </xf>
    <xf numFmtId="0" fontId="4" fillId="0" borderId="0" xfId="0" applyFont="1" applyAlignment="1">
      <alignment wrapText="1"/>
    </xf>
    <xf numFmtId="0" fontId="4" fillId="0" borderId="0" xfId="0" applyFont="1" applyAlignment="1" quotePrefix="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0" fillId="0" borderId="0" xfId="0" applyFont="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5" xfId="0" applyFont="1" applyBorder="1" applyAlignment="1">
      <alignment horizontal="center" wrapText="1"/>
    </xf>
    <xf numFmtId="0" fontId="0" fillId="0" borderId="24" xfId="0" applyFont="1" applyBorder="1" applyAlignment="1">
      <alignment horizontal="center" wrapText="1"/>
    </xf>
    <xf numFmtId="0" fontId="4" fillId="0" borderId="23" xfId="0" applyFont="1" applyBorder="1" applyAlignment="1">
      <alignment/>
    </xf>
    <xf numFmtId="0" fontId="4" fillId="0" borderId="24" xfId="0" applyFont="1" applyBorder="1" applyAlignment="1">
      <alignment/>
    </xf>
    <xf numFmtId="14" fontId="6" fillId="0" borderId="16" xfId="0" applyNumberFormat="1" applyFont="1" applyBorder="1" applyAlignment="1">
      <alignment horizontal="center"/>
    </xf>
    <xf numFmtId="0" fontId="4" fillId="0" borderId="25" xfId="0" applyFont="1" applyBorder="1" applyAlignment="1">
      <alignment/>
    </xf>
    <xf numFmtId="0" fontId="4" fillId="0" borderId="11" xfId="0" applyFont="1" applyBorder="1" applyAlignment="1">
      <alignment/>
    </xf>
    <xf numFmtId="0" fontId="4" fillId="0" borderId="26" xfId="0" applyFont="1" applyBorder="1" applyAlignment="1">
      <alignment/>
    </xf>
    <xf numFmtId="0" fontId="4" fillId="0" borderId="17" xfId="0" applyFont="1" applyBorder="1" applyAlignment="1">
      <alignment/>
    </xf>
    <xf numFmtId="0" fontId="4" fillId="0" borderId="0" xfId="0" applyFont="1" applyAlignment="1">
      <alignment vertical="center"/>
    </xf>
    <xf numFmtId="0" fontId="4" fillId="0" borderId="27" xfId="0" applyFont="1" applyBorder="1" applyAlignment="1">
      <alignment vertical="center"/>
    </xf>
    <xf numFmtId="165" fontId="4" fillId="0" borderId="27" xfId="42" applyNumberFormat="1" applyFont="1" applyBorder="1" applyAlignment="1">
      <alignment vertical="center"/>
    </xf>
    <xf numFmtId="0" fontId="4" fillId="0" borderId="19"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vertical="center"/>
    </xf>
    <xf numFmtId="165" fontId="4" fillId="0" borderId="17" xfId="42" applyNumberFormat="1" applyFont="1" applyBorder="1" applyAlignment="1">
      <alignment vertical="center"/>
    </xf>
    <xf numFmtId="43" fontId="4" fillId="0" borderId="17" xfId="42" applyFont="1" applyBorder="1" applyAlignment="1">
      <alignment vertical="center"/>
    </xf>
    <xf numFmtId="0" fontId="4" fillId="0" borderId="29"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3" fillId="0" borderId="0" xfId="0" applyFont="1" applyAlignment="1">
      <alignment vertical="center"/>
    </xf>
    <xf numFmtId="165" fontId="4" fillId="0" borderId="17" xfId="42" applyNumberFormat="1" applyFont="1" applyBorder="1" applyAlignment="1">
      <alignment horizontal="center"/>
    </xf>
    <xf numFmtId="165" fontId="4" fillId="0" borderId="15" xfId="42" applyNumberFormat="1" applyFont="1" applyBorder="1" applyAlignment="1">
      <alignment horizontal="center" vertical="center"/>
    </xf>
    <xf numFmtId="0" fontId="4" fillId="0" borderId="0" xfId="0" applyFont="1" applyBorder="1" applyAlignment="1">
      <alignment horizontal="center" wrapText="1"/>
    </xf>
    <xf numFmtId="0" fontId="4" fillId="0" borderId="0" xfId="0" applyFont="1" applyBorder="1" applyAlignment="1">
      <alignment wrapText="1"/>
    </xf>
    <xf numFmtId="165" fontId="3" fillId="0" borderId="19" xfId="42" applyNumberFormat="1" applyFont="1" applyBorder="1" applyAlignment="1">
      <alignment/>
    </xf>
    <xf numFmtId="165" fontId="4" fillId="0" borderId="19" xfId="42" applyNumberFormat="1" applyFont="1" applyBorder="1" applyAlignment="1">
      <alignment/>
    </xf>
    <xf numFmtId="165" fontId="3" fillId="0" borderId="11" xfId="42" applyNumberFormat="1" applyFont="1" applyBorder="1" applyAlignment="1">
      <alignment horizontal="left"/>
    </xf>
    <xf numFmtId="167" fontId="3" fillId="0" borderId="13" xfId="42" applyNumberFormat="1" applyFont="1" applyBorder="1" applyAlignment="1">
      <alignment/>
    </xf>
    <xf numFmtId="165" fontId="3" fillId="33" borderId="0" xfId="42" applyNumberFormat="1" applyFont="1" applyFill="1" applyAlignment="1">
      <alignment/>
    </xf>
    <xf numFmtId="166" fontId="10" fillId="0" borderId="0" xfId="42" applyNumberFormat="1" applyFont="1" applyAlignment="1">
      <alignment/>
    </xf>
    <xf numFmtId="165" fontId="11" fillId="0" borderId="0" xfId="42" applyNumberFormat="1" applyFont="1" applyAlignment="1">
      <alignment/>
    </xf>
    <xf numFmtId="165" fontId="11" fillId="0" borderId="0" xfId="0" applyNumberFormat="1" applyFont="1" applyAlignment="1">
      <alignment/>
    </xf>
    <xf numFmtId="43" fontId="49" fillId="0" borderId="0" xfId="42" applyFont="1" applyAlignment="1">
      <alignment/>
    </xf>
    <xf numFmtId="43" fontId="49" fillId="0" borderId="12" xfId="42" applyFont="1" applyBorder="1" applyAlignment="1">
      <alignment/>
    </xf>
    <xf numFmtId="0" fontId="50" fillId="0" borderId="0" xfId="0" applyFont="1" applyAlignment="1">
      <alignment horizontal="center"/>
    </xf>
    <xf numFmtId="43" fontId="50" fillId="0" borderId="0" xfId="42" applyFont="1" applyAlignment="1">
      <alignment/>
    </xf>
    <xf numFmtId="43" fontId="50" fillId="0" borderId="11" xfId="42" applyFont="1" applyBorder="1" applyAlignment="1">
      <alignment/>
    </xf>
    <xf numFmtId="0" fontId="51" fillId="0" borderId="0" xfId="0" applyFont="1" applyAlignment="1">
      <alignment horizontal="center"/>
    </xf>
    <xf numFmtId="0" fontId="4" fillId="0" borderId="25" xfId="0" applyFont="1"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167" fontId="4" fillId="0" borderId="29" xfId="42" applyNumberFormat="1" applyFont="1" applyBorder="1" applyAlignment="1">
      <alignment vertical="center" wrapText="1"/>
    </xf>
    <xf numFmtId="167" fontId="0" fillId="0" borderId="28" xfId="0" applyNumberFormat="1" applyBorder="1" applyAlignment="1">
      <alignment vertical="center" wrapText="1"/>
    </xf>
    <xf numFmtId="0" fontId="4" fillId="0" borderId="29" xfId="0" applyFont="1" applyBorder="1"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0" xfId="0" applyFont="1" applyAlignment="1">
      <alignment wrapText="1"/>
    </xf>
    <xf numFmtId="0" fontId="4" fillId="0" borderId="0" xfId="0" applyFont="1" applyAlignment="1">
      <alignment wrapText="1"/>
    </xf>
    <xf numFmtId="0" fontId="4" fillId="0" borderId="29" xfId="0" applyFont="1" applyBorder="1" applyAlignment="1">
      <alignment horizontal="center" wrapText="1"/>
    </xf>
    <xf numFmtId="0" fontId="0" fillId="0" borderId="28" xfId="0" applyBorder="1" applyAlignment="1">
      <alignment horizontal="center" wrapText="1"/>
    </xf>
    <xf numFmtId="0" fontId="4" fillId="0" borderId="19" xfId="0" applyFont="1" applyBorder="1" applyAlignment="1">
      <alignment horizontal="center" wrapText="1"/>
    </xf>
    <xf numFmtId="0" fontId="4" fillId="0" borderId="28" xfId="0" applyFont="1" applyBorder="1" applyAlignment="1">
      <alignment horizontal="center" wrapText="1"/>
    </xf>
    <xf numFmtId="0" fontId="4" fillId="0" borderId="0" xfId="0" applyFont="1" applyAlignment="1">
      <alignment horizont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vertical="center" wrapText="1"/>
    </xf>
    <xf numFmtId="0" fontId="0"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4" fillId="0" borderId="0" xfId="0" applyFont="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9525</xdr:rowOff>
    </xdr:from>
    <xdr:to>
      <xdr:col>2</xdr:col>
      <xdr:colOff>571500</xdr:colOff>
      <xdr:row>4</xdr:row>
      <xdr:rowOff>0</xdr:rowOff>
    </xdr:to>
    <xdr:pic>
      <xdr:nvPicPr>
        <xdr:cNvPr id="1" name="Picture 1"/>
        <xdr:cNvPicPr preferRelativeResize="1">
          <a:picLocks noChangeAspect="1"/>
        </xdr:cNvPicPr>
      </xdr:nvPicPr>
      <xdr:blipFill>
        <a:blip r:embed="rId1"/>
        <a:stretch>
          <a:fillRect/>
        </a:stretch>
      </xdr:blipFill>
      <xdr:spPr>
        <a:xfrm>
          <a:off x="409575" y="200025"/>
          <a:ext cx="6477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171450</xdr:rowOff>
    </xdr:from>
    <xdr:to>
      <xdr:col>2</xdr:col>
      <xdr:colOff>352425</xdr:colOff>
      <xdr:row>3</xdr:row>
      <xdr:rowOff>152400</xdr:rowOff>
    </xdr:to>
    <xdr:pic>
      <xdr:nvPicPr>
        <xdr:cNvPr id="1" name="Picture 1"/>
        <xdr:cNvPicPr preferRelativeResize="1">
          <a:picLocks noChangeAspect="1"/>
        </xdr:cNvPicPr>
      </xdr:nvPicPr>
      <xdr:blipFill>
        <a:blip r:embed="rId1"/>
        <a:stretch>
          <a:fillRect/>
        </a:stretch>
      </xdr:blipFill>
      <xdr:spPr>
        <a:xfrm>
          <a:off x="200025" y="171450"/>
          <a:ext cx="6572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2</xdr:col>
      <xdr:colOff>342900</xdr:colOff>
      <xdr:row>3</xdr:row>
      <xdr:rowOff>171450</xdr:rowOff>
    </xdr:to>
    <xdr:pic>
      <xdr:nvPicPr>
        <xdr:cNvPr id="1" name="Picture 1"/>
        <xdr:cNvPicPr preferRelativeResize="1">
          <a:picLocks noChangeAspect="1"/>
        </xdr:cNvPicPr>
      </xdr:nvPicPr>
      <xdr:blipFill>
        <a:blip r:embed="rId1"/>
        <a:stretch>
          <a:fillRect/>
        </a:stretch>
      </xdr:blipFill>
      <xdr:spPr>
        <a:xfrm>
          <a:off x="295275" y="180975"/>
          <a:ext cx="6381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314325</xdr:colOff>
      <xdr:row>3</xdr:row>
      <xdr:rowOff>180975</xdr:rowOff>
    </xdr:to>
    <xdr:pic>
      <xdr:nvPicPr>
        <xdr:cNvPr id="1" name="Picture 1"/>
        <xdr:cNvPicPr preferRelativeResize="1">
          <a:picLocks noChangeAspect="1"/>
        </xdr:cNvPicPr>
      </xdr:nvPicPr>
      <xdr:blipFill>
        <a:blip r:embed="rId1"/>
        <a:stretch>
          <a:fillRect/>
        </a:stretch>
      </xdr:blipFill>
      <xdr:spPr>
        <a:xfrm>
          <a:off x="190500" y="190500"/>
          <a:ext cx="647700" cy="561975"/>
        </a:xfrm>
        <a:prstGeom prst="rect">
          <a:avLst/>
        </a:prstGeom>
        <a:noFill/>
        <a:ln w="9525" cmpd="sng">
          <a:noFill/>
        </a:ln>
      </xdr:spPr>
    </xdr:pic>
    <xdr:clientData/>
  </xdr:twoCellAnchor>
  <xdr:oneCellAnchor>
    <xdr:from>
      <xdr:col>5</xdr:col>
      <xdr:colOff>1000125</xdr:colOff>
      <xdr:row>18</xdr:row>
      <xdr:rowOff>85725</xdr:rowOff>
    </xdr:from>
    <xdr:ext cx="104775" cy="209550"/>
    <xdr:sp>
      <xdr:nvSpPr>
        <xdr:cNvPr id="2" name="Text Box 2"/>
        <xdr:cNvSpPr txBox="1">
          <a:spLocks noChangeArrowheads="1"/>
        </xdr:cNvSpPr>
      </xdr:nvSpPr>
      <xdr:spPr>
        <a:xfrm>
          <a:off x="3952875" y="39147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Desktop\madam\desktop\Q-Report%20(LDB)\2007\Q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info"/>
      <sheetName val="IS"/>
      <sheetName val="BS"/>
      <sheetName val="EQUITY"/>
      <sheetName val="CASHFLOW"/>
    </sheetNames>
    <sheetDataSet>
      <sheetData sheetId="4">
        <row r="12">
          <cell r="H12">
            <v>1222</v>
          </cell>
        </row>
        <row r="14">
          <cell r="H14">
            <v>160</v>
          </cell>
        </row>
        <row r="15">
          <cell r="H15">
            <v>0</v>
          </cell>
        </row>
        <row r="16">
          <cell r="H16">
            <v>31</v>
          </cell>
        </row>
        <row r="18">
          <cell r="H18">
            <v>-98</v>
          </cell>
        </row>
        <row r="20">
          <cell r="H20">
            <v>1315</v>
          </cell>
        </row>
        <row r="22">
          <cell r="H22">
            <v>-150</v>
          </cell>
        </row>
        <row r="23">
          <cell r="H23">
            <v>-5251</v>
          </cell>
        </row>
        <row r="24">
          <cell r="H24">
            <v>23752</v>
          </cell>
        </row>
        <row r="26">
          <cell r="H26">
            <v>19666</v>
          </cell>
        </row>
        <row r="27">
          <cell r="H27">
            <v>0</v>
          </cell>
        </row>
        <row r="28">
          <cell r="H28">
            <v>99</v>
          </cell>
        </row>
        <row r="29">
          <cell r="H29">
            <v>-31</v>
          </cell>
        </row>
        <row r="30">
          <cell r="H30">
            <v>-2015</v>
          </cell>
        </row>
        <row r="32">
          <cell r="H32">
            <v>17719</v>
          </cell>
        </row>
        <row r="35">
          <cell r="H35">
            <v>-951</v>
          </cell>
        </row>
        <row r="36">
          <cell r="H36">
            <v>-9293</v>
          </cell>
        </row>
        <row r="38">
          <cell r="H38">
            <v>43</v>
          </cell>
        </row>
        <row r="39">
          <cell r="H39">
            <v>-41</v>
          </cell>
        </row>
        <row r="42">
          <cell r="H42">
            <v>-10242</v>
          </cell>
        </row>
        <row r="45">
          <cell r="H45">
            <v>0</v>
          </cell>
        </row>
        <row r="46">
          <cell r="H46">
            <v>500</v>
          </cell>
        </row>
        <row r="47">
          <cell r="H47">
            <v>-18</v>
          </cell>
        </row>
        <row r="48">
          <cell r="H48">
            <v>-602</v>
          </cell>
        </row>
        <row r="50">
          <cell r="H50">
            <v>-120</v>
          </cell>
        </row>
        <row r="52">
          <cell r="H52">
            <v>7357</v>
          </cell>
        </row>
        <row r="53">
          <cell r="H53">
            <v>5693</v>
          </cell>
        </row>
        <row r="55">
          <cell r="H55">
            <v>13050</v>
          </cell>
        </row>
        <row r="59">
          <cell r="H59" t="str">
            <v>RM'000</v>
          </cell>
        </row>
        <row r="60">
          <cell r="H60">
            <v>2938</v>
          </cell>
        </row>
        <row r="61">
          <cell r="H61">
            <v>10112</v>
          </cell>
        </row>
        <row r="62">
          <cell r="H62">
            <v>13050</v>
          </cell>
        </row>
        <row r="63">
          <cell r="H63">
            <v>0</v>
          </cell>
        </row>
        <row r="64">
          <cell r="H64">
            <v>13050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K33"/>
  <sheetViews>
    <sheetView zoomScale="75" zoomScaleNormal="75" zoomScalePageLayoutView="0" workbookViewId="0" topLeftCell="A1">
      <selection activeCell="H29" sqref="H29"/>
    </sheetView>
  </sheetViews>
  <sheetFormatPr defaultColWidth="9.140625" defaultRowHeight="12.75"/>
  <cols>
    <col min="1" max="1" width="4.140625" style="6" customWidth="1"/>
    <col min="2" max="2" width="3.8515625" style="6" customWidth="1"/>
    <col min="3" max="5" width="9.140625" style="6" customWidth="1"/>
    <col min="6" max="6" width="17.140625" style="6" customWidth="1"/>
    <col min="7" max="7" width="18.421875" style="6" customWidth="1"/>
    <col min="8" max="8" width="18.28125" style="6" customWidth="1"/>
    <col min="9" max="9" width="19.8515625" style="6" customWidth="1"/>
    <col min="10" max="16384" width="9.140625" style="6" customWidth="1"/>
  </cols>
  <sheetData>
    <row r="2" ht="15">
      <c r="B2" s="1" t="s">
        <v>72</v>
      </c>
    </row>
    <row r="4" ht="14.25">
      <c r="B4" s="6" t="s">
        <v>162</v>
      </c>
    </row>
    <row r="5" ht="14.25">
      <c r="D5" s="65"/>
    </row>
    <row r="7" spans="2:9" ht="14.25">
      <c r="B7" s="66"/>
      <c r="C7" s="67"/>
      <c r="D7" s="67"/>
      <c r="E7" s="68"/>
      <c r="F7" s="123" t="s">
        <v>73</v>
      </c>
      <c r="G7" s="124"/>
      <c r="H7" s="123" t="s">
        <v>74</v>
      </c>
      <c r="I7" s="124"/>
    </row>
    <row r="8" spans="2:11" s="69" customFormat="1" ht="39.75" customHeight="1">
      <c r="B8" s="70"/>
      <c r="C8" s="71"/>
      <c r="D8" s="71"/>
      <c r="E8" s="72"/>
      <c r="F8" s="73" t="s">
        <v>75</v>
      </c>
      <c r="G8" s="74" t="s">
        <v>76</v>
      </c>
      <c r="H8" s="73" t="s">
        <v>77</v>
      </c>
      <c r="I8" s="74" t="s">
        <v>78</v>
      </c>
      <c r="K8" s="6"/>
    </row>
    <row r="9" spans="2:9" ht="14.25">
      <c r="B9" s="75"/>
      <c r="C9" s="7"/>
      <c r="D9" s="7"/>
      <c r="E9" s="76"/>
      <c r="F9" s="77" t="str">
        <f>+'IS'!H12</f>
        <v>30.09.2009</v>
      </c>
      <c r="G9" s="77" t="str">
        <f>+'IS'!J12</f>
        <v>30.09.2008</v>
      </c>
      <c r="H9" s="77" t="str">
        <f>+'IS'!L12</f>
        <v>30.09.2009</v>
      </c>
      <c r="I9" s="77" t="str">
        <f>+'IS'!N12</f>
        <v>30.09.2008</v>
      </c>
    </row>
    <row r="10" spans="2:9" ht="6" customHeight="1">
      <c r="B10" s="78"/>
      <c r="C10" s="79"/>
      <c r="D10" s="79"/>
      <c r="E10" s="80"/>
      <c r="F10" s="81"/>
      <c r="G10" s="80"/>
      <c r="H10" s="81"/>
      <c r="I10" s="81"/>
    </row>
    <row r="11" spans="6:9" ht="14.25">
      <c r="F11" s="12" t="s">
        <v>11</v>
      </c>
      <c r="G11" s="12" t="s">
        <v>11</v>
      </c>
      <c r="H11" s="12" t="s">
        <v>11</v>
      </c>
      <c r="I11" s="12" t="s">
        <v>11</v>
      </c>
    </row>
    <row r="12" spans="2:11" s="82" customFormat="1" ht="26.25" customHeight="1">
      <c r="B12" s="83">
        <v>1</v>
      </c>
      <c r="C12" s="118" t="s">
        <v>68</v>
      </c>
      <c r="D12" s="119"/>
      <c r="E12" s="120"/>
      <c r="F12" s="84">
        <f>+'IS'!H14</f>
        <v>19174</v>
      </c>
      <c r="G12" s="84">
        <f>+'IS'!J14</f>
        <v>9831</v>
      </c>
      <c r="H12" s="84">
        <f>+'IS'!L14</f>
        <v>55357</v>
      </c>
      <c r="I12" s="84">
        <f>+'IS'!N14</f>
        <v>30913</v>
      </c>
      <c r="K12" s="6"/>
    </row>
    <row r="13" spans="2:11" s="82" customFormat="1" ht="26.25" customHeight="1">
      <c r="B13" s="83">
        <v>2</v>
      </c>
      <c r="C13" s="85" t="s">
        <v>79</v>
      </c>
      <c r="D13" s="85"/>
      <c r="E13" s="86"/>
      <c r="F13" s="84">
        <f>+'IS'!H29</f>
        <v>965</v>
      </c>
      <c r="G13" s="84">
        <f>+'IS'!J29</f>
        <v>-536</v>
      </c>
      <c r="H13" s="84">
        <f>+'IS'!L29</f>
        <v>4619</v>
      </c>
      <c r="I13" s="84">
        <f>+'IS'!N29</f>
        <v>-130</v>
      </c>
      <c r="K13" s="6"/>
    </row>
    <row r="14" spans="2:11" s="82" customFormat="1" ht="29.25" customHeight="1">
      <c r="B14" s="83">
        <v>3</v>
      </c>
      <c r="C14" s="118" t="s">
        <v>80</v>
      </c>
      <c r="D14" s="119"/>
      <c r="E14" s="120"/>
      <c r="F14" s="84">
        <f>+'IS'!H33</f>
        <v>769</v>
      </c>
      <c r="G14" s="84">
        <f>+'IS'!J33</f>
        <v>-633</v>
      </c>
      <c r="H14" s="84">
        <f>+'IS'!L33</f>
        <v>3923</v>
      </c>
      <c r="I14" s="84">
        <f>+'IS'!N33</f>
        <v>-823</v>
      </c>
      <c r="K14" s="6"/>
    </row>
    <row r="15" spans="2:11" s="82" customFormat="1" ht="26.25" customHeight="1">
      <c r="B15" s="87">
        <v>4</v>
      </c>
      <c r="C15" s="113" t="s">
        <v>81</v>
      </c>
      <c r="D15" s="114"/>
      <c r="E15" s="115"/>
      <c r="F15" s="88">
        <f>+F14</f>
        <v>769</v>
      </c>
      <c r="G15" s="88">
        <f>+G14</f>
        <v>-633</v>
      </c>
      <c r="H15" s="88">
        <f>+H14</f>
        <v>3923</v>
      </c>
      <c r="I15" s="88">
        <f>+I14</f>
        <v>-823</v>
      </c>
      <c r="K15" s="6"/>
    </row>
    <row r="16" spans="2:11" s="82" customFormat="1" ht="26.25" customHeight="1">
      <c r="B16" s="87">
        <v>5</v>
      </c>
      <c r="C16" s="113" t="s">
        <v>82</v>
      </c>
      <c r="D16" s="114"/>
      <c r="E16" s="115"/>
      <c r="F16" s="89">
        <f>+'IS'!H38</f>
        <v>0.5634373488257846</v>
      </c>
      <c r="G16" s="89">
        <f>+'IS'!J38</f>
        <v>-0.46379173186829853</v>
      </c>
      <c r="H16" s="89">
        <f>+'IS'!L38</f>
        <v>2.874336436207481</v>
      </c>
      <c r="I16" s="89">
        <f>+'IS'!N38</f>
        <v>-0.6030025202647863</v>
      </c>
      <c r="K16" s="6"/>
    </row>
    <row r="17" spans="2:11" s="82" customFormat="1" ht="26.25" customHeight="1">
      <c r="B17" s="87">
        <v>6</v>
      </c>
      <c r="C17" s="113" t="s">
        <v>83</v>
      </c>
      <c r="D17" s="114"/>
      <c r="E17" s="115"/>
      <c r="F17" s="88">
        <v>0</v>
      </c>
      <c r="G17" s="88">
        <v>0</v>
      </c>
      <c r="H17" s="89">
        <v>0</v>
      </c>
      <c r="I17" s="89">
        <v>0</v>
      </c>
      <c r="K17" s="6"/>
    </row>
    <row r="18" s="82" customFormat="1" ht="14.25" customHeight="1">
      <c r="K18" s="6"/>
    </row>
    <row r="19" spans="2:11" s="82" customFormat="1" ht="26.25" customHeight="1">
      <c r="B19" s="83"/>
      <c r="C19" s="85"/>
      <c r="D19" s="85"/>
      <c r="E19" s="85"/>
      <c r="F19" s="90" t="s">
        <v>84</v>
      </c>
      <c r="G19" s="85"/>
      <c r="H19" s="90" t="s">
        <v>85</v>
      </c>
      <c r="I19" s="86"/>
      <c r="K19" s="6"/>
    </row>
    <row r="20" spans="2:11" s="82" customFormat="1" ht="26.25" customHeight="1">
      <c r="B20" s="91">
        <v>7</v>
      </c>
      <c r="C20" s="92" t="s">
        <v>86</v>
      </c>
      <c r="D20" s="92"/>
      <c r="E20" s="93"/>
      <c r="F20" s="116">
        <f>+'BS'!H55/100</f>
        <v>0.8842376203600908</v>
      </c>
      <c r="G20" s="117"/>
      <c r="H20" s="116">
        <v>0.8555</v>
      </c>
      <c r="I20" s="117"/>
      <c r="K20" s="6"/>
    </row>
    <row r="21" spans="2:11" s="82" customFormat="1" ht="40.5" customHeight="1">
      <c r="B21" s="90" t="s">
        <v>87</v>
      </c>
      <c r="C21" s="85"/>
      <c r="D21" s="85"/>
      <c r="E21" s="85"/>
      <c r="F21" s="85"/>
      <c r="G21" s="85"/>
      <c r="H21" s="85"/>
      <c r="I21" s="86"/>
      <c r="K21" s="6"/>
    </row>
    <row r="22" s="82" customFormat="1" ht="26.25" customHeight="1"/>
    <row r="23" s="82" customFormat="1" ht="26.25" customHeight="1">
      <c r="B23" s="94" t="s">
        <v>88</v>
      </c>
    </row>
    <row r="24" spans="2:9" ht="14.25">
      <c r="B24" s="66"/>
      <c r="C24" s="67"/>
      <c r="D24" s="67"/>
      <c r="E24" s="68"/>
      <c r="F24" s="123" t="s">
        <v>73</v>
      </c>
      <c r="G24" s="124"/>
      <c r="H24" s="123" t="s">
        <v>74</v>
      </c>
      <c r="I24" s="124"/>
    </row>
    <row r="25" spans="2:9" ht="40.5" customHeight="1">
      <c r="B25" s="70"/>
      <c r="C25" s="71"/>
      <c r="D25" s="71"/>
      <c r="E25" s="72"/>
      <c r="F25" s="73" t="s">
        <v>75</v>
      </c>
      <c r="G25" s="74" t="s">
        <v>76</v>
      </c>
      <c r="H25" s="73" t="s">
        <v>77</v>
      </c>
      <c r="I25" s="74" t="s">
        <v>78</v>
      </c>
    </row>
    <row r="26" spans="2:9" ht="14.25">
      <c r="B26" s="75"/>
      <c r="C26" s="7"/>
      <c r="D26" s="7"/>
      <c r="E26" s="76"/>
      <c r="F26" s="77" t="str">
        <f>+F9</f>
        <v>30.09.2009</v>
      </c>
      <c r="G26" s="77" t="str">
        <f>+G9</f>
        <v>30.09.2008</v>
      </c>
      <c r="H26" s="77" t="str">
        <f>+H9</f>
        <v>30.09.2009</v>
      </c>
      <c r="I26" s="77" t="str">
        <f>+I9</f>
        <v>30.09.2008</v>
      </c>
    </row>
    <row r="27" spans="2:9" ht="7.5" customHeight="1">
      <c r="B27" s="78"/>
      <c r="C27" s="79"/>
      <c r="D27" s="79"/>
      <c r="E27" s="80"/>
      <c r="F27" s="81"/>
      <c r="G27" s="81"/>
      <c r="H27" s="81"/>
      <c r="I27" s="81"/>
    </row>
    <row r="28" spans="6:9" ht="14.25">
      <c r="F28" s="12" t="s">
        <v>11</v>
      </c>
      <c r="G28" s="12" t="s">
        <v>11</v>
      </c>
      <c r="H28" s="12" t="s">
        <v>11</v>
      </c>
      <c r="I28" s="12" t="s">
        <v>11</v>
      </c>
    </row>
    <row r="29" spans="2:11" ht="22.5" customHeight="1">
      <c r="B29" s="83">
        <v>1</v>
      </c>
      <c r="C29" s="118" t="s">
        <v>89</v>
      </c>
      <c r="D29" s="119"/>
      <c r="E29" s="120"/>
      <c r="F29" s="84">
        <f>1724-1308</f>
        <v>416</v>
      </c>
      <c r="G29" s="84">
        <f>1381-1405</f>
        <v>-24</v>
      </c>
      <c r="H29" s="84">
        <f>+CASHFLOW!H12+CASHFLOW!H15+CASHFLOW!H18+CASHFLOW!H19+CASHFLOW!H20</f>
        <v>1724</v>
      </c>
      <c r="I29" s="84">
        <f>+CASHFLOW!J12+CASHFLOW!J15+CASHFLOW!J18+CASHFLOW!J19+CASHFLOW!J20</f>
        <v>1381</v>
      </c>
      <c r="K29" s="13"/>
    </row>
    <row r="30" spans="2:9" ht="26.25" customHeight="1">
      <c r="B30" s="83">
        <v>2</v>
      </c>
      <c r="C30" s="85" t="s">
        <v>90</v>
      </c>
      <c r="D30" s="85"/>
      <c r="E30" s="86"/>
      <c r="F30" s="84">
        <f>49-29</f>
        <v>20</v>
      </c>
      <c r="G30" s="84">
        <f>59-32</f>
        <v>27</v>
      </c>
      <c r="H30" s="84">
        <f>-CASHFLOW!H20</f>
        <v>49</v>
      </c>
      <c r="I30" s="84">
        <f>-CASHFLOW!J20</f>
        <v>59</v>
      </c>
    </row>
    <row r="31" spans="2:9" ht="26.25" customHeight="1">
      <c r="B31" s="83">
        <v>3</v>
      </c>
      <c r="C31" s="118" t="s">
        <v>91</v>
      </c>
      <c r="D31" s="119"/>
      <c r="E31" s="120"/>
      <c r="F31" s="84">
        <f>302-213</f>
        <v>89</v>
      </c>
      <c r="G31" s="84">
        <f>336-223</f>
        <v>113</v>
      </c>
      <c r="H31" s="84">
        <f>+CASHFLOW!H16</f>
        <v>302</v>
      </c>
      <c r="I31" s="84">
        <f>+CASHFLOW!J16</f>
        <v>336</v>
      </c>
    </row>
    <row r="33" spans="2:9" ht="29.25" customHeight="1">
      <c r="B33" s="121"/>
      <c r="C33" s="122"/>
      <c r="D33" s="122"/>
      <c r="E33" s="122"/>
      <c r="F33" s="122"/>
      <c r="G33" s="122"/>
      <c r="H33" s="122"/>
      <c r="I33" s="122"/>
    </row>
  </sheetData>
  <sheetProtection/>
  <mergeCells count="14">
    <mergeCell ref="F7:G7"/>
    <mergeCell ref="H7:I7"/>
    <mergeCell ref="C12:E12"/>
    <mergeCell ref="C14:E14"/>
    <mergeCell ref="C15:E15"/>
    <mergeCell ref="C16:E16"/>
    <mergeCell ref="C17:E17"/>
    <mergeCell ref="F20:G20"/>
    <mergeCell ref="C31:E31"/>
    <mergeCell ref="B33:I33"/>
    <mergeCell ref="H20:I20"/>
    <mergeCell ref="F24:G24"/>
    <mergeCell ref="H24:I24"/>
    <mergeCell ref="C29:E29"/>
  </mergeCells>
  <printOptions/>
  <pageMargins left="0" right="0" top="1" bottom="1"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pageSetUpPr fitToPage="1"/>
  </sheetPr>
  <dimension ref="B1:T48"/>
  <sheetViews>
    <sheetView tabSelected="1" view="pageBreakPreview" zoomScale="75" zoomScaleNormal="75" zoomScaleSheetLayoutView="75" zoomScalePageLayoutView="0" workbookViewId="0" topLeftCell="A1">
      <selection activeCell="A1" sqref="A1"/>
    </sheetView>
  </sheetViews>
  <sheetFormatPr defaultColWidth="9.140625" defaultRowHeight="12.75"/>
  <cols>
    <col min="1" max="1" width="3.28125" style="6" customWidth="1"/>
    <col min="2" max="2" width="4.00390625" style="6" customWidth="1"/>
    <col min="3" max="3" width="10.7109375" style="6" customWidth="1"/>
    <col min="4" max="4" width="9.140625" style="6" customWidth="1"/>
    <col min="5" max="5" width="5.00390625" style="6" customWidth="1"/>
    <col min="6" max="6" width="9.421875" style="6" bestFit="1" customWidth="1"/>
    <col min="7" max="7" width="3.421875" style="6" customWidth="1"/>
    <col min="8" max="8" width="16.00390625" style="1" customWidth="1"/>
    <col min="9" max="9" width="2.7109375" style="6" customWidth="1"/>
    <col min="10" max="10" width="12.57421875" style="6" customWidth="1"/>
    <col min="11" max="11" width="8.00390625" style="6" customWidth="1"/>
    <col min="12" max="12" width="13.8515625" style="1" customWidth="1"/>
    <col min="13" max="13" width="2.7109375" style="6" customWidth="1"/>
    <col min="14" max="14" width="13.7109375" style="6" customWidth="1"/>
    <col min="15" max="15" width="9.140625" style="6" customWidth="1"/>
    <col min="16" max="16" width="14.421875" style="6" hidden="1" customWidth="1"/>
    <col min="17" max="17" width="9.140625" style="6" hidden="1" customWidth="1"/>
    <col min="18" max="18" width="12.8515625" style="6" hidden="1" customWidth="1"/>
    <col min="19" max="19" width="9.140625" style="6" hidden="1" customWidth="1"/>
    <col min="20" max="20" width="12.8515625" style="6" hidden="1" customWidth="1"/>
    <col min="21" max="16384" width="9.140625" style="6" customWidth="1"/>
  </cols>
  <sheetData>
    <row r="1" ht="15">
      <c r="B1" s="1"/>
    </row>
    <row r="2" spans="2:14" ht="15">
      <c r="B2" s="1"/>
      <c r="D2" s="1" t="s">
        <v>43</v>
      </c>
      <c r="E2" s="7"/>
      <c r="F2" s="7"/>
      <c r="G2" s="7"/>
      <c r="H2" s="8"/>
      <c r="I2" s="7"/>
      <c r="J2" s="7"/>
      <c r="K2" s="7"/>
      <c r="L2" s="8"/>
      <c r="M2" s="7"/>
      <c r="N2" s="7"/>
    </row>
    <row r="3" spans="2:14" ht="15">
      <c r="B3" s="1"/>
      <c r="D3" s="7"/>
      <c r="E3" s="7"/>
      <c r="F3" s="7"/>
      <c r="G3" s="7"/>
      <c r="H3" s="8"/>
      <c r="I3" s="7"/>
      <c r="J3" s="7"/>
      <c r="K3" s="7"/>
      <c r="L3" s="8"/>
      <c r="M3" s="7"/>
      <c r="N3" s="7"/>
    </row>
    <row r="4" spans="4:14" ht="15">
      <c r="D4" s="9" t="s">
        <v>61</v>
      </c>
      <c r="E4" s="10"/>
      <c r="F4" s="10"/>
      <c r="G4" s="10"/>
      <c r="H4" s="9"/>
      <c r="I4" s="7"/>
      <c r="J4" s="7"/>
      <c r="K4" s="7"/>
      <c r="L4" s="8"/>
      <c r="M4" s="7"/>
      <c r="N4" s="7"/>
    </row>
    <row r="5" spans="4:14" ht="15">
      <c r="D5" s="9" t="s">
        <v>154</v>
      </c>
      <c r="E5" s="10"/>
      <c r="F5" s="10"/>
      <c r="G5" s="10"/>
      <c r="H5" s="9"/>
      <c r="I5" s="7"/>
      <c r="J5" s="7"/>
      <c r="K5" s="7"/>
      <c r="L5" s="8"/>
      <c r="M5" s="7"/>
      <c r="N5" s="7"/>
    </row>
    <row r="6" spans="4:14" ht="15">
      <c r="D6" s="11" t="s">
        <v>0</v>
      </c>
      <c r="E6" s="7"/>
      <c r="F6" s="7"/>
      <c r="G6" s="7"/>
      <c r="H6" s="8"/>
      <c r="I6" s="7"/>
      <c r="J6" s="7"/>
      <c r="K6" s="7"/>
      <c r="L6" s="8"/>
      <c r="M6" s="7"/>
      <c r="N6" s="7"/>
    </row>
    <row r="7" spans="4:14" ht="15">
      <c r="D7" s="11"/>
      <c r="E7" s="7"/>
      <c r="F7" s="7"/>
      <c r="G7" s="7"/>
      <c r="H7" s="8"/>
      <c r="I7" s="7"/>
      <c r="J7" s="7"/>
      <c r="K7" s="7"/>
      <c r="L7" s="8"/>
      <c r="M7" s="7"/>
      <c r="N7" s="7"/>
    </row>
    <row r="8" spans="4:14" ht="14.25">
      <c r="D8" s="7"/>
      <c r="E8" s="7"/>
      <c r="F8" s="7"/>
      <c r="G8" s="7"/>
      <c r="H8" s="123" t="s">
        <v>1</v>
      </c>
      <c r="I8" s="125"/>
      <c r="J8" s="126"/>
      <c r="K8" s="7"/>
      <c r="L8" s="123" t="s">
        <v>2</v>
      </c>
      <c r="M8" s="125"/>
      <c r="N8" s="126"/>
    </row>
    <row r="9" spans="8:14" ht="15">
      <c r="H9" s="2" t="s">
        <v>46</v>
      </c>
      <c r="I9" s="12"/>
      <c r="J9" s="12" t="s">
        <v>4</v>
      </c>
      <c r="L9" s="2" t="s">
        <v>46</v>
      </c>
      <c r="M9" s="12"/>
      <c r="N9" s="12" t="s">
        <v>4</v>
      </c>
    </row>
    <row r="10" spans="8:14" ht="15">
      <c r="H10" s="2" t="s">
        <v>47</v>
      </c>
      <c r="I10" s="12"/>
      <c r="J10" s="12" t="s">
        <v>45</v>
      </c>
      <c r="L10" s="2" t="s">
        <v>47</v>
      </c>
      <c r="M10" s="12"/>
      <c r="N10" s="12" t="s">
        <v>45</v>
      </c>
    </row>
    <row r="11" spans="8:14" ht="15">
      <c r="H11" s="2" t="s">
        <v>3</v>
      </c>
      <c r="I11" s="12"/>
      <c r="J11" s="12" t="s">
        <v>3</v>
      </c>
      <c r="L11" s="2" t="s">
        <v>65</v>
      </c>
      <c r="M11" s="12"/>
      <c r="N11" s="12" t="s">
        <v>48</v>
      </c>
    </row>
    <row r="12" spans="8:20" ht="15">
      <c r="H12" s="2" t="s">
        <v>155</v>
      </c>
      <c r="I12" s="12"/>
      <c r="J12" s="12" t="s">
        <v>156</v>
      </c>
      <c r="L12" s="2" t="str">
        <f>+H12</f>
        <v>30.09.2009</v>
      </c>
      <c r="M12" s="12"/>
      <c r="N12" s="12" t="str">
        <f>+J12</f>
        <v>30.09.2008</v>
      </c>
      <c r="R12" s="109" t="s">
        <v>150</v>
      </c>
      <c r="S12" s="109"/>
      <c r="T12" s="109" t="s">
        <v>151</v>
      </c>
    </row>
    <row r="13" spans="8:20" ht="15">
      <c r="H13" s="2" t="s">
        <v>11</v>
      </c>
      <c r="I13" s="12"/>
      <c r="J13" s="12" t="s">
        <v>11</v>
      </c>
      <c r="L13" s="2" t="s">
        <v>11</v>
      </c>
      <c r="M13" s="12"/>
      <c r="N13" s="12" t="s">
        <v>11</v>
      </c>
      <c r="R13" s="112" t="s">
        <v>11</v>
      </c>
      <c r="S13" s="109"/>
      <c r="T13" s="112" t="s">
        <v>11</v>
      </c>
    </row>
    <row r="14" spans="2:20" ht="15">
      <c r="B14" s="6" t="s">
        <v>68</v>
      </c>
      <c r="H14" s="3">
        <f>+L14-R14</f>
        <v>19174</v>
      </c>
      <c r="J14" s="26">
        <f>+N14-T14</f>
        <v>9831</v>
      </c>
      <c r="L14" s="3">
        <v>55357</v>
      </c>
      <c r="N14" s="26">
        <v>30913</v>
      </c>
      <c r="P14" s="3"/>
      <c r="R14" s="110">
        <v>36183</v>
      </c>
      <c r="S14" s="110"/>
      <c r="T14" s="110">
        <v>21082</v>
      </c>
    </row>
    <row r="15" spans="6:20" ht="15">
      <c r="F15" s="13"/>
      <c r="H15" s="3"/>
      <c r="J15" s="26"/>
      <c r="L15" s="3"/>
      <c r="N15" s="26"/>
      <c r="P15" s="3"/>
      <c r="R15" s="110"/>
      <c r="S15" s="110"/>
      <c r="T15" s="110"/>
    </row>
    <row r="16" spans="2:20" ht="15">
      <c r="B16" s="6" t="s">
        <v>5</v>
      </c>
      <c r="H16" s="14">
        <f>+L16-R16</f>
        <v>-17619</v>
      </c>
      <c r="J16" s="39">
        <f>+N16-T16</f>
        <v>-8529</v>
      </c>
      <c r="L16" s="14">
        <v>-49987</v>
      </c>
      <c r="N16" s="39">
        <v>-25824</v>
      </c>
      <c r="P16" s="14"/>
      <c r="R16" s="111">
        <v>-32368</v>
      </c>
      <c r="S16" s="110"/>
      <c r="T16" s="111">
        <v>-17295</v>
      </c>
    </row>
    <row r="17" spans="7:20" ht="15">
      <c r="G17" s="53"/>
      <c r="H17" s="18"/>
      <c r="J17" s="51"/>
      <c r="L17" s="3"/>
      <c r="N17" s="26"/>
      <c r="P17" s="3"/>
      <c r="R17" s="110"/>
      <c r="S17" s="110"/>
      <c r="T17" s="110"/>
    </row>
    <row r="18" spans="2:20" ht="15">
      <c r="B18" s="6" t="s">
        <v>6</v>
      </c>
      <c r="F18" s="53"/>
      <c r="G18" s="51"/>
      <c r="H18" s="3">
        <f>+H14+H16</f>
        <v>1555</v>
      </c>
      <c r="J18" s="26">
        <f>+J14+J16</f>
        <v>1302</v>
      </c>
      <c r="L18" s="3">
        <f>+L14+L16</f>
        <v>5370</v>
      </c>
      <c r="N18" s="26">
        <f>+N14+N16</f>
        <v>5089</v>
      </c>
      <c r="P18" s="3"/>
      <c r="R18" s="110">
        <v>3815</v>
      </c>
      <c r="S18" s="110"/>
      <c r="T18" s="110">
        <v>3787</v>
      </c>
    </row>
    <row r="19" spans="8:20" ht="15">
      <c r="H19" s="3"/>
      <c r="J19" s="26"/>
      <c r="L19" s="3"/>
      <c r="N19" s="26"/>
      <c r="P19" s="3"/>
      <c r="R19" s="110"/>
      <c r="S19" s="110"/>
      <c r="T19" s="110"/>
    </row>
    <row r="20" spans="2:20" ht="15">
      <c r="B20" s="6" t="s">
        <v>69</v>
      </c>
      <c r="H20" s="14">
        <f>+L20-R20</f>
        <v>215</v>
      </c>
      <c r="J20" s="39">
        <f>+N20-T20</f>
        <v>279</v>
      </c>
      <c r="L20" s="14">
        <v>734</v>
      </c>
      <c r="N20" s="39">
        <v>976</v>
      </c>
      <c r="P20" s="14"/>
      <c r="R20" s="111">
        <v>519</v>
      </c>
      <c r="S20" s="110"/>
      <c r="T20" s="111">
        <v>697</v>
      </c>
    </row>
    <row r="21" spans="8:20" ht="15">
      <c r="H21" s="3">
        <f>SUM(H18:H20)</f>
        <v>1770</v>
      </c>
      <c r="J21" s="26">
        <f>SUM(J18:J20)</f>
        <v>1581</v>
      </c>
      <c r="L21" s="3">
        <f>SUM(L18:L20)</f>
        <v>6104</v>
      </c>
      <c r="N21" s="26">
        <f>SUM(N18:N20)</f>
        <v>6065</v>
      </c>
      <c r="P21" s="15"/>
      <c r="R21" s="110">
        <v>4334</v>
      </c>
      <c r="S21" s="110"/>
      <c r="T21" s="110">
        <v>4484</v>
      </c>
    </row>
    <row r="22" spans="8:20" ht="15">
      <c r="H22" s="3"/>
      <c r="J22" s="26"/>
      <c r="L22" s="3"/>
      <c r="N22" s="26"/>
      <c r="P22" s="3"/>
      <c r="R22" s="110"/>
      <c r="S22" s="110"/>
      <c r="T22" s="110"/>
    </row>
    <row r="23" spans="2:20" ht="15">
      <c r="B23" s="6" t="s">
        <v>7</v>
      </c>
      <c r="G23" s="13"/>
      <c r="H23" s="3">
        <f>+L23-R23</f>
        <v>-1032</v>
      </c>
      <c r="J23" s="26">
        <f>+N23-T23</f>
        <v>-1165</v>
      </c>
      <c r="L23" s="3">
        <v>-3215</v>
      </c>
      <c r="N23" s="26">
        <v>-3229</v>
      </c>
      <c r="P23" s="3"/>
      <c r="R23" s="110">
        <v>-2183</v>
      </c>
      <c r="S23" s="110"/>
      <c r="T23" s="110">
        <v>-2064</v>
      </c>
    </row>
    <row r="24" spans="2:20" ht="15">
      <c r="B24" s="6" t="s">
        <v>42</v>
      </c>
      <c r="H24" s="3">
        <f>+L24-R24</f>
        <v>-93</v>
      </c>
      <c r="J24" s="26">
        <f>+N24-T24</f>
        <v>-98</v>
      </c>
      <c r="L24" s="3">
        <v>-279</v>
      </c>
      <c r="N24" s="26">
        <v>-292</v>
      </c>
      <c r="P24" s="3"/>
      <c r="R24" s="110">
        <v>-186</v>
      </c>
      <c r="S24" s="110"/>
      <c r="T24" s="110">
        <v>-194</v>
      </c>
    </row>
    <row r="25" spans="2:20" ht="15">
      <c r="B25" s="6" t="s">
        <v>8</v>
      </c>
      <c r="H25" s="3">
        <f>+L25-R25</f>
        <v>-90</v>
      </c>
      <c r="J25" s="26">
        <f>+N25-T25</f>
        <v>-114</v>
      </c>
      <c r="L25" s="3">
        <v>-303</v>
      </c>
      <c r="N25" s="26">
        <v>-337</v>
      </c>
      <c r="P25" s="3"/>
      <c r="R25" s="110">
        <v>-213</v>
      </c>
      <c r="S25" s="110"/>
      <c r="T25" s="110">
        <v>-223</v>
      </c>
    </row>
    <row r="26" spans="2:20" ht="15">
      <c r="B26" s="6" t="s">
        <v>144</v>
      </c>
      <c r="H26" s="3">
        <f>+L26-R26</f>
        <v>410</v>
      </c>
      <c r="J26" s="26">
        <f>+N26-T26</f>
        <v>-740</v>
      </c>
      <c r="L26" s="3">
        <v>2312</v>
      </c>
      <c r="N26" s="26">
        <v>-2337</v>
      </c>
      <c r="P26" s="3"/>
      <c r="R26" s="110">
        <v>1902</v>
      </c>
      <c r="S26" s="110"/>
      <c r="T26" s="110">
        <v>-1597</v>
      </c>
    </row>
    <row r="27" spans="8:20" ht="15">
      <c r="H27" s="14"/>
      <c r="J27" s="39"/>
      <c r="L27" s="14"/>
      <c r="N27" s="39"/>
      <c r="P27" s="14"/>
      <c r="R27" s="111"/>
      <c r="S27" s="110"/>
      <c r="T27" s="111"/>
    </row>
    <row r="28" spans="8:20" ht="15">
      <c r="H28" s="3"/>
      <c r="J28" s="26"/>
      <c r="L28" s="3"/>
      <c r="N28" s="26"/>
      <c r="P28" s="3"/>
      <c r="R28" s="110"/>
      <c r="S28" s="110"/>
      <c r="T28" s="110"/>
    </row>
    <row r="29" spans="2:20" ht="15">
      <c r="B29" s="6" t="s">
        <v>152</v>
      </c>
      <c r="H29" s="3">
        <f>SUM(H21:H28)</f>
        <v>965</v>
      </c>
      <c r="J29" s="26">
        <f>SUM(J21:J28)</f>
        <v>-536</v>
      </c>
      <c r="L29" s="3">
        <f>SUM(L21:L28)</f>
        <v>4619</v>
      </c>
      <c r="N29" s="26">
        <f>SUM(N21:N28)</f>
        <v>-130</v>
      </c>
      <c r="P29" s="3"/>
      <c r="R29" s="110">
        <v>3654</v>
      </c>
      <c r="S29" s="110"/>
      <c r="T29" s="110">
        <v>406</v>
      </c>
    </row>
    <row r="30" spans="6:20" ht="15">
      <c r="F30" s="13"/>
      <c r="H30" s="3"/>
      <c r="J30" s="26"/>
      <c r="L30" s="3"/>
      <c r="N30" s="26"/>
      <c r="P30" s="3"/>
      <c r="R30" s="110"/>
      <c r="S30" s="110"/>
      <c r="T30" s="110"/>
    </row>
    <row r="31" spans="2:20" ht="15">
      <c r="B31" s="6" t="s">
        <v>9</v>
      </c>
      <c r="G31" s="52"/>
      <c r="H31" s="14">
        <f>+L31-R31</f>
        <v>-196</v>
      </c>
      <c r="J31" s="39">
        <f>+N31-T31</f>
        <v>-97</v>
      </c>
      <c r="L31" s="14">
        <v>-696</v>
      </c>
      <c r="N31" s="39">
        <v>-693</v>
      </c>
      <c r="P31" s="14"/>
      <c r="R31" s="111">
        <v>-500</v>
      </c>
      <c r="S31" s="110"/>
      <c r="T31" s="111">
        <v>-596</v>
      </c>
    </row>
    <row r="32" spans="8:20" ht="15">
      <c r="H32" s="3"/>
      <c r="J32" s="26"/>
      <c r="L32" s="3"/>
      <c r="N32" s="26"/>
      <c r="P32" s="18"/>
      <c r="R32" s="110"/>
      <c r="S32" s="110"/>
      <c r="T32" s="110"/>
    </row>
    <row r="33" spans="2:20" ht="15">
      <c r="B33" s="6" t="s">
        <v>153</v>
      </c>
      <c r="H33" s="3">
        <f>+H29+H31</f>
        <v>769</v>
      </c>
      <c r="J33" s="26">
        <f>+J29+J31</f>
        <v>-633</v>
      </c>
      <c r="L33" s="3">
        <f>+L29+L31</f>
        <v>3923</v>
      </c>
      <c r="N33" s="26">
        <f>+N29+N31</f>
        <v>-823</v>
      </c>
      <c r="P33" s="3"/>
      <c r="R33" s="110">
        <v>3154</v>
      </c>
      <c r="S33" s="110"/>
      <c r="T33" s="110">
        <v>-190</v>
      </c>
    </row>
    <row r="34" spans="8:20" ht="15.75" thickBot="1">
      <c r="H34" s="19"/>
      <c r="J34" s="54"/>
      <c r="L34" s="19"/>
      <c r="N34" s="54"/>
      <c r="P34" s="3"/>
      <c r="R34" s="108"/>
      <c r="S34" s="107"/>
      <c r="T34" s="108"/>
    </row>
    <row r="35" spans="8:16" ht="15.75" thickTop="1">
      <c r="H35" s="3"/>
      <c r="J35" s="26"/>
      <c r="L35" s="3"/>
      <c r="N35" s="26"/>
      <c r="P35" s="3"/>
    </row>
    <row r="36" spans="8:16" ht="15">
      <c r="H36" s="3"/>
      <c r="J36" s="26"/>
      <c r="L36" s="3"/>
      <c r="N36" s="26"/>
      <c r="P36" s="3"/>
    </row>
    <row r="37" spans="2:16" ht="15">
      <c r="B37" s="6" t="s">
        <v>10</v>
      </c>
      <c r="H37" s="3"/>
      <c r="J37" s="26"/>
      <c r="L37" s="3"/>
      <c r="N37" s="26"/>
      <c r="P37" s="3"/>
    </row>
    <row r="38" spans="3:16" ht="23.25" customHeight="1" thickBot="1">
      <c r="C38" s="122" t="s">
        <v>64</v>
      </c>
      <c r="D38" s="122"/>
      <c r="E38" s="122"/>
      <c r="F38" s="122"/>
      <c r="H38" s="20">
        <f>(+H33)/(136483.675)*100</f>
        <v>0.5634373488257846</v>
      </c>
      <c r="J38" s="55">
        <f>(+J33)/(136483.675)*100</f>
        <v>-0.46379173186829853</v>
      </c>
      <c r="L38" s="20">
        <f>(+L33)/(136483.675)*100</f>
        <v>2.874336436207481</v>
      </c>
      <c r="N38" s="55">
        <f>(+N33)/(136483.675)*100</f>
        <v>-0.6030025202647863</v>
      </c>
      <c r="P38" s="20"/>
    </row>
    <row r="39" spans="3:16" ht="23.25" customHeight="1" thickBot="1">
      <c r="C39" s="122" t="s">
        <v>63</v>
      </c>
      <c r="D39" s="122"/>
      <c r="E39" s="122"/>
      <c r="F39" s="122"/>
      <c r="H39" s="20">
        <f>(+H33)/(136483.675)*100</f>
        <v>0.5634373488257846</v>
      </c>
      <c r="J39" s="55">
        <f>(+J33)/(136483.675)*100</f>
        <v>-0.46379173186829853</v>
      </c>
      <c r="L39" s="20">
        <f>(+L33)/(136483.675)*100</f>
        <v>2.874336436207481</v>
      </c>
      <c r="N39" s="55">
        <f>(+N33)/(136483.675)*100</f>
        <v>-0.6030025202647863</v>
      </c>
      <c r="P39" s="21"/>
    </row>
    <row r="40" spans="8:16" ht="15">
      <c r="H40" s="3"/>
      <c r="J40" s="26"/>
      <c r="L40" s="3"/>
      <c r="N40" s="26"/>
      <c r="P40" s="3"/>
    </row>
    <row r="41" ht="15">
      <c r="P41" s="1"/>
    </row>
    <row r="42" spans="2:14" ht="15">
      <c r="B42" s="22"/>
      <c r="C42" s="22"/>
      <c r="D42" s="22"/>
      <c r="E42" s="22"/>
      <c r="F42" s="22"/>
      <c r="G42" s="22"/>
      <c r="H42" s="23"/>
      <c r="I42" s="22"/>
      <c r="J42" s="22"/>
      <c r="K42" s="22"/>
      <c r="M42" s="22"/>
      <c r="N42" s="22"/>
    </row>
    <row r="43" spans="2:14" ht="39.75" customHeight="1">
      <c r="B43" s="127" t="s">
        <v>136</v>
      </c>
      <c r="C43" s="127"/>
      <c r="D43" s="127"/>
      <c r="E43" s="127"/>
      <c r="F43" s="127"/>
      <c r="G43" s="127"/>
      <c r="H43" s="127"/>
      <c r="I43" s="127"/>
      <c r="J43" s="127"/>
      <c r="K43" s="127"/>
      <c r="L43" s="127"/>
      <c r="M43" s="127"/>
      <c r="N43" s="127"/>
    </row>
    <row r="45" spans="2:14" ht="14.25">
      <c r="B45" s="128" t="s">
        <v>129</v>
      </c>
      <c r="C45" s="128"/>
      <c r="D45" s="128"/>
      <c r="E45" s="128"/>
      <c r="F45" s="128"/>
      <c r="G45" s="128"/>
      <c r="H45" s="128"/>
      <c r="I45" s="128"/>
      <c r="J45" s="128"/>
      <c r="K45" s="128"/>
      <c r="L45" s="128"/>
      <c r="M45" s="128"/>
      <c r="N45" s="128"/>
    </row>
    <row r="48" ht="15.75" thickBot="1">
      <c r="H48" s="102"/>
    </row>
  </sheetData>
  <sheetProtection/>
  <mergeCells count="6">
    <mergeCell ref="H8:J8"/>
    <mergeCell ref="L8:N8"/>
    <mergeCell ref="B43:N43"/>
    <mergeCell ref="B45:N45"/>
    <mergeCell ref="C38:F38"/>
    <mergeCell ref="C39:F39"/>
  </mergeCells>
  <printOptions horizontalCentered="1" verticalCentered="1"/>
  <pageMargins left="0.5" right="0.5" top="1" bottom="1" header="0.5" footer="0.5"/>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3.28125" style="6" customWidth="1"/>
    <col min="2" max="2" width="4.28125" style="6" customWidth="1"/>
    <col min="3" max="3" width="10.7109375" style="6" customWidth="1"/>
    <col min="4" max="4" width="11.57421875" style="6" customWidth="1"/>
    <col min="5" max="5" width="14.140625" style="6" customWidth="1"/>
    <col min="6" max="6" width="13.140625" style="6" customWidth="1"/>
    <col min="7" max="7" width="9.140625" style="6" customWidth="1"/>
    <col min="8" max="8" width="14.421875" style="6" customWidth="1"/>
    <col min="9" max="9" width="10.28125" style="6" customWidth="1"/>
    <col min="10" max="10" width="15.00390625" style="6" customWidth="1"/>
    <col min="11" max="11" width="9.140625" style="6" customWidth="1"/>
    <col min="12" max="12" width="14.140625" style="6" hidden="1" customWidth="1"/>
    <col min="13" max="13" width="2.7109375" style="6" customWidth="1"/>
    <col min="14" max="14" width="12.7109375" style="6" customWidth="1"/>
    <col min="15" max="16384" width="9.140625" style="6" customWidth="1"/>
  </cols>
  <sheetData>
    <row r="1" ht="15">
      <c r="B1" s="1"/>
    </row>
    <row r="2" spans="2:11" ht="15">
      <c r="B2" s="1"/>
      <c r="D2" s="1" t="s">
        <v>43</v>
      </c>
      <c r="E2" s="7"/>
      <c r="F2" s="7"/>
      <c r="G2" s="7"/>
      <c r="H2" s="7"/>
      <c r="I2" s="7"/>
      <c r="J2" s="7"/>
      <c r="K2" s="7"/>
    </row>
    <row r="3" spans="2:11" ht="15">
      <c r="B3" s="1"/>
      <c r="D3" s="7"/>
      <c r="E3" s="7"/>
      <c r="F3" s="7"/>
      <c r="G3" s="7"/>
      <c r="H3" s="7"/>
      <c r="I3" s="7"/>
      <c r="J3" s="7"/>
      <c r="K3" s="7"/>
    </row>
    <row r="4" spans="4:11" ht="15">
      <c r="D4" s="9" t="s">
        <v>157</v>
      </c>
      <c r="E4" s="10"/>
      <c r="F4" s="10"/>
      <c r="G4" s="10"/>
      <c r="H4" s="10"/>
      <c r="I4" s="7"/>
      <c r="J4" s="7"/>
      <c r="K4" s="7"/>
    </row>
    <row r="5" spans="4:11" ht="15">
      <c r="D5" s="11" t="s">
        <v>0</v>
      </c>
      <c r="E5" s="7"/>
      <c r="F5" s="7"/>
      <c r="G5" s="7"/>
      <c r="H5" s="8"/>
      <c r="I5" s="7"/>
      <c r="J5" s="7"/>
      <c r="K5" s="7"/>
    </row>
    <row r="6" spans="4:11" ht="15">
      <c r="D6" s="11"/>
      <c r="E6" s="7"/>
      <c r="F6" s="7"/>
      <c r="G6" s="7"/>
      <c r="H6" s="24" t="s">
        <v>12</v>
      </c>
      <c r="I6" s="17"/>
      <c r="J6" s="17" t="s">
        <v>135</v>
      </c>
      <c r="K6" s="7"/>
    </row>
    <row r="7" spans="4:11" ht="16.5" customHeight="1">
      <c r="D7" s="7"/>
      <c r="E7" s="7"/>
      <c r="F7" s="7"/>
      <c r="G7" s="7"/>
      <c r="H7" s="24" t="str">
        <f>+'IS'!L12</f>
        <v>30.09.2009</v>
      </c>
      <c r="I7" s="17"/>
      <c r="J7" s="17" t="s">
        <v>134</v>
      </c>
      <c r="K7" s="7"/>
    </row>
    <row r="8" spans="8:11" ht="15">
      <c r="H8" s="24" t="s">
        <v>11</v>
      </c>
      <c r="I8" s="17"/>
      <c r="J8" s="17" t="s">
        <v>11</v>
      </c>
      <c r="K8" s="7"/>
    </row>
    <row r="9" spans="2:11" ht="15">
      <c r="B9" s="56" t="s">
        <v>50</v>
      </c>
      <c r="H9" s="16"/>
      <c r="I9" s="25"/>
      <c r="J9" s="60"/>
      <c r="K9" s="7"/>
    </row>
    <row r="10" spans="2:10" ht="15">
      <c r="B10" s="1" t="s">
        <v>13</v>
      </c>
      <c r="H10" s="3">
        <f>3156+632</f>
        <v>3788</v>
      </c>
      <c r="I10" s="26"/>
      <c r="J10" s="26">
        <v>4031</v>
      </c>
    </row>
    <row r="11" spans="2:10" ht="15">
      <c r="B11" s="1" t="s">
        <v>70</v>
      </c>
      <c r="H11" s="3">
        <v>559</v>
      </c>
      <c r="I11" s="26"/>
      <c r="J11" s="26">
        <v>570</v>
      </c>
    </row>
    <row r="12" spans="2:10" ht="15">
      <c r="B12" s="1" t="s">
        <v>14</v>
      </c>
      <c r="H12" s="3">
        <v>11804</v>
      </c>
      <c r="I12" s="26"/>
      <c r="J12" s="26">
        <v>11804</v>
      </c>
    </row>
    <row r="13" ht="15">
      <c r="B13" s="1"/>
    </row>
    <row r="14" spans="8:10" ht="15">
      <c r="H14" s="3"/>
      <c r="I14" s="26"/>
      <c r="J14" s="26"/>
    </row>
    <row r="15" spans="2:10" ht="15">
      <c r="B15" s="1" t="s">
        <v>15</v>
      </c>
      <c r="H15" s="27"/>
      <c r="I15" s="26"/>
      <c r="J15" s="28"/>
    </row>
    <row r="16" spans="3:10" ht="15">
      <c r="C16" s="6" t="s">
        <v>120</v>
      </c>
      <c r="H16" s="29">
        <v>10947</v>
      </c>
      <c r="I16" s="26"/>
      <c r="J16" s="30">
        <v>8635</v>
      </c>
    </row>
    <row r="17" spans="2:10" ht="15">
      <c r="B17" s="1"/>
      <c r="C17" s="6" t="s">
        <v>92</v>
      </c>
      <c r="H17" s="29">
        <v>180</v>
      </c>
      <c r="I17" s="26"/>
      <c r="J17" s="30">
        <v>30</v>
      </c>
    </row>
    <row r="18" spans="3:10" ht="15">
      <c r="C18" s="6" t="s">
        <v>51</v>
      </c>
      <c r="H18" s="29">
        <v>147333</v>
      </c>
      <c r="I18" s="26"/>
      <c r="J18" s="30">
        <f>155138-J20</f>
        <v>142048</v>
      </c>
    </row>
    <row r="19" spans="3:10" ht="15">
      <c r="C19" s="6" t="s">
        <v>52</v>
      </c>
      <c r="H19" s="29">
        <v>296</v>
      </c>
      <c r="I19" s="26"/>
      <c r="J19" s="30">
        <v>242</v>
      </c>
    </row>
    <row r="20" spans="3:10" ht="15">
      <c r="C20" s="6" t="s">
        <v>54</v>
      </c>
      <c r="H20" s="29">
        <v>11041</v>
      </c>
      <c r="I20" s="26"/>
      <c r="J20" s="30">
        <v>13090</v>
      </c>
    </row>
    <row r="21" spans="3:10" ht="15">
      <c r="C21" s="6" t="s">
        <v>121</v>
      </c>
      <c r="H21" s="29">
        <f>27+515</f>
        <v>542</v>
      </c>
      <c r="I21" s="26"/>
      <c r="J21" s="30">
        <v>430</v>
      </c>
    </row>
    <row r="22" spans="3:10" ht="15">
      <c r="C22" s="6" t="s">
        <v>16</v>
      </c>
      <c r="H22" s="29">
        <v>2211</v>
      </c>
      <c r="I22" s="26"/>
      <c r="J22" s="30">
        <v>2731</v>
      </c>
    </row>
    <row r="23" spans="3:10" ht="15">
      <c r="C23" s="6" t="s">
        <v>17</v>
      </c>
      <c r="H23" s="31">
        <v>602</v>
      </c>
      <c r="I23" s="26"/>
      <c r="J23" s="95">
        <v>148</v>
      </c>
    </row>
    <row r="24" spans="8:10" ht="15">
      <c r="H24" s="31">
        <f>SUM(H15:H23)</f>
        <v>173152</v>
      </c>
      <c r="I24" s="26"/>
      <c r="J24" s="95">
        <f>SUM(J15:J23)</f>
        <v>167354</v>
      </c>
    </row>
    <row r="25" spans="8:10" ht="15">
      <c r="H25" s="29"/>
      <c r="I25" s="26"/>
      <c r="J25" s="30"/>
    </row>
    <row r="26" spans="2:10" ht="15">
      <c r="B26" s="1" t="s">
        <v>18</v>
      </c>
      <c r="H26" s="29"/>
      <c r="I26" s="26"/>
      <c r="J26" s="30"/>
    </row>
    <row r="27" spans="3:10" ht="15">
      <c r="C27" s="6" t="s">
        <v>53</v>
      </c>
      <c r="H27" s="29">
        <v>58158</v>
      </c>
      <c r="I27" s="26"/>
      <c r="J27" s="30">
        <v>53157</v>
      </c>
    </row>
    <row r="28" spans="3:10" ht="15">
      <c r="C28" s="6" t="s">
        <v>55</v>
      </c>
      <c r="H28" s="29">
        <v>577</v>
      </c>
      <c r="I28" s="26"/>
      <c r="J28" s="30">
        <f>736-J29</f>
        <v>448</v>
      </c>
    </row>
    <row r="29" spans="3:10" ht="15">
      <c r="C29" s="6" t="s">
        <v>109</v>
      </c>
      <c r="H29" s="29">
        <v>67</v>
      </c>
      <c r="I29" s="26"/>
      <c r="J29" s="30">
        <v>288</v>
      </c>
    </row>
    <row r="30" spans="3:10" ht="15">
      <c r="C30" s="6" t="s">
        <v>56</v>
      </c>
      <c r="H30" s="29">
        <v>3379</v>
      </c>
      <c r="I30" s="26"/>
      <c r="J30" s="30">
        <v>5156</v>
      </c>
    </row>
    <row r="31" spans="3:11" ht="15">
      <c r="C31" s="6" t="s">
        <v>19</v>
      </c>
      <c r="H31" s="29">
        <v>91</v>
      </c>
      <c r="I31" s="26"/>
      <c r="J31" s="30">
        <v>190</v>
      </c>
      <c r="K31" s="13"/>
    </row>
    <row r="32" spans="3:10" ht="15">
      <c r="C32" s="6" t="s">
        <v>20</v>
      </c>
      <c r="F32" s="13"/>
      <c r="G32" s="6" t="s">
        <v>71</v>
      </c>
      <c r="H32" s="29">
        <v>2656</v>
      </c>
      <c r="I32" s="26"/>
      <c r="J32" s="30">
        <v>1910</v>
      </c>
    </row>
    <row r="33" spans="3:10" ht="15">
      <c r="C33" s="6" t="s">
        <v>44</v>
      </c>
      <c r="H33" s="29">
        <v>0</v>
      </c>
      <c r="I33" s="26"/>
      <c r="J33" s="30">
        <v>2</v>
      </c>
    </row>
    <row r="34" spans="3:11" ht="15">
      <c r="C34" s="6" t="s">
        <v>40</v>
      </c>
      <c r="H34" s="31">
        <v>3437</v>
      </c>
      <c r="I34" s="26"/>
      <c r="J34" s="32">
        <v>5535</v>
      </c>
      <c r="K34" s="13"/>
    </row>
    <row r="35" spans="8:12" ht="15">
      <c r="H35" s="31">
        <f>SUM(H27:H34)</f>
        <v>68365</v>
      </c>
      <c r="I35" s="26"/>
      <c r="J35" s="32">
        <f>SUM(J27:J34)</f>
        <v>66686</v>
      </c>
      <c r="L35" s="13">
        <f>+J35+J49+J50</f>
        <v>66998</v>
      </c>
    </row>
    <row r="36" spans="8:10" ht="15">
      <c r="H36" s="31"/>
      <c r="I36" s="26"/>
      <c r="J36" s="32"/>
    </row>
    <row r="37" spans="2:10" ht="15">
      <c r="B37" s="1" t="s">
        <v>21</v>
      </c>
      <c r="H37" s="31">
        <f>+H24-H35</f>
        <v>104787</v>
      </c>
      <c r="I37" s="26"/>
      <c r="J37" s="32">
        <f>+J24-J35</f>
        <v>100668</v>
      </c>
    </row>
    <row r="38" spans="8:10" ht="15.75" thickBot="1">
      <c r="H38" s="3"/>
      <c r="I38" s="26"/>
      <c r="J38" s="26"/>
    </row>
    <row r="39" spans="8:10" ht="15.75" thickBot="1">
      <c r="H39" s="33">
        <f>+H10+H12+H37+H11</f>
        <v>120938</v>
      </c>
      <c r="I39" s="26"/>
      <c r="J39" s="34">
        <f>+J10+J12+J37+J11</f>
        <v>117073</v>
      </c>
    </row>
    <row r="40" spans="8:10" ht="15">
      <c r="H40" s="3"/>
      <c r="I40" s="26"/>
      <c r="J40" s="26"/>
    </row>
    <row r="41" spans="2:10" ht="15">
      <c r="B41" s="1" t="s">
        <v>22</v>
      </c>
      <c r="F41" s="48"/>
      <c r="H41" s="3"/>
      <c r="I41" s="26"/>
      <c r="J41" s="26"/>
    </row>
    <row r="42" spans="2:10" ht="15">
      <c r="B42" s="6" t="s">
        <v>23</v>
      </c>
      <c r="H42" s="27">
        <v>68242</v>
      </c>
      <c r="I42" s="26"/>
      <c r="J42" s="96">
        <v>68242</v>
      </c>
    </row>
    <row r="43" spans="2:10" ht="15">
      <c r="B43" s="6" t="s">
        <v>26</v>
      </c>
      <c r="H43" s="29">
        <v>10478</v>
      </c>
      <c r="I43" s="26"/>
      <c r="J43" s="30">
        <v>10478</v>
      </c>
    </row>
    <row r="44" spans="2:10" ht="15">
      <c r="B44" s="6" t="s">
        <v>27</v>
      </c>
      <c r="H44" s="29">
        <f>+EQUITY!N17</f>
        <v>41964</v>
      </c>
      <c r="I44" s="26"/>
      <c r="J44" s="30">
        <v>38041</v>
      </c>
    </row>
    <row r="45" spans="2:10" ht="15">
      <c r="B45" s="6" t="s">
        <v>57</v>
      </c>
      <c r="H45" s="31"/>
      <c r="I45" s="26"/>
      <c r="J45" s="32"/>
    </row>
    <row r="46" spans="2:10" ht="15">
      <c r="B46" s="6" t="s">
        <v>24</v>
      </c>
      <c r="H46" s="3">
        <f>SUM(H42:H45)</f>
        <v>120684</v>
      </c>
      <c r="I46" s="26"/>
      <c r="J46" s="26">
        <f>SUM(J42:J45)</f>
        <v>116761</v>
      </c>
    </row>
    <row r="47" spans="8:10" ht="15">
      <c r="H47" s="3"/>
      <c r="I47" s="26"/>
      <c r="J47" s="26"/>
    </row>
    <row r="48" spans="2:10" ht="15">
      <c r="B48" s="6" t="s">
        <v>25</v>
      </c>
      <c r="H48" s="3"/>
      <c r="I48" s="26"/>
      <c r="J48" s="26"/>
    </row>
    <row r="49" spans="3:10" ht="15">
      <c r="C49" s="6" t="s">
        <v>19</v>
      </c>
      <c r="H49" s="27">
        <v>0</v>
      </c>
      <c r="I49" s="26"/>
      <c r="J49" s="28">
        <v>58</v>
      </c>
    </row>
    <row r="50" spans="3:10" ht="15">
      <c r="C50" s="6" t="s">
        <v>49</v>
      </c>
      <c r="H50" s="31">
        <v>254</v>
      </c>
      <c r="I50" s="26"/>
      <c r="J50" s="32">
        <v>254</v>
      </c>
    </row>
    <row r="51" spans="8:10" ht="15.75" thickBot="1">
      <c r="H51" s="3"/>
      <c r="I51" s="26"/>
      <c r="J51" s="26"/>
    </row>
    <row r="52" spans="8:10" ht="15.75" thickBot="1">
      <c r="H52" s="33">
        <f>SUM(H46:H50)</f>
        <v>120938</v>
      </c>
      <c r="I52" s="26"/>
      <c r="J52" s="34">
        <f>SUM(J46:J50)</f>
        <v>117073</v>
      </c>
    </row>
    <row r="53" spans="8:10" ht="15">
      <c r="H53" s="105">
        <f>+H39-H52</f>
        <v>0</v>
      </c>
      <c r="I53" s="26"/>
      <c r="J53" s="104">
        <f>+J39-J52</f>
        <v>0</v>
      </c>
    </row>
    <row r="54" spans="2:10" ht="15">
      <c r="B54" s="6" t="s">
        <v>66</v>
      </c>
      <c r="H54" s="3"/>
      <c r="I54" s="26"/>
      <c r="J54" s="35"/>
    </row>
    <row r="55" spans="2:10" ht="30.75" customHeight="1" thickBot="1">
      <c r="B55" s="122" t="s">
        <v>138</v>
      </c>
      <c r="C55" s="122"/>
      <c r="D55" s="122"/>
      <c r="E55" s="122"/>
      <c r="F55" s="122"/>
      <c r="H55" s="58">
        <f>(+H46)/(136483.675)*100</f>
        <v>88.42376203600908</v>
      </c>
      <c r="I55" s="26"/>
      <c r="J55" s="58">
        <f>(+J46)/(136483.675)*100</f>
        <v>85.5494255998016</v>
      </c>
    </row>
    <row r="56" spans="8:12" ht="15.75" thickTop="1">
      <c r="H56" s="1"/>
      <c r="L56" s="6" t="s">
        <v>71</v>
      </c>
    </row>
    <row r="57" spans="8:10" ht="14.25">
      <c r="H57" s="26"/>
      <c r="I57" s="26"/>
      <c r="J57" s="26"/>
    </row>
    <row r="58" spans="8:10" ht="14.25">
      <c r="H58" s="26"/>
      <c r="I58" s="26"/>
      <c r="J58" s="26"/>
    </row>
    <row r="59" spans="2:11" ht="45" customHeight="1">
      <c r="B59" s="130" t="s">
        <v>137</v>
      </c>
      <c r="C59" s="130"/>
      <c r="D59" s="130"/>
      <c r="E59" s="130"/>
      <c r="F59" s="130"/>
      <c r="G59" s="130"/>
      <c r="H59" s="130"/>
      <c r="I59" s="130"/>
      <c r="J59" s="130"/>
      <c r="K59" s="12"/>
    </row>
    <row r="62" spans="1:11" ht="14.25">
      <c r="A62" s="129" t="s">
        <v>128</v>
      </c>
      <c r="B62" s="129"/>
      <c r="C62" s="129"/>
      <c r="D62" s="129"/>
      <c r="E62" s="129"/>
      <c r="F62" s="129"/>
      <c r="G62" s="129"/>
      <c r="H62" s="129"/>
      <c r="I62" s="129"/>
      <c r="J62" s="129"/>
      <c r="K62" s="129"/>
    </row>
    <row r="64" spans="8:10" ht="14.25">
      <c r="H64" s="26">
        <f>+H39-H52</f>
        <v>0</v>
      </c>
      <c r="I64" s="26"/>
      <c r="J64" s="26">
        <f>+J39-J52</f>
        <v>0</v>
      </c>
    </row>
    <row r="81" ht="14.25">
      <c r="H81" s="36"/>
    </row>
    <row r="82" ht="14.25">
      <c r="H82" s="36"/>
    </row>
    <row r="83" spans="8:10" ht="14.25">
      <c r="H83" s="59"/>
      <c r="J83" s="36"/>
    </row>
  </sheetData>
  <sheetProtection/>
  <mergeCells count="3">
    <mergeCell ref="A62:K62"/>
    <mergeCell ref="B55:F55"/>
    <mergeCell ref="B59:J59"/>
  </mergeCells>
  <printOptions horizontalCentered="1"/>
  <pageMargins left="0.5" right="0.5" top="0.5" bottom="0.5" header="0.5" footer="0.5"/>
  <pageSetup fitToHeight="1" fitToWidth="1"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3.421875" style="6" customWidth="1"/>
    <col min="2" max="2" width="5.421875" style="6" customWidth="1"/>
    <col min="3" max="3" width="7.57421875" style="6" customWidth="1"/>
    <col min="4" max="5" width="9.140625" style="6" customWidth="1"/>
    <col min="6" max="6" width="6.8515625" style="6" customWidth="1"/>
    <col min="7" max="7" width="6.28125" style="6" customWidth="1"/>
    <col min="8" max="8" width="10.421875" style="6" customWidth="1"/>
    <col min="9" max="9" width="2.7109375" style="6" customWidth="1"/>
    <col min="10" max="10" width="10.7109375" style="6" customWidth="1"/>
    <col min="11" max="11" width="2.421875" style="6" customWidth="1"/>
    <col min="12" max="12" width="10.8515625" style="6" customWidth="1"/>
    <col min="13" max="13" width="2.7109375" style="6" customWidth="1"/>
    <col min="14" max="14" width="10.140625" style="6" customWidth="1"/>
    <col min="15" max="15" width="2.7109375" style="6" customWidth="1"/>
    <col min="16" max="16" width="11.7109375" style="1" customWidth="1"/>
    <col min="17" max="16384" width="9.140625" style="6" customWidth="1"/>
  </cols>
  <sheetData>
    <row r="1" ht="15">
      <c r="C1" s="1"/>
    </row>
    <row r="2" spans="3:13" ht="15">
      <c r="C2" s="1"/>
      <c r="E2" s="1" t="s">
        <v>43</v>
      </c>
      <c r="F2" s="7"/>
      <c r="G2" s="7"/>
      <c r="H2" s="7"/>
      <c r="I2" s="7"/>
      <c r="J2" s="7"/>
      <c r="K2" s="7"/>
      <c r="L2" s="7"/>
      <c r="M2" s="7"/>
    </row>
    <row r="3" spans="3:13" ht="15">
      <c r="C3" s="1"/>
      <c r="E3" s="7"/>
      <c r="F3" s="7"/>
      <c r="G3" s="7"/>
      <c r="H3" s="7"/>
      <c r="I3" s="7"/>
      <c r="J3" s="7"/>
      <c r="K3" s="7"/>
      <c r="L3" s="7"/>
      <c r="M3" s="7"/>
    </row>
    <row r="4" spans="5:13" ht="15">
      <c r="E4" s="8" t="s">
        <v>28</v>
      </c>
      <c r="F4" s="10"/>
      <c r="G4" s="10"/>
      <c r="H4" s="10"/>
      <c r="I4" s="10"/>
      <c r="J4" s="7"/>
      <c r="K4" s="7"/>
      <c r="L4" s="7"/>
      <c r="M4" s="7"/>
    </row>
    <row r="5" spans="5:13" ht="15">
      <c r="E5" s="9" t="str">
        <f>+'IS'!D5</f>
        <v>FOR THE THIRD QUARTER ENDED 30TH SEPTEMBER 2009</v>
      </c>
      <c r="F5" s="10"/>
      <c r="G5" s="10"/>
      <c r="H5" s="10"/>
      <c r="I5" s="10"/>
      <c r="J5" s="7"/>
      <c r="K5" s="7"/>
      <c r="L5" s="7"/>
      <c r="M5" s="7"/>
    </row>
    <row r="6" spans="5:13" ht="15">
      <c r="E6" s="11" t="s">
        <v>0</v>
      </c>
      <c r="F6" s="7"/>
      <c r="G6" s="7"/>
      <c r="H6" s="7"/>
      <c r="I6" s="7"/>
      <c r="J6" s="7"/>
      <c r="K6" s="7"/>
      <c r="L6" s="7"/>
      <c r="M6" s="7"/>
    </row>
    <row r="7" spans="5:13" ht="15">
      <c r="E7" s="11"/>
      <c r="F7" s="7"/>
      <c r="G7" s="7"/>
      <c r="H7" s="8" t="s">
        <v>119</v>
      </c>
      <c r="I7" s="7"/>
      <c r="J7" s="7"/>
      <c r="K7" s="7"/>
      <c r="L7" s="7"/>
      <c r="M7" s="7"/>
    </row>
    <row r="8" spans="8:15" ht="15">
      <c r="H8" s="133" t="s">
        <v>58</v>
      </c>
      <c r="I8" s="133"/>
      <c r="J8" s="133"/>
      <c r="K8" s="134"/>
      <c r="L8" s="134"/>
      <c r="M8" s="1"/>
      <c r="N8" s="2" t="s">
        <v>37</v>
      </c>
      <c r="O8" s="1"/>
    </row>
    <row r="9" spans="8:15" ht="15">
      <c r="H9" s="2" t="s">
        <v>29</v>
      </c>
      <c r="I9" s="2"/>
      <c r="J9" s="2" t="s">
        <v>29</v>
      </c>
      <c r="K9" s="2"/>
      <c r="L9" s="2" t="s">
        <v>59</v>
      </c>
      <c r="M9" s="1"/>
      <c r="N9" s="2" t="s">
        <v>32</v>
      </c>
      <c r="O9" s="1"/>
    </row>
    <row r="10" spans="8:16" ht="15">
      <c r="H10" s="2" t="s">
        <v>30</v>
      </c>
      <c r="I10" s="2"/>
      <c r="J10" s="2" t="s">
        <v>31</v>
      </c>
      <c r="K10" s="2"/>
      <c r="L10" s="2" t="s">
        <v>60</v>
      </c>
      <c r="M10" s="1"/>
      <c r="N10" s="2" t="s">
        <v>33</v>
      </c>
      <c r="O10" s="1"/>
      <c r="P10" s="2" t="s">
        <v>34</v>
      </c>
    </row>
    <row r="11" spans="2:16" ht="15">
      <c r="B11" s="56" t="s">
        <v>159</v>
      </c>
      <c r="H11" s="5" t="s">
        <v>11</v>
      </c>
      <c r="I11" s="5"/>
      <c r="J11" s="5" t="s">
        <v>11</v>
      </c>
      <c r="K11" s="5"/>
      <c r="L11" s="5" t="s">
        <v>11</v>
      </c>
      <c r="M11" s="47"/>
      <c r="N11" s="5" t="s">
        <v>11</v>
      </c>
      <c r="O11" s="47"/>
      <c r="P11" s="5" t="s">
        <v>11</v>
      </c>
    </row>
    <row r="13" spans="2:17" s="1" customFormat="1" ht="15">
      <c r="B13" s="1" t="s">
        <v>139</v>
      </c>
      <c r="H13" s="3">
        <v>68242</v>
      </c>
      <c r="I13" s="3"/>
      <c r="J13" s="3">
        <v>10478</v>
      </c>
      <c r="K13" s="3"/>
      <c r="L13" s="3">
        <v>0</v>
      </c>
      <c r="M13" s="3"/>
      <c r="N13" s="3">
        <f>+'BS'!J44</f>
        <v>38041</v>
      </c>
      <c r="O13" s="3"/>
      <c r="P13" s="3">
        <f>+SUM(H13:O13)</f>
        <v>116761</v>
      </c>
      <c r="Q13" s="3"/>
    </row>
    <row r="14" spans="2:17" s="1" customFormat="1" ht="15">
      <c r="B14" s="61"/>
      <c r="H14" s="3"/>
      <c r="I14" s="3"/>
      <c r="J14" s="3"/>
      <c r="K14" s="3"/>
      <c r="L14" s="3"/>
      <c r="M14" s="3"/>
      <c r="N14" s="3"/>
      <c r="O14" s="3"/>
      <c r="P14" s="3"/>
      <c r="Q14" s="3"/>
    </row>
    <row r="15" spans="2:17" s="1" customFormat="1" ht="15">
      <c r="B15" s="1" t="s">
        <v>62</v>
      </c>
      <c r="H15" s="3">
        <v>0</v>
      </c>
      <c r="I15" s="3"/>
      <c r="J15" s="3">
        <v>0</v>
      </c>
      <c r="K15" s="3"/>
      <c r="L15" s="3">
        <v>0</v>
      </c>
      <c r="M15" s="3"/>
      <c r="N15" s="3">
        <f>+'IS'!L33</f>
        <v>3923</v>
      </c>
      <c r="O15" s="3"/>
      <c r="P15" s="3">
        <f>+SUM(H15:O15)</f>
        <v>3923</v>
      </c>
      <c r="Q15" s="3"/>
    </row>
    <row r="16" spans="8:17" s="1" customFormat="1" ht="15">
      <c r="H16" s="3"/>
      <c r="I16" s="3"/>
      <c r="J16" s="3"/>
      <c r="K16" s="3"/>
      <c r="L16" s="3"/>
      <c r="M16" s="3"/>
      <c r="N16" s="3"/>
      <c r="O16" s="3"/>
      <c r="P16" s="3"/>
      <c r="Q16" s="3"/>
    </row>
    <row r="17" spans="2:19" s="1" customFormat="1" ht="15.75" thickBot="1">
      <c r="B17" s="1" t="s">
        <v>158</v>
      </c>
      <c r="H17" s="4">
        <f>SUM(H13:H16)</f>
        <v>68242</v>
      </c>
      <c r="I17" s="3"/>
      <c r="J17" s="4">
        <f>SUM(J13:J16)</f>
        <v>10478</v>
      </c>
      <c r="K17" s="3"/>
      <c r="L17" s="4">
        <f>SUM(L13:L16)</f>
        <v>0</v>
      </c>
      <c r="M17" s="3"/>
      <c r="N17" s="4">
        <f>SUM(N13:N16)</f>
        <v>41964</v>
      </c>
      <c r="O17" s="3"/>
      <c r="P17" s="4">
        <f>SUM(P13:P16)</f>
        <v>120684</v>
      </c>
      <c r="Q17" s="3"/>
      <c r="S17" s="15">
        <f>+P17-'BS'!H46</f>
        <v>0</v>
      </c>
    </row>
    <row r="18" spans="8:16" s="1" customFormat="1" ht="15.75" thickTop="1">
      <c r="H18" s="3"/>
      <c r="I18" s="3"/>
      <c r="J18" s="3"/>
      <c r="K18" s="3"/>
      <c r="L18" s="3"/>
      <c r="M18" s="3"/>
      <c r="N18" s="3"/>
      <c r="O18" s="3"/>
      <c r="P18" s="3"/>
    </row>
    <row r="21" ht="15">
      <c r="B21" s="57" t="s">
        <v>160</v>
      </c>
    </row>
    <row r="23" spans="2:16" ht="14.25">
      <c r="B23" s="6" t="s">
        <v>123</v>
      </c>
      <c r="H23" s="26">
        <v>68242</v>
      </c>
      <c r="I23" s="26"/>
      <c r="J23" s="26">
        <v>10478</v>
      </c>
      <c r="K23" s="26"/>
      <c r="L23" s="26">
        <v>0</v>
      </c>
      <c r="M23" s="26"/>
      <c r="N23" s="26">
        <v>38838</v>
      </c>
      <c r="O23" s="26"/>
      <c r="P23" s="26">
        <v>117558</v>
      </c>
    </row>
    <row r="24" spans="2:16" ht="14.25">
      <c r="B24" s="38"/>
      <c r="H24" s="26"/>
      <c r="I24" s="26"/>
      <c r="J24" s="26"/>
      <c r="K24" s="26"/>
      <c r="L24" s="26"/>
      <c r="M24" s="26"/>
      <c r="N24" s="26"/>
      <c r="O24" s="26"/>
      <c r="P24" s="26"/>
    </row>
    <row r="25" spans="2:16" ht="14.25">
      <c r="B25" s="6" t="s">
        <v>62</v>
      </c>
      <c r="H25" s="26">
        <v>0</v>
      </c>
      <c r="I25" s="26"/>
      <c r="J25" s="26">
        <v>0</v>
      </c>
      <c r="K25" s="26"/>
      <c r="L25" s="26">
        <v>0</v>
      </c>
      <c r="M25" s="26"/>
      <c r="N25" s="26">
        <v>-823</v>
      </c>
      <c r="O25" s="26"/>
      <c r="P25" s="26">
        <f>+SUM(H25:O25)</f>
        <v>-823</v>
      </c>
    </row>
    <row r="26" spans="8:16" ht="14.25">
      <c r="H26" s="26"/>
      <c r="I26" s="26"/>
      <c r="J26" s="26"/>
      <c r="K26" s="26"/>
      <c r="L26" s="26"/>
      <c r="M26" s="26"/>
      <c r="N26" s="26"/>
      <c r="O26" s="26"/>
      <c r="P26" s="26"/>
    </row>
    <row r="27" spans="2:18" ht="15" thickBot="1">
      <c r="B27" s="6" t="s">
        <v>161</v>
      </c>
      <c r="H27" s="40">
        <f>SUM(H23:H26)</f>
        <v>68242</v>
      </c>
      <c r="I27" s="26"/>
      <c r="J27" s="40">
        <f>SUM(J23:J26)</f>
        <v>10478</v>
      </c>
      <c r="K27" s="26"/>
      <c r="L27" s="40">
        <f>SUM(L23:L26)</f>
        <v>0</v>
      </c>
      <c r="M27" s="26"/>
      <c r="N27" s="40">
        <f>SUM(N23:N26)</f>
        <v>38015</v>
      </c>
      <c r="O27" s="26"/>
      <c r="P27" s="40">
        <f>SUM(P23:P26)</f>
        <v>116735</v>
      </c>
      <c r="R27" s="13"/>
    </row>
    <row r="28" spans="8:16" ht="15" thickTop="1">
      <c r="H28" s="26"/>
      <c r="I28" s="26"/>
      <c r="J28" s="26"/>
      <c r="K28" s="26"/>
      <c r="L28" s="26"/>
      <c r="M28" s="26"/>
      <c r="N28" s="26"/>
      <c r="O28" s="26"/>
      <c r="P28" s="26"/>
    </row>
    <row r="29" spans="8:16" ht="14.25">
      <c r="H29" s="26"/>
      <c r="I29" s="26"/>
      <c r="J29" s="26"/>
      <c r="K29" s="26"/>
      <c r="L29" s="26"/>
      <c r="M29" s="26"/>
      <c r="N29" s="26"/>
      <c r="O29" s="26"/>
      <c r="P29" s="26"/>
    </row>
    <row r="30" spans="8:16" ht="15">
      <c r="H30" s="26"/>
      <c r="I30" s="26"/>
      <c r="J30" s="26"/>
      <c r="K30" s="26"/>
      <c r="L30" s="26"/>
      <c r="M30" s="26"/>
      <c r="N30" s="26"/>
      <c r="O30" s="26"/>
      <c r="P30" s="3"/>
    </row>
    <row r="31" ht="15">
      <c r="H31" s="1"/>
    </row>
    <row r="32" spans="2:16" ht="43.5" customHeight="1">
      <c r="B32" s="127" t="s">
        <v>140</v>
      </c>
      <c r="C32" s="132"/>
      <c r="D32" s="132"/>
      <c r="E32" s="132"/>
      <c r="F32" s="132"/>
      <c r="G32" s="132"/>
      <c r="H32" s="132"/>
      <c r="I32" s="132"/>
      <c r="J32" s="132"/>
      <c r="K32" s="132"/>
      <c r="L32" s="132"/>
      <c r="M32" s="132"/>
      <c r="N32" s="132"/>
      <c r="O32" s="132"/>
      <c r="P32" s="132"/>
    </row>
    <row r="35" spans="1:16" ht="14.25">
      <c r="A35" s="129" t="s">
        <v>127</v>
      </c>
      <c r="B35" s="129"/>
      <c r="C35" s="129"/>
      <c r="D35" s="129"/>
      <c r="E35" s="129"/>
      <c r="F35" s="129"/>
      <c r="G35" s="129"/>
      <c r="H35" s="129"/>
      <c r="I35" s="129"/>
      <c r="J35" s="129"/>
      <c r="K35" s="129"/>
      <c r="L35" s="129"/>
      <c r="M35" s="129"/>
      <c r="N35" s="131"/>
      <c r="O35" s="131"/>
      <c r="P35" s="131"/>
    </row>
    <row r="43" spans="14:17" ht="15" hidden="1">
      <c r="N43" s="6">
        <f>45000*4.655</f>
        <v>209475</v>
      </c>
      <c r="P43" s="1">
        <v>209850</v>
      </c>
      <c r="Q43" s="6">
        <f>+P43-N43</f>
        <v>375</v>
      </c>
    </row>
  </sheetData>
  <sheetProtection/>
  <mergeCells count="3">
    <mergeCell ref="A35:P35"/>
    <mergeCell ref="B32:P32"/>
    <mergeCell ref="H8:L8"/>
  </mergeCells>
  <printOptions horizontalCentered="1" verticalCentered="1"/>
  <pageMargins left="0.25" right="0.25" top="0.5" bottom="0.5" header="0.5" footer="0.5"/>
  <pageSetup fitToHeight="1"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80"/>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2.8515625" style="6" customWidth="1"/>
    <col min="2" max="2" width="5.00390625" style="6" customWidth="1"/>
    <col min="3" max="3" width="13.140625" style="6" customWidth="1"/>
    <col min="4" max="4" width="12.421875" style="6" customWidth="1"/>
    <col min="5" max="5" width="10.8515625" style="6" customWidth="1"/>
    <col min="6" max="6" width="15.7109375" style="6" customWidth="1"/>
    <col min="7" max="7" width="12.7109375" style="6" customWidth="1"/>
    <col min="8" max="8" width="14.140625" style="6" customWidth="1"/>
    <col min="9" max="9" width="9.00390625" style="6" customWidth="1"/>
    <col min="10" max="10" width="13.57421875" style="6" customWidth="1"/>
    <col min="11" max="11" width="5.57421875" style="6" customWidth="1"/>
    <col min="12" max="12" width="0.2890625" style="6" customWidth="1"/>
    <col min="13" max="13" width="11.28125" style="6" hidden="1" customWidth="1"/>
    <col min="14" max="14" width="11.28125" style="26" customWidth="1"/>
    <col min="15" max="16384" width="9.140625" style="6" customWidth="1"/>
  </cols>
  <sheetData>
    <row r="1" ht="15">
      <c r="B1" s="1"/>
    </row>
    <row r="2" spans="2:11" ht="15">
      <c r="B2" s="1"/>
      <c r="D2" s="1" t="s">
        <v>43</v>
      </c>
      <c r="E2" s="7"/>
      <c r="F2" s="7"/>
      <c r="G2" s="7"/>
      <c r="H2" s="7"/>
      <c r="I2" s="7"/>
      <c r="J2" s="7"/>
      <c r="K2" s="7"/>
    </row>
    <row r="3" spans="2:11" ht="15">
      <c r="B3" s="1"/>
      <c r="D3" s="7"/>
      <c r="E3" s="7"/>
      <c r="F3" s="7"/>
      <c r="G3" s="7"/>
      <c r="H3" s="7"/>
      <c r="I3" s="7"/>
      <c r="J3" s="7"/>
      <c r="K3" s="7"/>
    </row>
    <row r="4" spans="4:11" ht="15">
      <c r="D4" s="8" t="s">
        <v>133</v>
      </c>
      <c r="E4" s="10"/>
      <c r="F4" s="10"/>
      <c r="G4" s="10"/>
      <c r="H4" s="10"/>
      <c r="I4" s="7"/>
      <c r="J4" s="7"/>
      <c r="K4" s="7"/>
    </row>
    <row r="5" spans="4:11" ht="15">
      <c r="D5" s="9" t="str">
        <f>+EQUITY!E5</f>
        <v>FOR THE THIRD QUARTER ENDED 30TH SEPTEMBER 2009</v>
      </c>
      <c r="E5" s="10"/>
      <c r="F5" s="10"/>
      <c r="G5" s="10"/>
      <c r="H5" s="10"/>
      <c r="I5" s="7"/>
      <c r="J5" s="7"/>
      <c r="K5" s="7"/>
    </row>
    <row r="6" spans="4:11" ht="14.25">
      <c r="D6" s="11" t="s">
        <v>0</v>
      </c>
      <c r="E6" s="10"/>
      <c r="F6" s="10"/>
      <c r="G6" s="10"/>
      <c r="H6" s="10"/>
      <c r="I6" s="7"/>
      <c r="J6" s="7"/>
      <c r="K6" s="7"/>
    </row>
    <row r="7" spans="5:11" ht="15">
      <c r="E7" s="7"/>
      <c r="F7" s="7"/>
      <c r="G7" s="7"/>
      <c r="H7" s="24"/>
      <c r="I7" s="17"/>
      <c r="J7" s="24"/>
      <c r="K7" s="7"/>
    </row>
    <row r="8" spans="4:11" ht="47.25" customHeight="1">
      <c r="D8" s="11"/>
      <c r="E8" s="7"/>
      <c r="F8" s="7"/>
      <c r="G8" s="7"/>
      <c r="H8" s="46" t="s">
        <v>67</v>
      </c>
      <c r="I8" s="17"/>
      <c r="J8" s="97" t="s">
        <v>122</v>
      </c>
      <c r="K8" s="7"/>
    </row>
    <row r="9" spans="4:11" ht="15">
      <c r="D9" s="7"/>
      <c r="E9" s="7"/>
      <c r="F9" s="7"/>
      <c r="G9" s="7"/>
      <c r="H9" s="24" t="str">
        <f>+'IS'!H12</f>
        <v>30.09.2009</v>
      </c>
      <c r="I9" s="24"/>
      <c r="J9" s="17" t="str">
        <f>+'IS'!J12</f>
        <v>30.09.2008</v>
      </c>
      <c r="K9" s="7"/>
    </row>
    <row r="10" spans="8:11" ht="15">
      <c r="H10" s="24" t="s">
        <v>11</v>
      </c>
      <c r="I10" s="24"/>
      <c r="J10" s="17" t="s">
        <v>11</v>
      </c>
      <c r="K10" s="7"/>
    </row>
    <row r="11" spans="1:10" ht="15">
      <c r="A11" s="1" t="s">
        <v>93</v>
      </c>
      <c r="H11" s="16"/>
      <c r="I11" s="7"/>
      <c r="J11" s="25"/>
    </row>
    <row r="12" spans="2:13" ht="15">
      <c r="B12" s="6" t="s">
        <v>94</v>
      </c>
      <c r="H12" s="16">
        <f>+'IS'!L29</f>
        <v>4619</v>
      </c>
      <c r="I12" s="25"/>
      <c r="J12" s="25">
        <v>-130</v>
      </c>
      <c r="L12" s="13"/>
      <c r="M12" s="16">
        <f>+'[1]CASHFLOW'!$H12</f>
        <v>1222</v>
      </c>
    </row>
    <row r="13" spans="2:13" ht="15">
      <c r="B13" s="48" t="s">
        <v>95</v>
      </c>
      <c r="H13" s="16"/>
      <c r="I13" s="25"/>
      <c r="J13" s="25"/>
      <c r="L13" s="13"/>
      <c r="M13" s="16">
        <f>+'[1]CASHFLOW'!$H13</f>
        <v>0</v>
      </c>
    </row>
    <row r="14" spans="3:13" ht="15" customHeight="1">
      <c r="C14" s="122" t="s">
        <v>96</v>
      </c>
      <c r="D14" s="122"/>
      <c r="E14" s="122"/>
      <c r="F14" s="122"/>
      <c r="G14" s="135"/>
      <c r="H14" s="16">
        <f>279+13</f>
        <v>292</v>
      </c>
      <c r="I14" s="7"/>
      <c r="J14" s="25">
        <v>372</v>
      </c>
      <c r="L14" s="13"/>
      <c r="M14" s="16">
        <f>+'[1]CASHFLOW'!$H14</f>
        <v>160</v>
      </c>
    </row>
    <row r="15" spans="3:13" ht="15" customHeight="1">
      <c r="C15" s="22" t="s">
        <v>97</v>
      </c>
      <c r="D15" s="64"/>
      <c r="E15" s="64"/>
      <c r="F15" s="64"/>
      <c r="G15" s="98"/>
      <c r="H15" s="16">
        <v>-534</v>
      </c>
      <c r="I15" s="7"/>
      <c r="J15" s="25">
        <v>-611</v>
      </c>
      <c r="L15" s="13"/>
      <c r="M15" s="16">
        <f>+'[1]CASHFLOW'!$H15</f>
        <v>0</v>
      </c>
    </row>
    <row r="16" spans="3:13" ht="15" customHeight="1">
      <c r="C16" s="22" t="s">
        <v>98</v>
      </c>
      <c r="D16" s="64"/>
      <c r="E16" s="64"/>
      <c r="F16" s="64"/>
      <c r="G16" s="98"/>
      <c r="H16" s="16">
        <v>302</v>
      </c>
      <c r="I16" s="7"/>
      <c r="J16" s="25">
        <v>336</v>
      </c>
      <c r="L16" s="13"/>
      <c r="M16" s="16">
        <f>+'[1]CASHFLOW'!$H16</f>
        <v>31</v>
      </c>
    </row>
    <row r="17" spans="3:13" ht="15" customHeight="1">
      <c r="C17" s="22" t="s">
        <v>131</v>
      </c>
      <c r="D17" s="64"/>
      <c r="E17" s="64"/>
      <c r="F17" s="64"/>
      <c r="G17" s="98"/>
      <c r="H17" s="16">
        <v>0</v>
      </c>
      <c r="I17" s="7"/>
      <c r="J17" s="25">
        <v>0</v>
      </c>
      <c r="L17" s="13"/>
      <c r="M17" s="16">
        <f>+'[1]CASHFLOW'!$H17</f>
        <v>0</v>
      </c>
    </row>
    <row r="18" spans="3:13" ht="15" customHeight="1">
      <c r="C18" s="22" t="s">
        <v>130</v>
      </c>
      <c r="D18" s="64"/>
      <c r="E18" s="64"/>
      <c r="F18" s="64"/>
      <c r="G18" s="98"/>
      <c r="H18" s="16">
        <v>0</v>
      </c>
      <c r="I18" s="7"/>
      <c r="J18" s="25">
        <v>-156</v>
      </c>
      <c r="L18" s="13"/>
      <c r="M18" s="16"/>
    </row>
    <row r="19" spans="3:13" ht="15" customHeight="1">
      <c r="C19" s="22" t="s">
        <v>142</v>
      </c>
      <c r="D19" s="64"/>
      <c r="E19" s="64"/>
      <c r="F19" s="64"/>
      <c r="G19" s="98"/>
      <c r="H19" s="16">
        <v>-2312</v>
      </c>
      <c r="I19" s="7"/>
      <c r="J19" s="25">
        <v>2337</v>
      </c>
      <c r="L19" s="13"/>
      <c r="M19" s="16"/>
    </row>
    <row r="20" spans="3:13" ht="15">
      <c r="C20" s="6" t="s">
        <v>99</v>
      </c>
      <c r="G20" s="13"/>
      <c r="H20" s="16">
        <v>-49</v>
      </c>
      <c r="I20" s="7"/>
      <c r="J20" s="25">
        <v>-59</v>
      </c>
      <c r="L20" s="13"/>
      <c r="M20" s="16">
        <f>+'[1]CASHFLOW'!$H18</f>
        <v>-98</v>
      </c>
    </row>
    <row r="21" spans="8:13" ht="3.75" customHeight="1">
      <c r="H21" s="14"/>
      <c r="I21" s="7"/>
      <c r="J21" s="39"/>
      <c r="L21" s="13"/>
      <c r="M21" s="16">
        <f>+'[1]CASHFLOW'!$H19</f>
        <v>0</v>
      </c>
    </row>
    <row r="22" spans="2:13" ht="15">
      <c r="B22" s="1" t="s">
        <v>146</v>
      </c>
      <c r="H22" s="3">
        <f>SUM(H12:H21)</f>
        <v>2318</v>
      </c>
      <c r="J22" s="26">
        <f>SUM(J12:J21)</f>
        <v>2089</v>
      </c>
      <c r="L22" s="26"/>
      <c r="M22" s="16">
        <f>+'[1]CASHFLOW'!$H20</f>
        <v>1315</v>
      </c>
    </row>
    <row r="23" spans="8:13" ht="6" customHeight="1">
      <c r="H23" s="3"/>
      <c r="J23" s="26"/>
      <c r="M23" s="16">
        <f>+'[1]CASHFLOW'!$H21</f>
        <v>0</v>
      </c>
    </row>
    <row r="24" spans="2:13" ht="15">
      <c r="B24" s="6" t="s">
        <v>92</v>
      </c>
      <c r="H24" s="3">
        <v>-150</v>
      </c>
      <c r="J24" s="26">
        <v>184</v>
      </c>
      <c r="M24" s="16">
        <f>+'[1]CASHFLOW'!$H22</f>
        <v>-150</v>
      </c>
    </row>
    <row r="25" spans="2:13" ht="15">
      <c r="B25" s="6" t="s">
        <v>100</v>
      </c>
      <c r="H25" s="3">
        <v>5130</v>
      </c>
      <c r="J25" s="26">
        <v>-19041</v>
      </c>
      <c r="M25" s="16">
        <f>+'[1]CASHFLOW'!$H23</f>
        <v>-5251</v>
      </c>
    </row>
    <row r="26" spans="2:13" ht="15">
      <c r="B26" s="6" t="s">
        <v>101</v>
      </c>
      <c r="H26" s="3">
        <v>-5212</v>
      </c>
      <c r="J26" s="26">
        <v>10686</v>
      </c>
      <c r="L26" s="13"/>
      <c r="M26" s="16">
        <f>+'[1]CASHFLOW'!$H24</f>
        <v>23752</v>
      </c>
    </row>
    <row r="27" spans="8:13" ht="3.75" customHeight="1">
      <c r="H27" s="14"/>
      <c r="J27" s="39"/>
      <c r="L27" s="13"/>
      <c r="M27" s="16">
        <f>+'[1]CASHFLOW'!$H25</f>
        <v>0</v>
      </c>
    </row>
    <row r="28" spans="2:13" ht="15">
      <c r="B28" s="1" t="s">
        <v>147</v>
      </c>
      <c r="H28" s="3">
        <f>SUM(H22:H27)</f>
        <v>2086</v>
      </c>
      <c r="J28" s="26">
        <f>SUM(J22:J27)</f>
        <v>-6082</v>
      </c>
      <c r="L28" s="26"/>
      <c r="M28" s="16">
        <f>+'[1]CASHFLOW'!$H26</f>
        <v>19666</v>
      </c>
    </row>
    <row r="29" spans="2:13" ht="15" hidden="1">
      <c r="B29" s="6" t="s">
        <v>102</v>
      </c>
      <c r="H29" s="3">
        <v>0</v>
      </c>
      <c r="J29" s="26">
        <v>0</v>
      </c>
      <c r="M29" s="16">
        <f>+'[1]CASHFLOW'!$H27</f>
        <v>0</v>
      </c>
    </row>
    <row r="30" spans="2:13" ht="15">
      <c r="B30" s="6" t="s">
        <v>103</v>
      </c>
      <c r="H30" s="3">
        <v>96</v>
      </c>
      <c r="J30" s="26">
        <v>103</v>
      </c>
      <c r="M30" s="16">
        <f>+'[1]CASHFLOW'!$H28</f>
        <v>99</v>
      </c>
    </row>
    <row r="31" spans="2:13" ht="15">
      <c r="B31" s="6" t="s">
        <v>104</v>
      </c>
      <c r="H31" s="3">
        <f>-H16</f>
        <v>-302</v>
      </c>
      <c r="J31" s="26">
        <v>-336</v>
      </c>
      <c r="M31" s="16">
        <f>+'[1]CASHFLOW'!$H29</f>
        <v>-31</v>
      </c>
    </row>
    <row r="32" spans="2:13" ht="15">
      <c r="B32" s="6" t="s">
        <v>105</v>
      </c>
      <c r="H32" s="3">
        <v>-810</v>
      </c>
      <c r="J32" s="26">
        <v>-1305</v>
      </c>
      <c r="L32" s="13"/>
      <c r="M32" s="16">
        <f>+'[1]CASHFLOW'!$H30</f>
        <v>-2015</v>
      </c>
    </row>
    <row r="33" spans="8:13" ht="5.25" customHeight="1">
      <c r="H33" s="14"/>
      <c r="J33" s="39"/>
      <c r="L33" s="13"/>
      <c r="M33" s="16">
        <f>+'[1]CASHFLOW'!$H31</f>
        <v>0</v>
      </c>
    </row>
    <row r="34" spans="2:13" ht="15">
      <c r="B34" s="1" t="s">
        <v>145</v>
      </c>
      <c r="H34" s="99">
        <f>SUM(H28:H33)</f>
        <v>1070</v>
      </c>
      <c r="J34" s="100">
        <f>SUM(J28:J33)</f>
        <v>-7620</v>
      </c>
      <c r="L34" s="13"/>
      <c r="M34" s="16">
        <f>+'[1]CASHFLOW'!$H32</f>
        <v>17719</v>
      </c>
    </row>
    <row r="35" spans="8:13" ht="15">
      <c r="H35" s="3"/>
      <c r="J35" s="26"/>
      <c r="L35" s="13"/>
      <c r="M35" s="16">
        <f>+'[1]CASHFLOW'!$H33</f>
        <v>0</v>
      </c>
    </row>
    <row r="36" spans="1:13" ht="15" customHeight="1">
      <c r="A36" s="1" t="s">
        <v>106</v>
      </c>
      <c r="H36" s="3"/>
      <c r="J36" s="26"/>
      <c r="L36" s="13"/>
      <c r="M36" s="16">
        <f>+'[1]CASHFLOW'!$H34</f>
        <v>0</v>
      </c>
    </row>
    <row r="37" spans="2:13" ht="15.75" customHeight="1">
      <c r="B37" s="6" t="s">
        <v>107</v>
      </c>
      <c r="H37" s="3">
        <v>-38</v>
      </c>
      <c r="J37" s="26">
        <v>-57</v>
      </c>
      <c r="L37" s="13"/>
      <c r="M37" s="16">
        <f>+'[1]CASHFLOW'!$H35</f>
        <v>-951</v>
      </c>
    </row>
    <row r="38" spans="2:13" ht="15">
      <c r="B38" s="6" t="s">
        <v>117</v>
      </c>
      <c r="H38" s="3">
        <v>0</v>
      </c>
      <c r="J38" s="26">
        <v>0</v>
      </c>
      <c r="L38" s="13"/>
      <c r="M38" s="16">
        <f>+'[1]CASHFLOW'!$H36</f>
        <v>-9293</v>
      </c>
    </row>
    <row r="39" spans="2:13" ht="15" hidden="1">
      <c r="B39" s="6" t="s">
        <v>108</v>
      </c>
      <c r="H39" s="3">
        <v>0</v>
      </c>
      <c r="J39" s="26"/>
      <c r="L39" s="13"/>
      <c r="M39" s="16">
        <f>+'[1]CASHFLOW'!$H37</f>
        <v>0</v>
      </c>
    </row>
    <row r="40" spans="2:13" ht="15">
      <c r="B40" s="6" t="s">
        <v>143</v>
      </c>
      <c r="H40" s="3">
        <v>-122</v>
      </c>
      <c r="J40" s="26">
        <v>27</v>
      </c>
      <c r="L40" s="13"/>
      <c r="M40" s="16">
        <f>+'[1]CASHFLOW'!$H38</f>
        <v>43</v>
      </c>
    </row>
    <row r="41" spans="2:13" ht="15">
      <c r="B41" s="22" t="s">
        <v>124</v>
      </c>
      <c r="H41" s="3">
        <v>0</v>
      </c>
      <c r="J41" s="26">
        <v>1057</v>
      </c>
      <c r="L41" s="13"/>
      <c r="M41" s="16"/>
    </row>
    <row r="42" spans="2:13" ht="15">
      <c r="B42" s="6" t="s">
        <v>110</v>
      </c>
      <c r="H42" s="3">
        <v>0</v>
      </c>
      <c r="J42" s="26">
        <v>0</v>
      </c>
      <c r="L42" s="13"/>
      <c r="M42" s="16">
        <f>+'[1]CASHFLOW'!$H40</f>
        <v>0</v>
      </c>
    </row>
    <row r="43" spans="2:13" ht="15">
      <c r="B43" s="6" t="s">
        <v>132</v>
      </c>
      <c r="H43" s="3">
        <f>-H15</f>
        <v>534</v>
      </c>
      <c r="J43" s="26">
        <v>611</v>
      </c>
      <c r="L43" s="13"/>
      <c r="M43" s="16"/>
    </row>
    <row r="44" spans="8:13" ht="6" customHeight="1">
      <c r="H44" s="3"/>
      <c r="J44" s="26"/>
      <c r="L44" s="13"/>
      <c r="M44" s="16">
        <f>+'[1]CASHFLOW'!$H41</f>
        <v>0</v>
      </c>
    </row>
    <row r="45" spans="2:13" ht="15">
      <c r="B45" s="1" t="s">
        <v>148</v>
      </c>
      <c r="H45" s="99">
        <f>SUM(H36:H44)</f>
        <v>374</v>
      </c>
      <c r="J45" s="100">
        <f>SUM(J36:J44)</f>
        <v>1638</v>
      </c>
      <c r="L45" s="13"/>
      <c r="M45" s="16">
        <f>+'[1]CASHFLOW'!$H42</f>
        <v>-10242</v>
      </c>
    </row>
    <row r="46" spans="8:13" ht="15">
      <c r="H46" s="3"/>
      <c r="J46" s="26"/>
      <c r="L46" s="13"/>
      <c r="M46" s="16">
        <f>+'[1]CASHFLOW'!$H43</f>
        <v>0</v>
      </c>
    </row>
    <row r="47" spans="1:13" ht="15">
      <c r="A47" s="1" t="s">
        <v>111</v>
      </c>
      <c r="H47" s="3"/>
      <c r="J47" s="26"/>
      <c r="L47" s="13"/>
      <c r="M47" s="16">
        <f>+'[1]CASHFLOW'!$H44</f>
        <v>0</v>
      </c>
    </row>
    <row r="48" spans="1:13" ht="15">
      <c r="A48" s="1"/>
      <c r="B48" s="6" t="s">
        <v>112</v>
      </c>
      <c r="H48" s="3">
        <v>0</v>
      </c>
      <c r="J48" s="26">
        <v>0</v>
      </c>
      <c r="L48" s="13"/>
      <c r="M48" s="16">
        <f>+'[1]CASHFLOW'!$H45</f>
        <v>0</v>
      </c>
    </row>
    <row r="49" spans="1:13" ht="15" hidden="1">
      <c r="A49" s="1"/>
      <c r="B49" s="6" t="s">
        <v>113</v>
      </c>
      <c r="H49" s="3">
        <v>0</v>
      </c>
      <c r="J49" s="26"/>
      <c r="L49" s="13"/>
      <c r="M49" s="16">
        <f>+'[1]CASHFLOW'!$H46</f>
        <v>500</v>
      </c>
    </row>
    <row r="50" spans="1:13" ht="15">
      <c r="A50" s="1"/>
      <c r="B50" s="6" t="s">
        <v>114</v>
      </c>
      <c r="H50" s="3">
        <v>-156</v>
      </c>
      <c r="J50" s="26">
        <v>-150</v>
      </c>
      <c r="L50" s="13"/>
      <c r="M50" s="16">
        <f>+'[1]CASHFLOW'!$H47</f>
        <v>-18</v>
      </c>
    </row>
    <row r="51" spans="1:13" ht="15">
      <c r="A51" s="1"/>
      <c r="B51" s="6" t="s">
        <v>115</v>
      </c>
      <c r="H51" s="3">
        <v>746</v>
      </c>
      <c r="J51" s="26">
        <v>18</v>
      </c>
      <c r="L51" s="13"/>
      <c r="M51" s="16">
        <f>+'[1]CASHFLOW'!$H48</f>
        <v>-602</v>
      </c>
    </row>
    <row r="52" spans="2:13" ht="15">
      <c r="B52" s="6" t="s">
        <v>125</v>
      </c>
      <c r="H52" s="3">
        <v>519</v>
      </c>
      <c r="J52" s="26">
        <v>1019</v>
      </c>
      <c r="L52" s="13"/>
      <c r="M52" s="16">
        <f>+'[1]CASHFLOW'!$H39</f>
        <v>-41</v>
      </c>
    </row>
    <row r="53" spans="1:13" ht="8.25" customHeight="1">
      <c r="A53" s="1"/>
      <c r="H53" s="3"/>
      <c r="J53" s="26"/>
      <c r="L53" s="13"/>
      <c r="M53" s="16">
        <f>+'[1]CASHFLOW'!$H49</f>
        <v>0</v>
      </c>
    </row>
    <row r="54" spans="1:13" ht="15">
      <c r="A54" s="1"/>
      <c r="B54" s="1" t="s">
        <v>149</v>
      </c>
      <c r="H54" s="99">
        <f>SUM(H48:H53)</f>
        <v>1109</v>
      </c>
      <c r="J54" s="100">
        <f>SUM(J48:J53)</f>
        <v>887</v>
      </c>
      <c r="L54" s="13"/>
      <c r="M54" s="16">
        <f>+'[1]CASHFLOW'!$H50</f>
        <v>-120</v>
      </c>
    </row>
    <row r="55" spans="8:13" ht="9.75" customHeight="1">
      <c r="H55" s="3"/>
      <c r="J55" s="26"/>
      <c r="L55" s="13"/>
      <c r="M55" s="16">
        <f>+'[1]CASHFLOW'!$H51</f>
        <v>0</v>
      </c>
    </row>
    <row r="56" spans="1:13" ht="18" customHeight="1">
      <c r="A56" s="6" t="s">
        <v>116</v>
      </c>
      <c r="H56" s="3">
        <f>+H34+H45+H54</f>
        <v>2553</v>
      </c>
      <c r="J56" s="26">
        <f>+J34+J45+J54</f>
        <v>-5095</v>
      </c>
      <c r="L56" s="13"/>
      <c r="M56" s="16">
        <f>+'[1]CASHFLOW'!$H52</f>
        <v>7357</v>
      </c>
    </row>
    <row r="57" spans="1:13" ht="15" customHeight="1">
      <c r="A57" s="45" t="s">
        <v>35</v>
      </c>
      <c r="B57" s="45"/>
      <c r="C57" s="45"/>
      <c r="D57" s="45"/>
      <c r="H57" s="62">
        <v>-5388</v>
      </c>
      <c r="J57" s="37">
        <v>111</v>
      </c>
      <c r="L57" s="13"/>
      <c r="M57" s="16">
        <f>+'[1]CASHFLOW'!$H53</f>
        <v>5693</v>
      </c>
    </row>
    <row r="58" spans="8:13" ht="6.75" customHeight="1">
      <c r="H58" s="103"/>
      <c r="J58" s="26"/>
      <c r="L58" s="13"/>
      <c r="M58" s="16">
        <f>+'[1]CASHFLOW'!$H54</f>
        <v>0</v>
      </c>
    </row>
    <row r="59" spans="1:13" ht="16.5" customHeight="1" thickBot="1">
      <c r="A59" s="23" t="s">
        <v>36</v>
      </c>
      <c r="B59" s="22"/>
      <c r="C59" s="22"/>
      <c r="D59" s="22"/>
      <c r="H59" s="4">
        <f>SUM(H56:H58)</f>
        <v>-2835</v>
      </c>
      <c r="J59" s="40">
        <f>SUM(J56:J58)</f>
        <v>-4984</v>
      </c>
      <c r="L59" s="13"/>
      <c r="M59" s="16">
        <f>+'[1]CASHFLOW'!$H55</f>
        <v>13050</v>
      </c>
    </row>
    <row r="60" spans="8:13" ht="15.75" thickTop="1">
      <c r="H60" s="3"/>
      <c r="J60" s="26"/>
      <c r="L60" s="13"/>
      <c r="M60" s="16">
        <f>+'[1]CASHFLOW'!$H56</f>
        <v>0</v>
      </c>
    </row>
    <row r="61" spans="8:13" ht="15">
      <c r="H61" s="3"/>
      <c r="J61" s="26"/>
      <c r="L61" s="13"/>
      <c r="M61" s="16">
        <f>+'[1]CASHFLOW'!$H57</f>
        <v>0</v>
      </c>
    </row>
    <row r="62" spans="1:13" ht="15">
      <c r="A62" s="6" t="s">
        <v>38</v>
      </c>
      <c r="H62" s="1"/>
      <c r="L62" s="13"/>
      <c r="M62" s="16">
        <f>+'[1]CASHFLOW'!$H58</f>
        <v>0</v>
      </c>
    </row>
    <row r="63" spans="8:13" ht="15">
      <c r="H63" s="24" t="s">
        <v>11</v>
      </c>
      <c r="J63" s="17" t="s">
        <v>11</v>
      </c>
      <c r="L63" s="13"/>
      <c r="M63" s="16" t="str">
        <f>+'[1]CASHFLOW'!$H59</f>
        <v>RM'000</v>
      </c>
    </row>
    <row r="64" spans="1:13" ht="15">
      <c r="A64" s="6" t="s">
        <v>41</v>
      </c>
      <c r="H64" s="3">
        <f>+'BS'!H23</f>
        <v>602</v>
      </c>
      <c r="J64" s="26">
        <v>321</v>
      </c>
      <c r="L64" s="13"/>
      <c r="M64" s="16">
        <f>+'[1]CASHFLOW'!$H60</f>
        <v>2938</v>
      </c>
    </row>
    <row r="65" spans="1:13" ht="15">
      <c r="A65" s="6" t="s">
        <v>118</v>
      </c>
      <c r="H65" s="101">
        <v>0</v>
      </c>
      <c r="J65" s="39">
        <v>0</v>
      </c>
      <c r="L65" s="13"/>
      <c r="M65" s="16">
        <f>+'[1]CASHFLOW'!$H61</f>
        <v>10112</v>
      </c>
    </row>
    <row r="66" spans="8:13" ht="15">
      <c r="H66" s="15">
        <f>SUM(H64:H65)</f>
        <v>602</v>
      </c>
      <c r="J66" s="13">
        <f>SUM(J64:J65)</f>
        <v>321</v>
      </c>
      <c r="L66" s="13"/>
      <c r="M66" s="16">
        <f>+'[1]CASHFLOW'!$H62</f>
        <v>13050</v>
      </c>
    </row>
    <row r="67" spans="1:13" ht="15">
      <c r="A67" s="6" t="s">
        <v>39</v>
      </c>
      <c r="H67" s="3">
        <f>-'BS'!H34</f>
        <v>-3437</v>
      </c>
      <c r="J67" s="26">
        <v>-5305</v>
      </c>
      <c r="L67" s="13"/>
      <c r="M67" s="16">
        <f>+'[1]CASHFLOW'!$H63</f>
        <v>0</v>
      </c>
    </row>
    <row r="68" spans="1:13" ht="15" customHeight="1">
      <c r="A68" s="64"/>
      <c r="B68" s="64"/>
      <c r="C68" s="64"/>
      <c r="D68" s="64"/>
      <c r="H68" s="63">
        <f>SUM(H66:H67)</f>
        <v>-2835</v>
      </c>
      <c r="J68" s="41">
        <f>SUM(J66:J67)</f>
        <v>-4984</v>
      </c>
      <c r="L68" s="13"/>
      <c r="M68" s="16">
        <f>+'[1]CASHFLOW'!$H64</f>
        <v>13050</v>
      </c>
    </row>
    <row r="69" spans="8:13" ht="15">
      <c r="H69" s="106">
        <f>+H68-H59</f>
        <v>0</v>
      </c>
      <c r="J69" s="106">
        <f>+J68-J59</f>
        <v>0</v>
      </c>
      <c r="L69" s="13"/>
      <c r="M69" s="1"/>
    </row>
    <row r="70" ht="14.25">
      <c r="H70" s="13"/>
    </row>
    <row r="71" spans="1:15" ht="41.25" customHeight="1">
      <c r="A71" s="130" t="s">
        <v>141</v>
      </c>
      <c r="B71" s="136"/>
      <c r="C71" s="136"/>
      <c r="D71" s="136"/>
      <c r="E71" s="136"/>
      <c r="F71" s="136"/>
      <c r="G71" s="136"/>
      <c r="H71" s="136"/>
      <c r="I71" s="136"/>
      <c r="J71" s="136"/>
      <c r="K71" s="12"/>
      <c r="L71" s="12"/>
      <c r="M71" s="42"/>
      <c r="N71" s="43"/>
      <c r="O71" s="42"/>
    </row>
    <row r="73" spans="3:11" ht="14.25">
      <c r="C73" s="49"/>
      <c r="D73" s="49"/>
      <c r="E73" s="49"/>
      <c r="F73" s="49"/>
      <c r="G73" s="49"/>
      <c r="H73" s="50"/>
      <c r="I73" s="49"/>
      <c r="J73" s="49"/>
      <c r="K73" s="49"/>
    </row>
    <row r="74" spans="3:16" ht="14.25">
      <c r="C74" s="129" t="s">
        <v>126</v>
      </c>
      <c r="D74" s="129"/>
      <c r="E74" s="129"/>
      <c r="F74" s="129"/>
      <c r="G74" s="129"/>
      <c r="H74" s="129"/>
      <c r="I74" s="129"/>
      <c r="J74" s="129"/>
      <c r="K74" s="129"/>
      <c r="L74" s="12"/>
      <c r="M74" s="12"/>
      <c r="N74" s="44"/>
      <c r="O74" s="45"/>
      <c r="P74" s="45"/>
    </row>
    <row r="79" ht="14.25">
      <c r="J79" s="13">
        <f>+J59-J68</f>
        <v>0</v>
      </c>
    </row>
    <row r="80" ht="14.25">
      <c r="H80" s="13">
        <f>+H59-H68</f>
        <v>0</v>
      </c>
    </row>
  </sheetData>
  <sheetProtection/>
  <mergeCells count="3">
    <mergeCell ref="C14:G14"/>
    <mergeCell ref="C74:K74"/>
    <mergeCell ref="A71:J71"/>
  </mergeCells>
  <printOptions horizontalCentered="1" verticalCentered="1"/>
  <pageMargins left="0.5" right="0" top="0" bottom="0" header="0.5" footer="0.5"/>
  <pageSetup fitToHeight="1"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user</cp:lastModifiedBy>
  <cp:lastPrinted>2009-11-17T12:01:20Z</cp:lastPrinted>
  <dcterms:created xsi:type="dcterms:W3CDTF">2004-04-19T04:18:49Z</dcterms:created>
  <dcterms:modified xsi:type="dcterms:W3CDTF">2009-11-24T08:49:26Z</dcterms:modified>
  <cp:category/>
  <cp:version/>
  <cp:contentType/>
  <cp:contentStatus/>
</cp:coreProperties>
</file>