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86" windowWidth="11190" windowHeight="7320" tabRatio="513" activeTab="0"/>
  </bookViews>
  <sheets>
    <sheet name="CIS" sheetId="1" r:id="rId1"/>
    <sheet name="CBS" sheetId="2" r:id="rId2"/>
    <sheet name="CCF" sheetId="3" r:id="rId3"/>
    <sheet name="CEqty" sheetId="4" r:id="rId4"/>
    <sheet name="NOTES" sheetId="5" r:id="rId5"/>
    <sheet name="Sheet1" sheetId="6" r:id="rId6"/>
  </sheets>
  <externalReferences>
    <externalReference r:id="rId9"/>
  </externalReferences>
  <definedNames>
    <definedName name="_xlnm.Print_Area" localSheetId="1">'CBS'!$B$2:$L$64</definedName>
    <definedName name="_xlnm.Print_Area" localSheetId="2">'CCF'!$B$2:$N$73</definedName>
    <definedName name="_xlnm.Print_Area" localSheetId="3">'CEqty'!$A$1:$T$73</definedName>
    <definedName name="_xlnm.Print_Area" localSheetId="0">'CIS'!$A$2:$S$50</definedName>
    <definedName name="_xlnm.Print_Area" localSheetId="4">'NOTES'!$A$1:$R$412</definedName>
    <definedName name="_xlnm.Print_Titles" localSheetId="3">'CEqty'!$1:$15</definedName>
  </definedNames>
  <calcPr fullCalcOnLoad="1"/>
</workbook>
</file>

<file path=xl/comments3.xml><?xml version="1.0" encoding="utf-8"?>
<comments xmlns="http://schemas.openxmlformats.org/spreadsheetml/2006/main">
  <authors>
    <author>LiLian</author>
  </authors>
  <commentList>
    <comment ref="J47" authorId="0">
      <text>
        <r>
          <rPr>
            <b/>
            <sz val="12"/>
            <rFont val="Tahoma"/>
            <family val="2"/>
          </rPr>
          <t>LiLian:</t>
        </r>
        <r>
          <rPr>
            <sz val="12"/>
            <rFont val="Tahoma"/>
            <family val="2"/>
          </rPr>
          <t xml:space="preserve">
DRAWDOWN OF HP 945000</t>
        </r>
      </text>
    </comment>
  </commentList>
</comments>
</file>

<file path=xl/sharedStrings.xml><?xml version="1.0" encoding="utf-8"?>
<sst xmlns="http://schemas.openxmlformats.org/spreadsheetml/2006/main" count="353" uniqueCount="257">
  <si>
    <t>Taxation</t>
  </si>
  <si>
    <t>INDUSTRONICS BERHAD</t>
  </si>
  <si>
    <t>(Incorporated in Malaysia)</t>
  </si>
  <si>
    <t>INDUSTRONICS BERHAD (23699-X)</t>
  </si>
  <si>
    <t>INDIVIDUAL QUARTER</t>
  </si>
  <si>
    <t>CURRENT</t>
  </si>
  <si>
    <t>YEAR</t>
  </si>
  <si>
    <t>QUARTER</t>
  </si>
  <si>
    <t>(a)</t>
  </si>
  <si>
    <t>(b)</t>
  </si>
  <si>
    <t>PRECEDING</t>
  </si>
  <si>
    <t>Current Assets</t>
  </si>
  <si>
    <t>Short Term Borrowings</t>
  </si>
  <si>
    <t>Reserves</t>
  </si>
  <si>
    <t>Purchases and disposal of quoted securities for the financial period to date:-</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</si>
  <si>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</si>
  <si>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</si>
  <si>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</si>
  <si>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</si>
  <si>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</si>
  <si>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</si>
  <si>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</si>
  <si>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</si>
  <si>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</si>
  <si>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</si>
  <si>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</si>
  <si>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</si>
  <si>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</si>
  <si>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Group Borrowings and Debt Securities</t>
  </si>
  <si>
    <t>Segmental Reporting</t>
  </si>
  <si>
    <t>Profit Forecast</t>
  </si>
  <si>
    <t>BY ORDER OF THE BOARD</t>
  </si>
  <si>
    <t>Dr. Lim Jit Chow</t>
  </si>
  <si>
    <t>Managing Director</t>
  </si>
  <si>
    <t>presented in accordance with the FRS Standard No.133 on Earnings per share.</t>
  </si>
  <si>
    <t>The fully diluted earnings per share for the current quarter and cumulative quarter is anti dilutive and hence they are not</t>
  </si>
  <si>
    <t>(Audited)</t>
  </si>
  <si>
    <t>(Unaudited)</t>
  </si>
  <si>
    <t>Earnings per share</t>
  </si>
  <si>
    <t>Cost of Sales</t>
  </si>
  <si>
    <t>Treasury Shares, at cost</t>
  </si>
  <si>
    <t>Gross Profit</t>
  </si>
  <si>
    <t>Associated Companies</t>
  </si>
  <si>
    <t>STATEMENT OF CHANGES IN EQUITY</t>
  </si>
  <si>
    <t>Share</t>
  </si>
  <si>
    <t>Revaluation</t>
  </si>
  <si>
    <t>Retained</t>
  </si>
  <si>
    <t>capital</t>
  </si>
  <si>
    <t>profits</t>
  </si>
  <si>
    <t>EPS of RM0.50 each - Basic (sen)</t>
  </si>
  <si>
    <t>Shares repurchased</t>
  </si>
  <si>
    <t>Taxation comprises the following:-</t>
  </si>
  <si>
    <t>Current taxation</t>
  </si>
  <si>
    <t>Revenue</t>
  </si>
  <si>
    <t>reserve</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</si>
  <si>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</si>
  <si>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</si>
  <si>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</si>
  <si>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</si>
  <si>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</si>
  <si>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</si>
  <si>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</si>
  <si>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NOTES TO THE INTERIM FINANCIAL REPORT</t>
  </si>
  <si>
    <t>A1.</t>
  </si>
  <si>
    <t>Qualified audit report</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</si>
  <si>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</si>
  <si>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</si>
  <si>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</si>
  <si>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</si>
  <si>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</si>
  <si>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</si>
  <si>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</si>
  <si>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</si>
  <si>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</si>
  <si>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</si>
  <si>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</si>
  <si>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</si>
  <si>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</si>
  <si>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</si>
  <si>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</si>
  <si>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</si>
  <si>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</si>
  <si>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</si>
  <si>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</si>
  <si>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</si>
  <si>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</si>
  <si>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</si>
  <si>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</si>
  <si>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</si>
  <si>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Not applicable as no profit forecast was published.</t>
  </si>
  <si>
    <t xml:space="preserve">   shares in issue</t>
  </si>
  <si>
    <t>Basic earnings per share (sen)</t>
  </si>
  <si>
    <t>CUMULATIVE QUARTERS</t>
  </si>
  <si>
    <t>Cumulative Quarters</t>
  </si>
  <si>
    <t>Operating profit before changes in working capital</t>
  </si>
  <si>
    <t>Total Sale Proceeds</t>
  </si>
  <si>
    <t>Deferred taxation</t>
  </si>
  <si>
    <t>Foreign</t>
  </si>
  <si>
    <t xml:space="preserve">exchange </t>
  </si>
  <si>
    <t>Bank overdraft</t>
  </si>
  <si>
    <t>ADDITIONAL INFORMATION REQUIRED BY THE BMSB LISTING REQUIREMENTS</t>
  </si>
  <si>
    <t>Total Purchase</t>
  </si>
  <si>
    <t>CASH AND CASH EQUIVALENTS AT END OF PERIOD</t>
  </si>
  <si>
    <t>CASH AND CASH EQUIVALENTS AT BEGINNING OF PERIOD</t>
  </si>
  <si>
    <t>Net profit for the period</t>
  </si>
  <si>
    <t>Net profit before taxation</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</si>
  <si>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</si>
  <si>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</si>
  <si>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</si>
  <si>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</si>
  <si>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</si>
  <si>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</si>
  <si>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</si>
  <si>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</si>
  <si>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</si>
  <si>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</si>
  <si>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</si>
  <si>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</si>
  <si>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</si>
  <si>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</si>
  <si>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</si>
  <si>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</si>
  <si>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</si>
  <si>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Transactions with owners</t>
  </si>
  <si>
    <t>Bank borrowings</t>
  </si>
  <si>
    <t>Interest paid</t>
  </si>
  <si>
    <t>Effects of exchange rate changes</t>
  </si>
  <si>
    <t>CASH AND CASH EQUIVALENTS COMPRISE:</t>
  </si>
  <si>
    <t>(The Condensed Consolidated Cash Flow Statements should be read in conjunction with the Annual Financial Report</t>
  </si>
  <si>
    <t>NET (DECREASE) / INCREASE IN CASH AND CASH EQUIVALENTS</t>
  </si>
  <si>
    <t>Proceeds from disposal of quoted investments</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</si>
  <si>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</si>
  <si>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</si>
  <si>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</si>
  <si>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</si>
  <si>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</si>
  <si>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</si>
  <si>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</si>
  <si>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</si>
  <si>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</si>
  <si>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</si>
  <si>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</si>
  <si>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</si>
  <si>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</si>
  <si>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</si>
  <si>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</si>
  <si>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</si>
  <si>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</si>
  <si>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Deferred Tax Assets</t>
  </si>
  <si>
    <t>Deferred Tax Liabilities</t>
  </si>
  <si>
    <t>RM</t>
  </si>
  <si>
    <t>Operating Expenses</t>
  </si>
  <si>
    <t>Share Capital</t>
  </si>
  <si>
    <t>Minority Interest</t>
  </si>
  <si>
    <t>Total</t>
  </si>
  <si>
    <t>Proceeds from exercise of ESOS</t>
  </si>
  <si>
    <t>Currency translation differences</t>
  </si>
  <si>
    <t>The business operations of the Group is generally non seasonal.</t>
  </si>
  <si>
    <t>Total Gains on Disposals</t>
  </si>
  <si>
    <t xml:space="preserve">Treasury </t>
  </si>
  <si>
    <t>shares</t>
  </si>
  <si>
    <t>(The Condensed Consolidated Statements of Changes in Equity should be read in conjunction with the Annual Financial Report</t>
  </si>
  <si>
    <t>Secured and unsecured :</t>
  </si>
  <si>
    <t>Total secured borrowings</t>
  </si>
  <si>
    <t>Total unsecured borrowings</t>
  </si>
  <si>
    <t>Total borrowings</t>
  </si>
  <si>
    <t>Short Term and Long Term</t>
  </si>
  <si>
    <t>Total short-term borrowings</t>
  </si>
  <si>
    <t>Total long term borrowings</t>
  </si>
  <si>
    <t>Profit attributable to :</t>
  </si>
  <si>
    <t>Equity holders of the parent</t>
  </si>
  <si>
    <t>ASSETS</t>
  </si>
  <si>
    <t>Non-current assets</t>
  </si>
  <si>
    <t>EQUITY AND LIABILITIES</t>
  </si>
  <si>
    <t>Equity attributable to equity holders of the parent</t>
  </si>
  <si>
    <t>Total equity</t>
  </si>
  <si>
    <t>Non-current liabilities</t>
  </si>
  <si>
    <t>TOTAL EQUITY AND LIABILITIES</t>
  </si>
  <si>
    <t xml:space="preserve">Deposits, bank balances and cash </t>
  </si>
  <si>
    <t>Less : Fixed deposit not readily for use</t>
  </si>
  <si>
    <t>&lt;---------------------------------- Reserves-----------------------------------&gt;</t>
  </si>
  <si>
    <t>&lt;-------------------Non Distributable-------------------&gt;</t>
  </si>
  <si>
    <t>Distributable</t>
  </si>
  <si>
    <t>Share-</t>
  </si>
  <si>
    <t>holders</t>
  </si>
  <si>
    <t xml:space="preserve">Minority </t>
  </si>
  <si>
    <t xml:space="preserve">Fund </t>
  </si>
  <si>
    <t>Interest</t>
  </si>
  <si>
    <t>Equity</t>
  </si>
  <si>
    <t>At 31 December 2005</t>
  </si>
  <si>
    <t>Restating investment property at cost</t>
  </si>
  <si>
    <t>model</t>
  </si>
  <si>
    <t>Restated balances as at 1st January 2006</t>
  </si>
  <si>
    <t>Profit(loss) recognised directly to equity</t>
  </si>
  <si>
    <t>Segmental Revenue</t>
  </si>
  <si>
    <t>Security and fire alarm system</t>
  </si>
  <si>
    <t>Telecommunication and AV/Multimedia &amp; ITS</t>
  </si>
  <si>
    <t>Electronics products and micro-processor systems</t>
  </si>
  <si>
    <t xml:space="preserve">Manufacturing </t>
  </si>
  <si>
    <t>Total revenue including inter-segment sales</t>
  </si>
  <si>
    <t>Elimination of inter-segment sales</t>
  </si>
  <si>
    <t xml:space="preserve">Total </t>
  </si>
  <si>
    <t>Segmental Results</t>
  </si>
  <si>
    <t>Segmental profit</t>
  </si>
  <si>
    <t>Unallocated income(expenses)</t>
  </si>
  <si>
    <t>Profit from operation</t>
  </si>
  <si>
    <t>A13.</t>
  </si>
  <si>
    <t>B14.</t>
  </si>
  <si>
    <t>Effect of exchange rate changes</t>
  </si>
  <si>
    <t>Prepaid Interest in Leased Land</t>
  </si>
  <si>
    <t>TOTAL ASSETS</t>
  </si>
  <si>
    <t>Total Non-current liabilities</t>
  </si>
  <si>
    <t>Total Current Liabilities</t>
  </si>
  <si>
    <t xml:space="preserve">Total recognised income and expense for </t>
  </si>
  <si>
    <t>Related Party Transactions</t>
  </si>
  <si>
    <t>The significant transactions and balances with related parties of the Group during the current quarter are listed below :-</t>
  </si>
  <si>
    <t xml:space="preserve">Transactions for the </t>
  </si>
  <si>
    <t xml:space="preserve"> current quarter</t>
  </si>
  <si>
    <t xml:space="preserve">Interest charged on the loan given to </t>
  </si>
  <si>
    <t>an associate company, PDX.com Sdn Bhd</t>
  </si>
  <si>
    <t>Not applicable under the new and revised FRSs</t>
  </si>
  <si>
    <t>Net Assets  per share of RM0.50 each (RM)</t>
  </si>
  <si>
    <t>Dividends paid</t>
  </si>
  <si>
    <t>Dividend income</t>
  </si>
  <si>
    <t xml:space="preserve">Dividends paid </t>
  </si>
  <si>
    <t>Dividends paid to minority shareholders of</t>
  </si>
  <si>
    <t>subsidiary companies</t>
  </si>
  <si>
    <t>Profit Before Tax</t>
  </si>
  <si>
    <t>Profit After Tax</t>
  </si>
  <si>
    <t>Net Profit for the Period</t>
  </si>
  <si>
    <t>At 31 December 2006</t>
  </si>
  <si>
    <t xml:space="preserve">Total Purchases </t>
  </si>
  <si>
    <t>for the year ended 31 December 2006)</t>
  </si>
  <si>
    <t>Amount Due from Associated Companies</t>
  </si>
  <si>
    <t>Total Non-current assets</t>
  </si>
  <si>
    <t>Total Current Assets</t>
  </si>
  <si>
    <t>Shareholders' funds</t>
  </si>
  <si>
    <t>3 Months Ended</t>
  </si>
  <si>
    <t>Cash (used in)/generated from operations</t>
  </si>
  <si>
    <t>Net cash (used in)/generating from operating activities</t>
  </si>
  <si>
    <t>Purchase of investment in associated company</t>
  </si>
  <si>
    <t>Net cash generated from/(used in) investing activities</t>
  </si>
  <si>
    <t>Net cash generated from/(used in) financing activities</t>
  </si>
  <si>
    <t xml:space="preserve">Net profit for the period </t>
  </si>
  <si>
    <t>the period</t>
  </si>
  <si>
    <t>Repurchased during the period</t>
  </si>
  <si>
    <t>At 31 March 2006</t>
  </si>
  <si>
    <t>At 31 March 2007</t>
  </si>
  <si>
    <t>A2</t>
  </si>
  <si>
    <t>The financial statement for the year ended 31 December 2006 was not qualified.</t>
  </si>
  <si>
    <t>A3.</t>
  </si>
  <si>
    <t>Balance due from</t>
  </si>
  <si>
    <t>at 31/03/2007</t>
  </si>
  <si>
    <t>Investment in quoted securities as at 31 March 2007:-</t>
  </si>
  <si>
    <t>Total Group Borrowings as at 31 March 2007:-</t>
  </si>
  <si>
    <t>28 May 2007</t>
  </si>
  <si>
    <t>Unallocated reconciling items</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</si>
</sst>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8" formatCode="_(&quot;$&quot;* #,##0_);_(&quot;$&quot;* \(#,##0\);_(&quot;$&quot;* &quot;-&quot;_);_(@_)"/>
    <numFmt numFmtId="169" formatCode="_(&quot;$&quot;* #,##0.00_);_(&quot;$&quot;* \(#,##0.00\);_(&quot;$&quot;* &quot;-&quot;??_);_(@_)"/>
    <numFmt numFmtId="173" formatCode="_(* #,##0.00_);_(* \(#,##0.00\);_(* &quot;-&quot;_);_(@_)"/>
    <numFmt numFmtId="176" formatCode="_(* #,##0_);_(* \(#,##0\);_(* &quot;-&quot;??_);_(@_)"/>
  </numFmts>
  <fonts count="55">
    <font>
      <sz val="12"/>
      <name val="Arial"/>
      <family val="0"/>
    </font>
    <font>
      <b/>
      <sz val="12"/>
      <color indexed="8"/>
      <name val="Arial"/>
      <family val="0"/>
    </font>
    <font>
      <i/>
      <sz val="10"/>
      <name val="Arial"/>
      <family val="0"/>
    </font>
    <font>
      <b/>
      <i/>
      <sz val="10"/>
      <name val="Arial"/>
      <family val="0"/>
    </font>
    <font>
      <b/>
      <sz val="12"/>
      <name val="Arial"/>
      <family val="0"/>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sz val="14"/>
      <name val="Arial"/>
      <family val="2"/>
    </font>
    <font>
      <sz val="12"/>
      <name val="Tahoma"/>
      <family val="2"/>
    </font>
    <font>
      <b/>
      <sz val="12"/>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b/>
      <sz val="14"/>
      <color indexed="8"/>
      <name val="Arial"/>
      <family val="0"/>
    </font>
    <font>
      <sz val="14"/>
      <color indexed="8"/>
      <name val="Arial"/>
      <family val="0"/>
    </font>
    <font>
      <sz val="8"/>
      <color indexed="8"/>
      <name val="Arial"/>
      <family val="0"/>
    </font>
    <font>
      <sz val="14"/>
      <color indexed="14"/>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1" borderId="1" applyNumberFormat="0" applyAlignment="0" applyProtection="0"/>
    <xf numFmtId="0" fontId="48" fillId="0" borderId="6" applyNumberFormat="0" applyFill="0" applyAlignment="0" applyProtection="0"/>
    <xf numFmtId="0" fontId="49" fillId="32" borderId="0" applyNumberFormat="0" applyBorder="0" applyAlignment="0" applyProtection="0"/>
    <xf numFmtId="0" fontId="7"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7" fillId="0" borderId="0">
      <alignment/>
      <protection/>
    </xf>
    <xf numFmtId="0" fontId="9" fillId="0" borderId="0">
      <alignment/>
      <protection/>
    </xf>
    <xf numFmtId="0" fontId="7" fillId="0" borderId="0">
      <alignment/>
      <protection/>
    </xf>
    <xf numFmtId="0" fontId="0" fillId="33" borderId="7" applyNumberFormat="0" applyFont="0" applyAlignment="0" applyProtection="0"/>
    <xf numFmtId="0" fontId="50" fillId="28" borderId="8" applyNumberFormat="0" applyAlignment="0" applyProtection="0"/>
    <xf numFmtId="9" fontId="7"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4">
    <xf numFmtId="0" fontId="0" fillId="2" borderId="0" xfId="0" applyNumberFormat="1" applyAlignment="1">
      <alignment/>
    </xf>
    <xf numFmtId="0" fontId="7" fillId="0" borderId="0" xfId="57" applyFill="1">
      <alignment/>
      <protection/>
    </xf>
    <xf numFmtId="0" fontId="0" fillId="0" borderId="0" xfId="61" applyNumberFormat="1" applyFill="1">
      <alignment/>
      <protection/>
    </xf>
    <xf numFmtId="0" fontId="0" fillId="0" borderId="0" xfId="61" applyNumberFormat="1" applyFont="1" applyFill="1" applyAlignment="1">
      <alignment horizontal="center"/>
      <protection/>
    </xf>
    <xf numFmtId="0" fontId="0" fillId="0" borderId="0" xfId="61" applyNumberFormat="1" applyFont="1" applyFill="1" applyAlignment="1" quotePrefix="1">
      <alignment horizontal="center"/>
      <protection/>
    </xf>
    <xf numFmtId="0" fontId="0" fillId="0" borderId="0" xfId="58" applyNumberFormat="1" applyFill="1" applyAlignment="1">
      <alignment horizontal="center"/>
      <protection/>
    </xf>
    <xf numFmtId="41" fontId="0" fillId="0" borderId="0" xfId="61" applyNumberFormat="1" applyFill="1">
      <alignment/>
      <protection/>
    </xf>
    <xf numFmtId="41" fontId="0" fillId="0" borderId="10" xfId="61" applyNumberFormat="1" applyFill="1" applyBorder="1">
      <alignment/>
      <protection/>
    </xf>
    <xf numFmtId="41" fontId="0" fillId="0" borderId="0" xfId="61" applyNumberFormat="1" applyFill="1" applyBorder="1">
      <alignment/>
      <protection/>
    </xf>
    <xf numFmtId="41" fontId="0" fillId="0" borderId="11" xfId="61" applyNumberFormat="1" applyFill="1" applyBorder="1">
      <alignment/>
      <protection/>
    </xf>
    <xf numFmtId="0" fontId="7" fillId="0" borderId="0" xfId="57" applyNumberFormat="1" applyFill="1">
      <alignment/>
      <protection/>
    </xf>
    <xf numFmtId="41" fontId="0" fillId="0" borderId="0" xfId="57" applyNumberFormat="1" applyFont="1" applyFill="1">
      <alignment/>
      <protection/>
    </xf>
    <xf numFmtId="41" fontId="0" fillId="0" borderId="10" xfId="57" applyNumberFormat="1" applyFont="1" applyFill="1" applyBorder="1">
      <alignment/>
      <protection/>
    </xf>
    <xf numFmtId="37" fontId="0" fillId="0" borderId="0" xfId="57" applyNumberFormat="1" applyFont="1" applyFill="1">
      <alignment/>
      <protection/>
    </xf>
    <xf numFmtId="41" fontId="0" fillId="0" borderId="11" xfId="57" applyNumberFormat="1" applyFont="1" applyFill="1" applyBorder="1">
      <alignment/>
      <protection/>
    </xf>
    <xf numFmtId="41" fontId="0" fillId="0" borderId="0" xfId="57" applyNumberFormat="1" applyFont="1" applyFill="1" applyBorder="1">
      <alignment/>
      <protection/>
    </xf>
    <xf numFmtId="41" fontId="7" fillId="0" borderId="0" xfId="57" applyNumberFormat="1" applyFill="1">
      <alignment/>
      <protection/>
    </xf>
    <xf numFmtId="0" fontId="0" fillId="0" borderId="0" xfId="58" applyNumberFormat="1" applyFont="1" applyFill="1" applyAlignment="1">
      <alignment horizontal="center"/>
      <protection/>
    </xf>
    <xf numFmtId="37" fontId="0" fillId="0" borderId="0" xfId="58" applyNumberFormat="1" applyFill="1">
      <alignment/>
      <protection/>
    </xf>
    <xf numFmtId="0" fontId="0" fillId="0" borderId="0" xfId="58" applyNumberFormat="1" applyFill="1">
      <alignment/>
      <protection/>
    </xf>
    <xf numFmtId="41" fontId="0" fillId="0" borderId="0" xfId="58" applyNumberFormat="1" applyFill="1">
      <alignment/>
      <protection/>
    </xf>
    <xf numFmtId="0" fontId="4" fillId="0" borderId="0" xfId="58" applyNumberFormat="1" applyFont="1" applyFill="1">
      <alignment/>
      <protection/>
    </xf>
    <xf numFmtId="0" fontId="0" fillId="0" borderId="0" xfId="58" applyNumberFormat="1" applyFont="1" applyFill="1">
      <alignment/>
      <protection/>
    </xf>
    <xf numFmtId="0" fontId="0" fillId="0" borderId="0" xfId="58" applyNumberFormat="1" applyFill="1" applyBorder="1">
      <alignment/>
      <protection/>
    </xf>
    <xf numFmtId="0" fontId="0" fillId="0" borderId="0" xfId="58" applyNumberFormat="1" applyFont="1" applyFill="1" applyBorder="1">
      <alignment/>
      <protection/>
    </xf>
    <xf numFmtId="0" fontId="0" fillId="0" borderId="0" xfId="58" applyNumberFormat="1" applyFont="1" applyFill="1" applyAlignment="1" quotePrefix="1">
      <alignment horizontal="center"/>
      <protection/>
    </xf>
    <xf numFmtId="0" fontId="0" fillId="0" borderId="0" xfId="58" applyNumberFormat="1" applyFill="1" applyAlignment="1" quotePrefix="1">
      <alignment horizontal="center"/>
      <protection/>
    </xf>
    <xf numFmtId="0" fontId="4" fillId="0" borderId="0" xfId="58" applyNumberFormat="1" applyFont="1" applyFill="1">
      <alignment/>
      <protection/>
    </xf>
    <xf numFmtId="3" fontId="0" fillId="0" borderId="0" xfId="58" applyNumberFormat="1" applyFill="1">
      <alignment/>
      <protection/>
    </xf>
    <xf numFmtId="41" fontId="0" fillId="0" borderId="0" xfId="58" applyNumberFormat="1" applyFont="1" applyFill="1" applyBorder="1" quotePrefix="1">
      <alignment/>
      <protection/>
    </xf>
    <xf numFmtId="41" fontId="0" fillId="0" borderId="12" xfId="58" applyNumberFormat="1" applyFill="1" applyBorder="1">
      <alignment/>
      <protection/>
    </xf>
    <xf numFmtId="41" fontId="0" fillId="0" borderId="13" xfId="58" applyNumberFormat="1" applyFill="1" applyBorder="1">
      <alignment/>
      <protection/>
    </xf>
    <xf numFmtId="41" fontId="0" fillId="0" borderId="14" xfId="58" applyNumberFormat="1" applyFill="1" applyBorder="1">
      <alignment/>
      <protection/>
    </xf>
    <xf numFmtId="41" fontId="0" fillId="0" borderId="15" xfId="58" applyNumberFormat="1" applyFill="1" applyBorder="1">
      <alignment/>
      <protection/>
    </xf>
    <xf numFmtId="41" fontId="0" fillId="0" borderId="0" xfId="58" applyNumberFormat="1" applyFill="1" applyBorder="1">
      <alignment/>
      <protection/>
    </xf>
    <xf numFmtId="41" fontId="0" fillId="0" borderId="11" xfId="58" applyNumberFormat="1" applyFill="1" applyBorder="1">
      <alignment/>
      <protection/>
    </xf>
    <xf numFmtId="3" fontId="0" fillId="0" borderId="0" xfId="58" applyNumberFormat="1" applyFill="1" applyBorder="1">
      <alignment/>
      <protection/>
    </xf>
    <xf numFmtId="41" fontId="0" fillId="0" borderId="10" xfId="58" applyNumberFormat="1" applyFill="1" applyBorder="1">
      <alignment/>
      <protection/>
    </xf>
    <xf numFmtId="0" fontId="4" fillId="0" borderId="0" xfId="59" applyNumberFormat="1" applyFont="1" applyFill="1">
      <alignment/>
      <protection/>
    </xf>
    <xf numFmtId="41" fontId="0" fillId="0" borderId="16" xfId="58" applyNumberFormat="1" applyFill="1" applyBorder="1">
      <alignment/>
      <protection/>
    </xf>
    <xf numFmtId="0" fontId="0" fillId="0" borderId="0" xfId="59" applyNumberFormat="1" applyFont="1" applyFill="1">
      <alignment/>
      <protection/>
    </xf>
    <xf numFmtId="4" fontId="0" fillId="0" borderId="0" xfId="58" applyNumberFormat="1" applyFill="1">
      <alignment/>
      <protection/>
    </xf>
    <xf numFmtId="0" fontId="0" fillId="0" borderId="0" xfId="0" applyNumberFormat="1" applyFill="1" applyAlignment="1">
      <alignment/>
    </xf>
    <xf numFmtId="0" fontId="0" fillId="0" borderId="0" xfId="0" applyNumberFormat="1" applyFill="1" applyBorder="1" applyAlignment="1">
      <alignment/>
    </xf>
    <xf numFmtId="0" fontId="4"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quotePrefix="1">
      <alignment horizontal="center"/>
    </xf>
    <xf numFmtId="41" fontId="0" fillId="0" borderId="0" xfId="0" applyNumberFormat="1" applyFill="1" applyBorder="1" applyAlignment="1">
      <alignment/>
    </xf>
    <xf numFmtId="41" fontId="0" fillId="0" borderId="0" xfId="0" applyNumberFormat="1" applyFill="1" applyBorder="1" applyAlignment="1" quotePrefix="1">
      <alignment horizontal="center"/>
    </xf>
    <xf numFmtId="41" fontId="0" fillId="0" borderId="10" xfId="0" applyNumberFormat="1" applyFill="1" applyBorder="1" applyAlignment="1">
      <alignment/>
    </xf>
    <xf numFmtId="41" fontId="0" fillId="0" borderId="10" xfId="0" applyNumberFormat="1" applyFill="1" applyBorder="1" applyAlignment="1" quotePrefix="1">
      <alignment horizontal="center"/>
    </xf>
    <xf numFmtId="41" fontId="0" fillId="0" borderId="0" xfId="0" applyNumberFormat="1" applyFill="1" applyBorder="1" applyAlignment="1" quotePrefix="1">
      <alignment/>
    </xf>
    <xf numFmtId="41" fontId="0" fillId="0" borderId="17" xfId="0" applyNumberFormat="1" applyFill="1" applyBorder="1" applyAlignment="1">
      <alignment/>
    </xf>
    <xf numFmtId="0" fontId="0" fillId="0" borderId="0" xfId="0" applyFont="1" applyFill="1" applyBorder="1" applyAlignment="1">
      <alignment/>
    </xf>
    <xf numFmtId="0" fontId="0" fillId="0" borderId="0" xfId="0" applyFill="1" applyBorder="1" applyAlignment="1" quotePrefix="1">
      <alignment/>
    </xf>
    <xf numFmtId="173" fontId="0" fillId="0" borderId="0" xfId="0" applyNumberFormat="1" applyFill="1" applyBorder="1" applyAlignment="1">
      <alignment/>
    </xf>
    <xf numFmtId="173" fontId="0" fillId="0" borderId="0" xfId="60" applyNumberFormat="1" applyFill="1" applyBorder="1">
      <alignment/>
      <protection/>
    </xf>
    <xf numFmtId="41" fontId="0" fillId="0" borderId="0" xfId="0" applyNumberFormat="1" applyFill="1" applyBorder="1" applyAlignment="1">
      <alignment/>
    </xf>
    <xf numFmtId="0" fontId="4" fillId="0" borderId="0" xfId="0" applyFont="1" applyFill="1" applyBorder="1" applyAlignment="1">
      <alignment horizontal="right"/>
    </xf>
    <xf numFmtId="0" fontId="0" fillId="0" borderId="0" xfId="59" applyNumberFormat="1" applyFill="1">
      <alignment/>
      <protection/>
    </xf>
    <xf numFmtId="43" fontId="0" fillId="0" borderId="0" xfId="0" applyNumberFormat="1" applyFill="1" applyBorder="1" applyAlignment="1">
      <alignment/>
    </xf>
    <xf numFmtId="0" fontId="0" fillId="0" borderId="0" xfId="0" applyFill="1" applyAlignment="1">
      <alignment/>
    </xf>
    <xf numFmtId="41" fontId="0" fillId="0" borderId="0" xfId="0" applyNumberFormat="1" applyFill="1" applyAlignment="1">
      <alignment/>
    </xf>
    <xf numFmtId="0" fontId="0" fillId="0" borderId="0" xfId="62" applyFont="1" applyFill="1">
      <alignment/>
      <protection/>
    </xf>
    <xf numFmtId="41" fontId="10" fillId="0" borderId="0" xfId="43" applyFont="1" applyFill="1" applyAlignment="1">
      <alignment/>
    </xf>
    <xf numFmtId="0" fontId="0" fillId="0" borderId="0" xfId="62" applyFont="1" applyFill="1" applyBorder="1">
      <alignment/>
      <protection/>
    </xf>
    <xf numFmtId="0" fontId="10" fillId="0" borderId="0" xfId="63" applyFont="1" applyFill="1">
      <alignment/>
      <protection/>
    </xf>
    <xf numFmtId="3" fontId="8" fillId="0" borderId="0" xfId="62" applyNumberFormat="1" applyFont="1" applyFill="1">
      <alignment/>
      <protection/>
    </xf>
    <xf numFmtId="0" fontId="8" fillId="0" borderId="0" xfId="62" applyFont="1" applyFill="1">
      <alignment/>
      <protection/>
    </xf>
    <xf numFmtId="0" fontId="4" fillId="2" borderId="0" xfId="58" applyNumberFormat="1" applyFont="1">
      <alignment/>
      <protection/>
    </xf>
    <xf numFmtId="0" fontId="0" fillId="2" borderId="0" xfId="58" applyNumberFormat="1" applyFont="1">
      <alignment/>
      <protection/>
    </xf>
    <xf numFmtId="0" fontId="0" fillId="2" borderId="0" xfId="58" applyNumberFormat="1" applyBorder="1">
      <alignment/>
      <protection/>
    </xf>
    <xf numFmtId="0" fontId="0" fillId="2" borderId="0" xfId="58" applyNumberFormat="1" applyFont="1" applyBorder="1">
      <alignment/>
      <protection/>
    </xf>
    <xf numFmtId="0" fontId="7" fillId="0" borderId="0" xfId="57">
      <alignment/>
      <protection/>
    </xf>
    <xf numFmtId="0" fontId="4" fillId="2" borderId="0" xfId="61" applyNumberFormat="1" applyFont="1">
      <alignment/>
      <protection/>
    </xf>
    <xf numFmtId="0" fontId="0" fillId="2" borderId="0" xfId="61" applyNumberFormat="1">
      <alignment/>
      <protection/>
    </xf>
    <xf numFmtId="0" fontId="0" fillId="34" borderId="0" xfId="58" applyNumberFormat="1" applyFont="1" applyFill="1" applyAlignment="1">
      <alignment horizontal="center"/>
      <protection/>
    </xf>
    <xf numFmtId="0" fontId="0" fillId="2" borderId="0" xfId="61" applyNumberFormat="1" applyFont="1">
      <alignment/>
      <protection/>
    </xf>
    <xf numFmtId="0" fontId="0" fillId="2" borderId="0" xfId="61" applyNumberFormat="1" applyBorder="1">
      <alignment/>
      <protection/>
    </xf>
    <xf numFmtId="0" fontId="7" fillId="0" borderId="0" xfId="57" applyFont="1">
      <alignment/>
      <protection/>
    </xf>
    <xf numFmtId="37" fontId="7" fillId="0" borderId="0" xfId="57" applyNumberFormat="1">
      <alignment/>
      <protection/>
    </xf>
    <xf numFmtId="41" fontId="0" fillId="2" borderId="0" xfId="61" applyNumberFormat="1">
      <alignment/>
      <protection/>
    </xf>
    <xf numFmtId="41" fontId="7" fillId="0" borderId="0" xfId="57" applyNumberFormat="1">
      <alignment/>
      <protection/>
    </xf>
    <xf numFmtId="0" fontId="0" fillId="2" borderId="0" xfId="61" applyNumberFormat="1" applyFont="1" applyBorder="1">
      <alignment/>
      <protection/>
    </xf>
    <xf numFmtId="0" fontId="0" fillId="0" borderId="0" xfId="57" applyFont="1">
      <alignment/>
      <protection/>
    </xf>
    <xf numFmtId="0" fontId="0" fillId="2" borderId="0" xfId="61" applyNumberFormat="1" applyFont="1">
      <alignment/>
      <protection/>
    </xf>
    <xf numFmtId="41" fontId="0" fillId="0" borderId="0" xfId="57" applyNumberFormat="1" applyFont="1">
      <alignment/>
      <protection/>
    </xf>
    <xf numFmtId="41" fontId="0" fillId="2" borderId="10" xfId="61" applyNumberFormat="1" applyBorder="1">
      <alignment/>
      <protection/>
    </xf>
    <xf numFmtId="0" fontId="7" fillId="0" borderId="0" xfId="57" applyNumberFormat="1">
      <alignment/>
      <protection/>
    </xf>
    <xf numFmtId="0" fontId="0" fillId="2" borderId="0" xfId="58" applyFont="1" applyBorder="1">
      <alignment/>
      <protection/>
    </xf>
    <xf numFmtId="0" fontId="0" fillId="2" borderId="0" xfId="58" applyFont="1">
      <alignment/>
      <protection/>
    </xf>
    <xf numFmtId="0" fontId="0" fillId="0" borderId="0" xfId="57" applyNumberFormat="1" applyFont="1">
      <alignment/>
      <protection/>
    </xf>
    <xf numFmtId="0" fontId="4" fillId="0" borderId="0" xfId="0" applyNumberFormat="1" applyFont="1" applyFill="1" applyAlignment="1">
      <alignment/>
    </xf>
    <xf numFmtId="0" fontId="7" fillId="0" borderId="0" xfId="64" applyFill="1">
      <alignment/>
      <protection/>
    </xf>
    <xf numFmtId="0" fontId="0" fillId="0" borderId="0" xfId="0" applyNumberFormat="1" applyFont="1" applyFill="1" applyAlignment="1">
      <alignment/>
    </xf>
    <xf numFmtId="0" fontId="4" fillId="0" borderId="0" xfId="64" applyFont="1" applyFill="1">
      <alignment/>
      <protection/>
    </xf>
    <xf numFmtId="0" fontId="0" fillId="0" borderId="0" xfId="64" applyFont="1" applyFill="1">
      <alignment/>
      <protection/>
    </xf>
    <xf numFmtId="0" fontId="7" fillId="0" borderId="0" xfId="64" applyFont="1" applyFill="1" applyAlignment="1">
      <alignment horizontal="center"/>
      <protection/>
    </xf>
    <xf numFmtId="0" fontId="7" fillId="0" borderId="0" xfId="64" applyFill="1" applyAlignment="1">
      <alignment horizontal="center"/>
      <protection/>
    </xf>
    <xf numFmtId="0" fontId="12" fillId="0" borderId="0" xfId="64" applyFont="1" applyFill="1">
      <alignment/>
      <protection/>
    </xf>
    <xf numFmtId="0" fontId="7" fillId="0" borderId="0" xfId="64" applyFill="1" applyAlignment="1">
      <alignment horizontal="right"/>
      <protection/>
    </xf>
    <xf numFmtId="0" fontId="7" fillId="0" borderId="0" xfId="64" applyFill="1" applyAlignment="1" quotePrefix="1">
      <alignment horizontal="right"/>
      <protection/>
    </xf>
    <xf numFmtId="0" fontId="7" fillId="0" borderId="0" xfId="64" applyFont="1" applyFill="1">
      <alignment/>
      <protection/>
    </xf>
    <xf numFmtId="41" fontId="7" fillId="0" borderId="0" xfId="64" applyNumberFormat="1" applyFill="1" applyBorder="1" applyAlignment="1">
      <alignment horizontal="right"/>
      <protection/>
    </xf>
    <xf numFmtId="41" fontId="7" fillId="0" borderId="18" xfId="64" applyNumberFormat="1" applyFill="1" applyBorder="1" applyAlignment="1">
      <alignment horizontal="right"/>
      <protection/>
    </xf>
    <xf numFmtId="41" fontId="7" fillId="0" borderId="19" xfId="64" applyNumberFormat="1" applyFill="1" applyBorder="1" applyAlignment="1">
      <alignment horizontal="right"/>
      <protection/>
    </xf>
    <xf numFmtId="41" fontId="7" fillId="0" borderId="20" xfId="64" applyNumberFormat="1" applyFill="1" applyBorder="1" applyAlignment="1">
      <alignment horizontal="right"/>
      <protection/>
    </xf>
    <xf numFmtId="41" fontId="7" fillId="0" borderId="21" xfId="64" applyNumberFormat="1" applyFill="1" applyBorder="1" applyAlignment="1">
      <alignment horizontal="right"/>
      <protection/>
    </xf>
    <xf numFmtId="41" fontId="7" fillId="0" borderId="22" xfId="64" applyNumberFormat="1" applyFill="1" applyBorder="1" applyAlignment="1">
      <alignment horizontal="right"/>
      <protection/>
    </xf>
    <xf numFmtId="0" fontId="7" fillId="0" borderId="23" xfId="64" applyFill="1" applyBorder="1">
      <alignment/>
      <protection/>
    </xf>
    <xf numFmtId="0" fontId="7" fillId="0" borderId="10" xfId="64" applyFill="1" applyBorder="1">
      <alignment/>
      <protection/>
    </xf>
    <xf numFmtId="0" fontId="7" fillId="0" borderId="24" xfId="64" applyFill="1" applyBorder="1">
      <alignment/>
      <protection/>
    </xf>
    <xf numFmtId="0" fontId="7" fillId="0" borderId="0" xfId="64" applyFill="1" applyBorder="1">
      <alignment/>
      <protection/>
    </xf>
    <xf numFmtId="41" fontId="7" fillId="0" borderId="0" xfId="64" applyNumberFormat="1" applyFill="1" applyBorder="1">
      <alignment/>
      <protection/>
    </xf>
    <xf numFmtId="41" fontId="7" fillId="0" borderId="10" xfId="64" applyNumberFormat="1" applyFill="1" applyBorder="1" applyAlignment="1">
      <alignment horizontal="right"/>
      <protection/>
    </xf>
    <xf numFmtId="37" fontId="7" fillId="0" borderId="0" xfId="64" applyNumberFormat="1" applyFill="1">
      <alignment/>
      <protection/>
    </xf>
    <xf numFmtId="41" fontId="7" fillId="0" borderId="0" xfId="64" applyNumberFormat="1" applyFill="1">
      <alignment/>
      <protection/>
    </xf>
    <xf numFmtId="41" fontId="7" fillId="0" borderId="17" xfId="64" applyNumberFormat="1" applyFill="1" applyBorder="1" applyAlignment="1">
      <alignment horizontal="right"/>
      <protection/>
    </xf>
    <xf numFmtId="0" fontId="11" fillId="0" borderId="0" xfId="0" applyNumberFormat="1" applyFont="1" applyFill="1" applyAlignment="1">
      <alignment/>
    </xf>
    <xf numFmtId="0" fontId="13" fillId="0" borderId="0" xfId="0" applyNumberFormat="1" applyFont="1" applyFill="1" applyAlignment="1">
      <alignment/>
    </xf>
    <xf numFmtId="0" fontId="13" fillId="0" borderId="0" xfId="0" applyNumberFormat="1" applyFont="1" applyFill="1" applyAlignment="1" quotePrefix="1">
      <alignment/>
    </xf>
    <xf numFmtId="0" fontId="13" fillId="0" borderId="0" xfId="0" applyNumberFormat="1" applyFont="1" applyFill="1" applyAlignment="1">
      <alignment horizontal="left" vertical="top" wrapText="1"/>
    </xf>
    <xf numFmtId="0" fontId="13" fillId="0" borderId="0" xfId="0" applyNumberFormat="1" applyFont="1" applyFill="1" applyAlignment="1">
      <alignment vertical="top" wrapText="1"/>
    </xf>
    <xf numFmtId="0" fontId="13" fillId="0" borderId="0" xfId="0" applyNumberFormat="1" applyFont="1" applyFill="1" applyAlignment="1">
      <alignment horizontal="center"/>
    </xf>
    <xf numFmtId="0" fontId="13" fillId="0" borderId="0" xfId="0" applyNumberFormat="1" applyFont="1" applyFill="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quotePrefix="1">
      <alignment horizontal="center"/>
    </xf>
    <xf numFmtId="176" fontId="13" fillId="0" borderId="0" xfId="42" applyNumberFormat="1" applyFont="1" applyFill="1" applyAlignment="1">
      <alignment/>
    </xf>
    <xf numFmtId="176" fontId="13" fillId="0" borderId="10" xfId="42" applyNumberFormat="1" applyFont="1" applyFill="1" applyBorder="1" applyAlignment="1">
      <alignment/>
    </xf>
    <xf numFmtId="176" fontId="13" fillId="0" borderId="11" xfId="42" applyNumberFormat="1" applyFont="1" applyFill="1" applyBorder="1" applyAlignment="1">
      <alignment/>
    </xf>
    <xf numFmtId="176" fontId="13" fillId="0" borderId="0" xfId="42" applyNumberFormat="1" applyFont="1" applyFill="1" applyBorder="1" applyAlignment="1">
      <alignment/>
    </xf>
    <xf numFmtId="0" fontId="13" fillId="0" borderId="0" xfId="0" applyFont="1" applyFill="1" applyBorder="1" applyAlignment="1">
      <alignment horizontal="left"/>
    </xf>
    <xf numFmtId="0" fontId="13" fillId="0" borderId="0" xfId="0" applyNumberFormat="1" applyFont="1" applyFill="1" applyBorder="1" applyAlignment="1">
      <alignment horizontal="left"/>
    </xf>
    <xf numFmtId="15" fontId="13" fillId="0" borderId="0" xfId="0" applyNumberFormat="1" applyFont="1" applyFill="1" applyBorder="1" applyAlignment="1">
      <alignment horizontal="center"/>
    </xf>
    <xf numFmtId="176" fontId="13" fillId="0" borderId="0" xfId="42" applyNumberFormat="1" applyFont="1" applyFill="1" applyAlignment="1">
      <alignment horizontal="center"/>
    </xf>
    <xf numFmtId="0" fontId="11" fillId="0" borderId="0" xfId="0" applyNumberFormat="1" applyFont="1" applyFill="1" applyAlignment="1">
      <alignment vertical="top" wrapText="1"/>
    </xf>
    <xf numFmtId="0" fontId="13" fillId="0" borderId="0" xfId="0" applyNumberFormat="1" applyFont="1" applyFill="1" applyAlignment="1" quotePrefix="1">
      <alignment horizontal="center"/>
    </xf>
    <xf numFmtId="41" fontId="13" fillId="0" borderId="0" xfId="0" applyNumberFormat="1" applyFont="1" applyFill="1" applyAlignment="1">
      <alignment/>
    </xf>
    <xf numFmtId="41" fontId="13" fillId="0" borderId="11"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Alignment="1">
      <alignment horizontal="center"/>
    </xf>
    <xf numFmtId="41" fontId="13" fillId="0" borderId="0" xfId="0" applyNumberFormat="1" applyFont="1" applyFill="1" applyAlignment="1">
      <alignment horizontal="left"/>
    </xf>
    <xf numFmtId="37" fontId="13" fillId="0" borderId="0" xfId="0" applyNumberFormat="1" applyFont="1" applyFill="1" applyAlignment="1">
      <alignment/>
    </xf>
    <xf numFmtId="0" fontId="13" fillId="0" borderId="0" xfId="0" applyNumberFormat="1" applyFont="1" applyFill="1" applyBorder="1" applyAlignment="1">
      <alignment horizontal="center"/>
    </xf>
    <xf numFmtId="0" fontId="13" fillId="0" borderId="25" xfId="0" applyNumberFormat="1" applyFont="1" applyFill="1" applyBorder="1" applyAlignment="1">
      <alignment/>
    </xf>
    <xf numFmtId="0" fontId="13" fillId="0" borderId="12" xfId="0" applyNumberFormat="1" applyFont="1" applyFill="1" applyBorder="1" applyAlignment="1">
      <alignment/>
    </xf>
    <xf numFmtId="0" fontId="13" fillId="0" borderId="26" xfId="0" applyNumberFormat="1" applyFont="1" applyFill="1" applyBorder="1" applyAlignment="1">
      <alignment/>
    </xf>
    <xf numFmtId="0" fontId="13" fillId="0" borderId="16" xfId="0" applyNumberFormat="1" applyFont="1" applyFill="1" applyBorder="1" applyAlignment="1" quotePrefix="1">
      <alignment horizontal="center"/>
    </xf>
    <xf numFmtId="0" fontId="13" fillId="0" borderId="0" xfId="0" applyNumberFormat="1" applyFont="1" applyFill="1" applyBorder="1" applyAlignment="1" quotePrefix="1">
      <alignment horizontal="center"/>
    </xf>
    <xf numFmtId="0" fontId="13" fillId="0" borderId="23" xfId="0" applyNumberFormat="1" applyFont="1" applyFill="1" applyBorder="1" applyAlignment="1">
      <alignment/>
    </xf>
    <xf numFmtId="0" fontId="13" fillId="0" borderId="10" xfId="0" applyNumberFormat="1" applyFont="1" applyFill="1" applyBorder="1" applyAlignment="1">
      <alignment/>
    </xf>
    <xf numFmtId="0" fontId="13" fillId="0" borderId="10" xfId="0" applyNumberFormat="1" applyFont="1" applyFill="1" applyBorder="1" applyAlignment="1" quotePrefix="1">
      <alignment horizontal="center"/>
    </xf>
    <xf numFmtId="41" fontId="13" fillId="0" borderId="15" xfId="0" applyNumberFormat="1" applyFont="1" applyFill="1" applyBorder="1" applyAlignment="1">
      <alignment/>
    </xf>
    <xf numFmtId="0" fontId="13" fillId="0" borderId="0" xfId="0" applyNumberFormat="1" applyFont="1" applyFill="1" applyAlignment="1">
      <alignment horizontal="left" wrapText="1"/>
    </xf>
    <xf numFmtId="43" fontId="13" fillId="0" borderId="0" xfId="0" applyNumberFormat="1" applyFont="1" applyFill="1" applyBorder="1" applyAlignment="1">
      <alignment/>
    </xf>
    <xf numFmtId="43" fontId="13" fillId="0" borderId="0" xfId="0" applyNumberFormat="1" applyFont="1" applyFill="1" applyAlignment="1">
      <alignment/>
    </xf>
    <xf numFmtId="15" fontId="13" fillId="0" borderId="0" xfId="0" applyNumberFormat="1" applyFont="1" applyFill="1" applyAlignment="1" quotePrefix="1">
      <alignment/>
    </xf>
    <xf numFmtId="0" fontId="0" fillId="0" borderId="0" xfId="0" applyNumberFormat="1" applyFill="1" applyAlignment="1">
      <alignment horizontal="center"/>
    </xf>
    <xf numFmtId="0" fontId="0" fillId="0" borderId="0" xfId="58" applyNumberFormat="1" applyFont="1" applyFill="1" applyAlignment="1">
      <alignment horizontal="center"/>
      <protection/>
    </xf>
    <xf numFmtId="0" fontId="0" fillId="0" borderId="0" xfId="58" applyNumberFormat="1" applyFill="1" applyAlignment="1">
      <alignment horizontal="center"/>
      <protection/>
    </xf>
    <xf numFmtId="0" fontId="7" fillId="0" borderId="0" xfId="57" applyFont="1" applyFill="1" applyAlignment="1">
      <alignment horizontal="center"/>
      <protection/>
    </xf>
    <xf numFmtId="0" fontId="7" fillId="0" borderId="0" xfId="57" applyFill="1" applyAlignment="1">
      <alignment horizontal="center"/>
      <protection/>
    </xf>
    <xf numFmtId="0" fontId="7" fillId="0" borderId="0" xfId="64" applyFont="1" applyFill="1" applyAlignment="1">
      <alignment horizontal="center"/>
      <protection/>
    </xf>
    <xf numFmtId="0" fontId="7" fillId="0" borderId="0" xfId="64" applyFill="1" applyAlignment="1">
      <alignment horizontal="center"/>
      <protection/>
    </xf>
    <xf numFmtId="0" fontId="13" fillId="0" borderId="0" xfId="0" applyNumberFormat="1" applyFont="1" applyFill="1" applyAlignment="1">
      <alignment horizontal="center"/>
    </xf>
    <xf numFmtId="0" fontId="11" fillId="0" borderId="0" xfId="0" applyNumberFormat="1" applyFont="1" applyFill="1" applyAlignment="1">
      <alignment vertical="top" wrapText="1"/>
    </xf>
    <xf numFmtId="0" fontId="13" fillId="0" borderId="0" xfId="0" applyNumberFormat="1" applyFont="1" applyFill="1" applyAlignment="1">
      <alignment vertical="top" wrapText="1"/>
    </xf>
    <xf numFmtId="0" fontId="13" fillId="0" borderId="0" xfId="0" applyNumberFormat="1" applyFont="1" applyFill="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F1" xfId="57"/>
    <cellStyle name="Normal_conso(audit)(ctrl)1203" xfId="58"/>
    <cellStyle name="Normal_conso(ctrl)0303" xfId="59"/>
    <cellStyle name="Normal_conso0303" xfId="60"/>
    <cellStyle name="Normal_consoaudit1200" xfId="61"/>
    <cellStyle name="Normal_QPL" xfId="62"/>
    <cellStyle name="Normal_QPL_1" xfId="63"/>
    <cellStyle name="Normal_Statement_AC"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129</xdr:row>
      <xdr:rowOff>0</xdr:rowOff>
    </xdr:from>
    <xdr:ext cx="104775" cy="257175"/>
    <xdr:sp>
      <xdr:nvSpPr>
        <xdr:cNvPr id="1" name="Text Box 1"/>
        <xdr:cNvSpPr txBox="1">
          <a:spLocks noChangeArrowheads="1"/>
        </xdr:cNvSpPr>
      </xdr:nvSpPr>
      <xdr:spPr>
        <a:xfrm>
          <a:off x="8801100" y="272224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148</xdr:row>
      <xdr:rowOff>0</xdr:rowOff>
    </xdr:from>
    <xdr:ext cx="104775" cy="257175"/>
    <xdr:sp>
      <xdr:nvSpPr>
        <xdr:cNvPr id="2" name="Text Box 2"/>
        <xdr:cNvSpPr txBox="1">
          <a:spLocks noChangeArrowheads="1"/>
        </xdr:cNvSpPr>
      </xdr:nvSpPr>
      <xdr:spPr>
        <a:xfrm>
          <a:off x="7581900" y="309562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28575</xdr:colOff>
      <xdr:row>412</xdr:row>
      <xdr:rowOff>0</xdr:rowOff>
    </xdr:from>
    <xdr:to>
      <xdr:col>14</xdr:col>
      <xdr:colOff>123825</xdr:colOff>
      <xdr:row>412</xdr:row>
      <xdr:rowOff>0</xdr:rowOff>
    </xdr:to>
    <xdr:sp>
      <xdr:nvSpPr>
        <xdr:cNvPr id="3" name="Text Box 3"/>
        <xdr:cNvSpPr txBox="1">
          <a:spLocks noChangeArrowheads="1"/>
        </xdr:cNvSpPr>
      </xdr:nvSpPr>
      <xdr:spPr>
        <a:xfrm>
          <a:off x="752475" y="863727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Review of Performance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412</xdr:row>
      <xdr:rowOff>0</xdr:rowOff>
    </xdr:from>
    <xdr:to>
      <xdr:col>14</xdr:col>
      <xdr:colOff>123825</xdr:colOff>
      <xdr:row>412</xdr:row>
      <xdr:rowOff>0</xdr:rowOff>
    </xdr:to>
    <xdr:sp>
      <xdr:nvSpPr>
        <xdr:cNvPr id="4" name="Text Box 4"/>
        <xdr:cNvSpPr txBox="1">
          <a:spLocks noChangeArrowheads="1"/>
        </xdr:cNvSpPr>
      </xdr:nvSpPr>
      <xdr:spPr>
        <a:xfrm>
          <a:off x="752475" y="863727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Current Year Prospects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412</xdr:row>
      <xdr:rowOff>0</xdr:rowOff>
    </xdr:from>
    <xdr:to>
      <xdr:col>14</xdr:col>
      <xdr:colOff>123825</xdr:colOff>
      <xdr:row>412</xdr:row>
      <xdr:rowOff>0</xdr:rowOff>
    </xdr:to>
    <xdr:sp>
      <xdr:nvSpPr>
        <xdr:cNvPr id="5" name="Text Box 5"/>
        <xdr:cNvSpPr txBox="1">
          <a:spLocks noChangeArrowheads="1"/>
        </xdr:cNvSpPr>
      </xdr:nvSpPr>
      <xdr:spPr>
        <a:xfrm>
          <a:off x="752475" y="863727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Material Changes in the Quarterly Results compared to the Results of the Preceding Quarter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368</xdr:row>
      <xdr:rowOff>0</xdr:rowOff>
    </xdr:from>
    <xdr:to>
      <xdr:col>15</xdr:col>
      <xdr:colOff>0</xdr:colOff>
      <xdr:row>368</xdr:row>
      <xdr:rowOff>0</xdr:rowOff>
    </xdr:to>
    <xdr:sp>
      <xdr:nvSpPr>
        <xdr:cNvPr id="6" name="Text Box 6"/>
        <xdr:cNvSpPr txBox="1">
          <a:spLocks noChangeArrowheads="1"/>
        </xdr:cNvSpPr>
      </xdr:nvSpPr>
      <xdr:spPr>
        <a:xfrm>
          <a:off x="742950" y="76923900"/>
          <a:ext cx="81819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Issuance and Repayment of Debt and Equity Securities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399</xdr:row>
      <xdr:rowOff>0</xdr:rowOff>
    </xdr:from>
    <xdr:to>
      <xdr:col>15</xdr:col>
      <xdr:colOff>0</xdr:colOff>
      <xdr:row>399</xdr:row>
      <xdr:rowOff>0</xdr:rowOff>
    </xdr:to>
    <xdr:sp>
      <xdr:nvSpPr>
        <xdr:cNvPr id="7" name="Text Box 7"/>
        <xdr:cNvSpPr txBox="1">
          <a:spLocks noChangeArrowheads="1"/>
        </xdr:cNvSpPr>
      </xdr:nvSpPr>
      <xdr:spPr>
        <a:xfrm>
          <a:off x="752475" y="837438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Contingent Liabilities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28575</xdr:colOff>
      <xdr:row>412</xdr:row>
      <xdr:rowOff>0</xdr:rowOff>
    </xdr:from>
    <xdr:to>
      <xdr:col>14</xdr:col>
      <xdr:colOff>123825</xdr:colOff>
      <xdr:row>412</xdr:row>
      <xdr:rowOff>0</xdr:rowOff>
    </xdr:to>
    <xdr:sp>
      <xdr:nvSpPr>
        <xdr:cNvPr id="8" name="Text Box 9"/>
        <xdr:cNvSpPr txBox="1">
          <a:spLocks noChangeArrowheads="1"/>
        </xdr:cNvSpPr>
      </xdr:nvSpPr>
      <xdr:spPr>
        <a:xfrm>
          <a:off x="752475" y="863727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Utilisation of Proceeds from the Rights Issue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412</xdr:row>
      <xdr:rowOff>0</xdr:rowOff>
    </xdr:from>
    <xdr:to>
      <xdr:col>14</xdr:col>
      <xdr:colOff>123825</xdr:colOff>
      <xdr:row>412</xdr:row>
      <xdr:rowOff>0</xdr:rowOff>
    </xdr:to>
    <xdr:sp>
      <xdr:nvSpPr>
        <xdr:cNvPr id="9" name="Text Box 10"/>
        <xdr:cNvSpPr txBox="1">
          <a:spLocks noChangeArrowheads="1"/>
        </xdr:cNvSpPr>
      </xdr:nvSpPr>
      <xdr:spPr>
        <a:xfrm>
          <a:off x="990600" y="86372700"/>
          <a:ext cx="7934325"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r>
            <a:rPr lang="en-US" cap="none" sz="1200" b="0" i="0" u="none" baseline="0">
              <a:solidFill>
                <a:srgbClr val="000000"/>
              </a:solidFill>
              <a:latin typeface="Arial"/>
              <a:ea typeface="Arial"/>
              <a:cs typeface="Arial"/>
            </a:rPr>
            <a:t>
</a:t>
          </a:r>
        </a:p>
      </xdr:txBody>
    </xdr:sp>
    <xdr:clientData/>
  </xdr:twoCellAnchor>
  <xdr:twoCellAnchor>
    <xdr:from>
      <xdr:col>3</xdr:col>
      <xdr:colOff>19050</xdr:colOff>
      <xdr:row>412</xdr:row>
      <xdr:rowOff>0</xdr:rowOff>
    </xdr:from>
    <xdr:to>
      <xdr:col>14</xdr:col>
      <xdr:colOff>123825</xdr:colOff>
      <xdr:row>412</xdr:row>
      <xdr:rowOff>0</xdr:rowOff>
    </xdr:to>
    <xdr:sp>
      <xdr:nvSpPr>
        <xdr:cNvPr id="10" name="Text Box 11"/>
        <xdr:cNvSpPr txBox="1">
          <a:spLocks noChangeArrowheads="1"/>
        </xdr:cNvSpPr>
      </xdr:nvSpPr>
      <xdr:spPr>
        <a:xfrm>
          <a:off x="990600" y="86372700"/>
          <a:ext cx="7934325"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412</xdr:row>
      <xdr:rowOff>0</xdr:rowOff>
    </xdr:from>
    <xdr:to>
      <xdr:col>14</xdr:col>
      <xdr:colOff>123825</xdr:colOff>
      <xdr:row>412</xdr:row>
      <xdr:rowOff>0</xdr:rowOff>
    </xdr:to>
    <xdr:sp>
      <xdr:nvSpPr>
        <xdr:cNvPr id="11" name="Text Box 12"/>
        <xdr:cNvSpPr txBox="1">
          <a:spLocks noChangeArrowheads="1"/>
        </xdr:cNvSpPr>
      </xdr:nvSpPr>
      <xdr:spPr>
        <a:xfrm>
          <a:off x="752475" y="863727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Dividend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of Directors does not recommended any dividend for the quarter under review.</a:t>
          </a:r>
        </a:p>
      </xdr:txBody>
    </xdr:sp>
    <xdr:clientData/>
  </xdr:twoCellAnchor>
  <xdr:oneCellAnchor>
    <xdr:from>
      <xdr:col>13</xdr:col>
      <xdr:colOff>0</xdr:colOff>
      <xdr:row>279</xdr:row>
      <xdr:rowOff>0</xdr:rowOff>
    </xdr:from>
    <xdr:ext cx="104775" cy="257175"/>
    <xdr:sp>
      <xdr:nvSpPr>
        <xdr:cNvPr id="12" name="Text Box 13"/>
        <xdr:cNvSpPr txBox="1">
          <a:spLocks noChangeArrowheads="1"/>
        </xdr:cNvSpPr>
      </xdr:nvSpPr>
      <xdr:spPr>
        <a:xfrm>
          <a:off x="7581900" y="575310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266700</xdr:colOff>
      <xdr:row>316</xdr:row>
      <xdr:rowOff>0</xdr:rowOff>
    </xdr:from>
    <xdr:to>
      <xdr:col>16</xdr:col>
      <xdr:colOff>180975</xdr:colOff>
      <xdr:row>316</xdr:row>
      <xdr:rowOff>0</xdr:rowOff>
    </xdr:to>
    <xdr:sp>
      <xdr:nvSpPr>
        <xdr:cNvPr id="13" name="Text Box 14"/>
        <xdr:cNvSpPr txBox="1">
          <a:spLocks noChangeArrowheads="1"/>
        </xdr:cNvSpPr>
      </xdr:nvSpPr>
      <xdr:spPr>
        <a:xfrm>
          <a:off x="723900" y="65836800"/>
          <a:ext cx="9601200"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disproportionate taxation charge of the Group for the current financial year is mainly due to non-availability of Group tax relief.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412</xdr:row>
      <xdr:rowOff>0</xdr:rowOff>
    </xdr:from>
    <xdr:to>
      <xdr:col>14</xdr:col>
      <xdr:colOff>123825</xdr:colOff>
      <xdr:row>412</xdr:row>
      <xdr:rowOff>0</xdr:rowOff>
    </xdr:to>
    <xdr:sp>
      <xdr:nvSpPr>
        <xdr:cNvPr id="14" name="Text Box 15"/>
        <xdr:cNvSpPr txBox="1">
          <a:spLocks noChangeArrowheads="1"/>
        </xdr:cNvSpPr>
      </xdr:nvSpPr>
      <xdr:spPr>
        <a:xfrm>
          <a:off x="752475" y="864108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Subsequent Events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oneCellAnchor>
    <xdr:from>
      <xdr:col>13</xdr:col>
      <xdr:colOff>0</xdr:colOff>
      <xdr:row>168</xdr:row>
      <xdr:rowOff>0</xdr:rowOff>
    </xdr:from>
    <xdr:ext cx="104775" cy="257175"/>
    <xdr:sp>
      <xdr:nvSpPr>
        <xdr:cNvPr id="15" name="Text Box 17"/>
        <xdr:cNvSpPr txBox="1">
          <a:spLocks noChangeArrowheads="1"/>
        </xdr:cNvSpPr>
      </xdr:nvSpPr>
      <xdr:spPr>
        <a:xfrm>
          <a:off x="7581900" y="354139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28575</xdr:colOff>
      <xdr:row>236</xdr:row>
      <xdr:rowOff>0</xdr:rowOff>
    </xdr:from>
    <xdr:to>
      <xdr:col>15</xdr:col>
      <xdr:colOff>0</xdr:colOff>
      <xdr:row>236</xdr:row>
      <xdr:rowOff>0</xdr:rowOff>
    </xdr:to>
    <xdr:sp>
      <xdr:nvSpPr>
        <xdr:cNvPr id="16" name="Text Box 21"/>
        <xdr:cNvSpPr txBox="1">
          <a:spLocks noChangeArrowheads="1"/>
        </xdr:cNvSpPr>
      </xdr:nvSpPr>
      <xdr:spPr>
        <a:xfrm>
          <a:off x="752475" y="480060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Disposal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13</xdr:col>
      <xdr:colOff>0</xdr:colOff>
      <xdr:row>252</xdr:row>
      <xdr:rowOff>0</xdr:rowOff>
    </xdr:from>
    <xdr:ext cx="104775" cy="257175"/>
    <xdr:sp>
      <xdr:nvSpPr>
        <xdr:cNvPr id="17" name="Text Box 22"/>
        <xdr:cNvSpPr txBox="1">
          <a:spLocks noChangeArrowheads="1"/>
        </xdr:cNvSpPr>
      </xdr:nvSpPr>
      <xdr:spPr>
        <a:xfrm>
          <a:off x="7581900" y="513207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342</xdr:row>
      <xdr:rowOff>0</xdr:rowOff>
    </xdr:from>
    <xdr:ext cx="104775" cy="257175"/>
    <xdr:sp>
      <xdr:nvSpPr>
        <xdr:cNvPr id="18" name="Text Box 24"/>
        <xdr:cNvSpPr txBox="1">
          <a:spLocks noChangeArrowheads="1"/>
        </xdr:cNvSpPr>
      </xdr:nvSpPr>
      <xdr:spPr>
        <a:xfrm>
          <a:off x="7581900" y="714756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19</xdr:col>
      <xdr:colOff>0</xdr:colOff>
      <xdr:row>208</xdr:row>
      <xdr:rowOff>0</xdr:rowOff>
    </xdr:from>
    <xdr:ext cx="104775" cy="257175"/>
    <xdr:sp>
      <xdr:nvSpPr>
        <xdr:cNvPr id="19" name="Text Box 26"/>
        <xdr:cNvSpPr txBox="1">
          <a:spLocks noChangeArrowheads="1"/>
        </xdr:cNvSpPr>
      </xdr:nvSpPr>
      <xdr:spPr>
        <a:xfrm>
          <a:off x="12401550" y="435102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104775" cy="257175"/>
    <xdr:sp>
      <xdr:nvSpPr>
        <xdr:cNvPr id="20" name="Text Box 28"/>
        <xdr:cNvSpPr txBox="1">
          <a:spLocks noChangeArrowheads="1"/>
        </xdr:cNvSpPr>
      </xdr:nvSpPr>
      <xdr:spPr>
        <a:xfrm>
          <a:off x="8801100" y="35814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266700</xdr:colOff>
      <xdr:row>326</xdr:row>
      <xdr:rowOff>57150</xdr:rowOff>
    </xdr:from>
    <xdr:to>
      <xdr:col>16</xdr:col>
      <xdr:colOff>180975</xdr:colOff>
      <xdr:row>327</xdr:row>
      <xdr:rowOff>142875</xdr:rowOff>
    </xdr:to>
    <xdr:sp>
      <xdr:nvSpPr>
        <xdr:cNvPr id="21" name="Text Box 32"/>
        <xdr:cNvSpPr txBox="1">
          <a:spLocks noChangeArrowheads="1"/>
        </xdr:cNvSpPr>
      </xdr:nvSpPr>
      <xdr:spPr>
        <a:xfrm>
          <a:off x="723900" y="67875150"/>
          <a:ext cx="9601200" cy="3143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Profit on Sale of Unquoted Investments and/or Properties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oneCellAnchor>
    <xdr:from>
      <xdr:col>19</xdr:col>
      <xdr:colOff>0</xdr:colOff>
      <xdr:row>279</xdr:row>
      <xdr:rowOff>0</xdr:rowOff>
    </xdr:from>
    <xdr:ext cx="104775" cy="257175"/>
    <xdr:sp>
      <xdr:nvSpPr>
        <xdr:cNvPr id="22" name="Text Box 34"/>
        <xdr:cNvSpPr txBox="1">
          <a:spLocks noChangeArrowheads="1"/>
        </xdr:cNvSpPr>
      </xdr:nvSpPr>
      <xdr:spPr>
        <a:xfrm>
          <a:off x="12401550" y="575310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331</xdr:row>
      <xdr:rowOff>0</xdr:rowOff>
    </xdr:from>
    <xdr:ext cx="104775" cy="257175"/>
    <xdr:sp>
      <xdr:nvSpPr>
        <xdr:cNvPr id="23" name="Text Box 38"/>
        <xdr:cNvSpPr txBox="1">
          <a:spLocks noChangeArrowheads="1"/>
        </xdr:cNvSpPr>
      </xdr:nvSpPr>
      <xdr:spPr>
        <a:xfrm>
          <a:off x="7581900" y="689610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331</xdr:row>
      <xdr:rowOff>0</xdr:rowOff>
    </xdr:from>
    <xdr:ext cx="104775" cy="257175"/>
    <xdr:sp>
      <xdr:nvSpPr>
        <xdr:cNvPr id="24" name="Text Box 39"/>
        <xdr:cNvSpPr txBox="1">
          <a:spLocks noChangeArrowheads="1"/>
        </xdr:cNvSpPr>
      </xdr:nvSpPr>
      <xdr:spPr>
        <a:xfrm>
          <a:off x="7581900" y="689610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338</xdr:row>
      <xdr:rowOff>0</xdr:rowOff>
    </xdr:from>
    <xdr:ext cx="104775" cy="257175"/>
    <xdr:sp>
      <xdr:nvSpPr>
        <xdr:cNvPr id="25" name="Text Box 40"/>
        <xdr:cNvSpPr txBox="1">
          <a:spLocks noChangeArrowheads="1"/>
        </xdr:cNvSpPr>
      </xdr:nvSpPr>
      <xdr:spPr>
        <a:xfrm>
          <a:off x="10325100" y="705612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19</xdr:col>
      <xdr:colOff>0</xdr:colOff>
      <xdr:row>192</xdr:row>
      <xdr:rowOff>0</xdr:rowOff>
    </xdr:from>
    <xdr:to>
      <xdr:col>19</xdr:col>
      <xdr:colOff>0</xdr:colOff>
      <xdr:row>205</xdr:row>
      <xdr:rowOff>0</xdr:rowOff>
    </xdr:to>
    <xdr:sp>
      <xdr:nvSpPr>
        <xdr:cNvPr id="26" name="Text Box 41"/>
        <xdr:cNvSpPr txBox="1">
          <a:spLocks noChangeArrowheads="1"/>
        </xdr:cNvSpPr>
      </xdr:nvSpPr>
      <xdr:spPr>
        <a:xfrm>
          <a:off x="12401550" y="40281225"/>
          <a:ext cx="0" cy="26670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Valuation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compliance with MASB 15 on Property, Plant and Equipment, a revaluation exercise was carried out on 24 March 2005 by Yap Burgess Rawson International, a professional valuation  firms using the comparison method to reflect its fair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19</xdr:col>
      <xdr:colOff>0</xdr:colOff>
      <xdr:row>199</xdr:row>
      <xdr:rowOff>28575</xdr:rowOff>
    </xdr:from>
    <xdr:to>
      <xdr:col>19</xdr:col>
      <xdr:colOff>0</xdr:colOff>
      <xdr:row>208</xdr:row>
      <xdr:rowOff>28575</xdr:rowOff>
    </xdr:to>
    <xdr:sp>
      <xdr:nvSpPr>
        <xdr:cNvPr id="27" name="Text Box 42"/>
        <xdr:cNvSpPr txBox="1">
          <a:spLocks noChangeArrowheads="1"/>
        </xdr:cNvSpPr>
      </xdr:nvSpPr>
      <xdr:spPr>
        <a:xfrm>
          <a:off x="12401550" y="41605200"/>
          <a:ext cx="0" cy="19335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Valuation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compliance with MASB 15 on Property, Plant and Equipment, a revaluation exercise was carried out on 24 March 2005 by Yap Burgess Rawson International, a professional valuation  firms using the comparison method to reflect its fair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oneCellAnchor>
    <xdr:from>
      <xdr:col>13</xdr:col>
      <xdr:colOff>0</xdr:colOff>
      <xdr:row>343</xdr:row>
      <xdr:rowOff>0</xdr:rowOff>
    </xdr:from>
    <xdr:ext cx="104775" cy="257175"/>
    <xdr:sp>
      <xdr:nvSpPr>
        <xdr:cNvPr id="28" name="Text Box 44"/>
        <xdr:cNvSpPr txBox="1">
          <a:spLocks noChangeArrowheads="1"/>
        </xdr:cNvSpPr>
      </xdr:nvSpPr>
      <xdr:spPr>
        <a:xfrm>
          <a:off x="7581900" y="717042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348</xdr:row>
      <xdr:rowOff>0</xdr:rowOff>
    </xdr:from>
    <xdr:ext cx="104775" cy="257175"/>
    <xdr:sp>
      <xdr:nvSpPr>
        <xdr:cNvPr id="29" name="Text Box 45"/>
        <xdr:cNvSpPr txBox="1">
          <a:spLocks noChangeArrowheads="1"/>
        </xdr:cNvSpPr>
      </xdr:nvSpPr>
      <xdr:spPr>
        <a:xfrm>
          <a:off x="7581900" y="728472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47625</xdr:colOff>
      <xdr:row>236</xdr:row>
      <xdr:rowOff>0</xdr:rowOff>
    </xdr:from>
    <xdr:to>
      <xdr:col>17</xdr:col>
      <xdr:colOff>47625</xdr:colOff>
      <xdr:row>236</xdr:row>
      <xdr:rowOff>28575</xdr:rowOff>
    </xdr:to>
    <xdr:sp>
      <xdr:nvSpPr>
        <xdr:cNvPr id="30" name="Text Box 46"/>
        <xdr:cNvSpPr txBox="1">
          <a:spLocks noChangeArrowheads="1"/>
        </xdr:cNvSpPr>
      </xdr:nvSpPr>
      <xdr:spPr>
        <a:xfrm>
          <a:off x="771525" y="48006000"/>
          <a:ext cx="9601200" cy="285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Related Party Transactions
</a:t>
          </a:r>
          <a:r>
            <a:rPr lang="en-US" cap="none" sz="1200" b="0" i="0" u="none" baseline="0">
              <a:solidFill>
                <a:srgbClr val="000000"/>
              </a:solidFill>
              <a:latin typeface="Arial"/>
              <a:ea typeface="Arial"/>
              <a:cs typeface="Arial"/>
            </a:rPr>
            <a:t>There were no transactions with the directors other than the rental paid to a company where certain directors have interests.
</a:t>
          </a:r>
        </a:p>
      </xdr:txBody>
    </xdr:sp>
    <xdr:clientData/>
  </xdr:twoCellAnchor>
  <xdr:twoCellAnchor>
    <xdr:from>
      <xdr:col>2</xdr:col>
      <xdr:colOff>28575</xdr:colOff>
      <xdr:row>412</xdr:row>
      <xdr:rowOff>0</xdr:rowOff>
    </xdr:from>
    <xdr:to>
      <xdr:col>15</xdr:col>
      <xdr:colOff>0</xdr:colOff>
      <xdr:row>412</xdr:row>
      <xdr:rowOff>0</xdr:rowOff>
    </xdr:to>
    <xdr:sp>
      <xdr:nvSpPr>
        <xdr:cNvPr id="31" name="Text Box 47"/>
        <xdr:cNvSpPr txBox="1">
          <a:spLocks noChangeArrowheads="1"/>
        </xdr:cNvSpPr>
      </xdr:nvSpPr>
      <xdr:spPr>
        <a:xfrm>
          <a:off x="752475" y="86410800"/>
          <a:ext cx="81724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Contingent Liabilities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13</xdr:col>
      <xdr:colOff>0</xdr:colOff>
      <xdr:row>115</xdr:row>
      <xdr:rowOff>0</xdr:rowOff>
    </xdr:from>
    <xdr:ext cx="104775" cy="257175"/>
    <xdr:sp>
      <xdr:nvSpPr>
        <xdr:cNvPr id="32" name="Text Box 49"/>
        <xdr:cNvSpPr txBox="1">
          <a:spLocks noChangeArrowheads="1"/>
        </xdr:cNvSpPr>
      </xdr:nvSpPr>
      <xdr:spPr>
        <a:xfrm>
          <a:off x="7581900" y="249364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0</xdr:colOff>
      <xdr:row>412</xdr:row>
      <xdr:rowOff>0</xdr:rowOff>
    </xdr:from>
    <xdr:to>
      <xdr:col>16</xdr:col>
      <xdr:colOff>180975</xdr:colOff>
      <xdr:row>412</xdr:row>
      <xdr:rowOff>0</xdr:rowOff>
    </xdr:to>
    <xdr:sp>
      <xdr:nvSpPr>
        <xdr:cNvPr id="33" name="Text Box 104"/>
        <xdr:cNvSpPr txBox="1">
          <a:spLocks noChangeArrowheads="1"/>
        </xdr:cNvSpPr>
      </xdr:nvSpPr>
      <xdr:spPr>
        <a:xfrm>
          <a:off x="723900" y="86410800"/>
          <a:ext cx="960120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Authorisation For Issue
</a:t>
          </a: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26 February 2007.</a:t>
          </a:r>
        </a:p>
      </xdr:txBody>
    </xdr:sp>
    <xdr:clientData/>
  </xdr:twoCellAnchor>
  <xdr:twoCellAnchor>
    <xdr:from>
      <xdr:col>2</xdr:col>
      <xdr:colOff>0</xdr:colOff>
      <xdr:row>412</xdr:row>
      <xdr:rowOff>0</xdr:rowOff>
    </xdr:from>
    <xdr:to>
      <xdr:col>16</xdr:col>
      <xdr:colOff>180975</xdr:colOff>
      <xdr:row>412</xdr:row>
      <xdr:rowOff>0</xdr:rowOff>
    </xdr:to>
    <xdr:sp>
      <xdr:nvSpPr>
        <xdr:cNvPr id="34" name="Text Box 105"/>
        <xdr:cNvSpPr txBox="1">
          <a:spLocks noChangeArrowheads="1"/>
        </xdr:cNvSpPr>
      </xdr:nvSpPr>
      <xdr:spPr>
        <a:xfrm>
          <a:off x="723900" y="86410800"/>
          <a:ext cx="960120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Dividend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of Directors proposed a first and final dividend of 3 sen per share (2005 : 3 sen per share less 28% income tax) in respect of the financial year ended 31 December 2006. The proposed dividend will be subject to approval to be obtained at the forthcoming Annual General Meeting.</a:t>
          </a:r>
        </a:p>
      </xdr:txBody>
    </xdr:sp>
    <xdr:clientData/>
  </xdr:twoCellAnchor>
  <xdr:oneCellAnchor>
    <xdr:from>
      <xdr:col>1</xdr:col>
      <xdr:colOff>0</xdr:colOff>
      <xdr:row>5</xdr:row>
      <xdr:rowOff>47625</xdr:rowOff>
    </xdr:from>
    <xdr:ext cx="9344025" cy="2952750"/>
    <xdr:sp>
      <xdr:nvSpPr>
        <xdr:cNvPr id="35" name="Text Box 213"/>
        <xdr:cNvSpPr txBox="1">
          <a:spLocks noChangeArrowheads="1"/>
        </xdr:cNvSpPr>
      </xdr:nvSpPr>
      <xdr:spPr>
        <a:xfrm>
          <a:off x="457200" y="1114425"/>
          <a:ext cx="9344025" cy="295275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1. Basis of preparation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is unaudited and has been prepared in accordance with FRS 134 </a:t>
          </a:r>
          <a:r>
            <a:rPr lang="en-US" cap="none" sz="800" b="0" i="0" u="none" baseline="0">
              <a:solidFill>
                <a:srgbClr val="000000"/>
              </a:solidFill>
              <a:latin typeface="Arial"/>
              <a:ea typeface="Arial"/>
              <a:cs typeface="Arial"/>
            </a:rPr>
            <a:t>2004</a:t>
          </a:r>
          <a:r>
            <a:rPr lang="en-US" cap="none" sz="1400" b="0" i="0" u="none" baseline="0">
              <a:solidFill>
                <a:srgbClr val="000000"/>
              </a:solidFill>
              <a:latin typeface="Arial"/>
              <a:ea typeface="Arial"/>
              <a:cs typeface="Arial"/>
            </a:rPr>
            <a:t>,  Interim Financial Reporting and paragraph 9.22 of the Listing Requirements of Bursa Malaysia Securities Berhad.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should be read in conjunction with the audited financial statements of the Group for the year ended 31 December 2006. These explanatory notes attached to the interim financial report provides an explanation of the events and transactions that are significant to an understanding of the changes in the financial position and performance of the Group since the year ended 31 December 2006.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has been prepared in accordance with the same accounting policies adopted in the 2006 annual financial statements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oneCellAnchor>
  <xdr:oneCellAnchor>
    <xdr:from>
      <xdr:col>13</xdr:col>
      <xdr:colOff>0</xdr:colOff>
      <xdr:row>20</xdr:row>
      <xdr:rowOff>0</xdr:rowOff>
    </xdr:from>
    <xdr:ext cx="104775" cy="257175"/>
    <xdr:sp>
      <xdr:nvSpPr>
        <xdr:cNvPr id="36" name="Text Box 214"/>
        <xdr:cNvSpPr txBox="1">
          <a:spLocks noChangeArrowheads="1"/>
        </xdr:cNvSpPr>
      </xdr:nvSpPr>
      <xdr:spPr>
        <a:xfrm>
          <a:off x="7581900" y="44958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161925</xdr:colOff>
      <xdr:row>28</xdr:row>
      <xdr:rowOff>0</xdr:rowOff>
    </xdr:from>
    <xdr:ext cx="114300" cy="257175"/>
    <xdr:sp>
      <xdr:nvSpPr>
        <xdr:cNvPr id="37" name="Text Box 215"/>
        <xdr:cNvSpPr txBox="1">
          <a:spLocks noChangeArrowheads="1"/>
        </xdr:cNvSpPr>
      </xdr:nvSpPr>
      <xdr:spPr>
        <a:xfrm>
          <a:off x="6486525" y="63246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28575</xdr:colOff>
      <xdr:row>353</xdr:row>
      <xdr:rowOff>0</xdr:rowOff>
    </xdr:from>
    <xdr:to>
      <xdr:col>13</xdr:col>
      <xdr:colOff>1009650</xdr:colOff>
      <xdr:row>353</xdr:row>
      <xdr:rowOff>0</xdr:rowOff>
    </xdr:to>
    <xdr:sp>
      <xdr:nvSpPr>
        <xdr:cNvPr id="38" name="Text Box 216"/>
        <xdr:cNvSpPr txBox="1">
          <a:spLocks noChangeArrowheads="1"/>
        </xdr:cNvSpPr>
      </xdr:nvSpPr>
      <xdr:spPr>
        <a:xfrm>
          <a:off x="485775" y="73875900"/>
          <a:ext cx="81057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Review of Performance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1</xdr:col>
      <xdr:colOff>28575</xdr:colOff>
      <xdr:row>353</xdr:row>
      <xdr:rowOff>0</xdr:rowOff>
    </xdr:from>
    <xdr:to>
      <xdr:col>13</xdr:col>
      <xdr:colOff>933450</xdr:colOff>
      <xdr:row>353</xdr:row>
      <xdr:rowOff>0</xdr:rowOff>
    </xdr:to>
    <xdr:sp>
      <xdr:nvSpPr>
        <xdr:cNvPr id="39" name="Text Box 217"/>
        <xdr:cNvSpPr txBox="1">
          <a:spLocks noChangeArrowheads="1"/>
        </xdr:cNvSpPr>
      </xdr:nvSpPr>
      <xdr:spPr>
        <a:xfrm>
          <a:off x="485775" y="73875900"/>
          <a:ext cx="80295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Current Year Prospects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expects the Group operating performance to improve in the second half year though the overall performance can be significantly affected by the poor results in some of its investments.</a:t>
          </a:r>
        </a:p>
      </xdr:txBody>
    </xdr:sp>
    <xdr:clientData/>
  </xdr:twoCellAnchor>
  <xdr:twoCellAnchor>
    <xdr:from>
      <xdr:col>1</xdr:col>
      <xdr:colOff>28575</xdr:colOff>
      <xdr:row>353</xdr:row>
      <xdr:rowOff>0</xdr:rowOff>
    </xdr:from>
    <xdr:to>
      <xdr:col>13</xdr:col>
      <xdr:colOff>933450</xdr:colOff>
      <xdr:row>353</xdr:row>
      <xdr:rowOff>0</xdr:rowOff>
    </xdr:to>
    <xdr:sp>
      <xdr:nvSpPr>
        <xdr:cNvPr id="40" name="Text Box 218"/>
        <xdr:cNvSpPr txBox="1">
          <a:spLocks noChangeArrowheads="1"/>
        </xdr:cNvSpPr>
      </xdr:nvSpPr>
      <xdr:spPr>
        <a:xfrm>
          <a:off x="485775" y="73875900"/>
          <a:ext cx="80295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Material Changes in the Quarterly Results compared to the Results of the Preceding Quarter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1</xdr:col>
      <xdr:colOff>19050</xdr:colOff>
      <xdr:row>259</xdr:row>
      <xdr:rowOff>0</xdr:rowOff>
    </xdr:from>
    <xdr:to>
      <xdr:col>14</xdr:col>
      <xdr:colOff>0</xdr:colOff>
      <xdr:row>259</xdr:row>
      <xdr:rowOff>0</xdr:rowOff>
    </xdr:to>
    <xdr:sp>
      <xdr:nvSpPr>
        <xdr:cNvPr id="41" name="Text Box 219"/>
        <xdr:cNvSpPr txBox="1">
          <a:spLocks noChangeArrowheads="1"/>
        </xdr:cNvSpPr>
      </xdr:nvSpPr>
      <xdr:spPr>
        <a:xfrm>
          <a:off x="476250" y="52920900"/>
          <a:ext cx="8324850"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Issuance and Repayment of Debt and Equity Securities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1</xdr:col>
      <xdr:colOff>28575</xdr:colOff>
      <xdr:row>280</xdr:row>
      <xdr:rowOff>0</xdr:rowOff>
    </xdr:from>
    <xdr:to>
      <xdr:col>14</xdr:col>
      <xdr:colOff>0</xdr:colOff>
      <xdr:row>280</xdr:row>
      <xdr:rowOff>0</xdr:rowOff>
    </xdr:to>
    <xdr:sp>
      <xdr:nvSpPr>
        <xdr:cNvPr id="42" name="Text Box 220"/>
        <xdr:cNvSpPr txBox="1">
          <a:spLocks noChangeArrowheads="1"/>
        </xdr:cNvSpPr>
      </xdr:nvSpPr>
      <xdr:spPr>
        <a:xfrm>
          <a:off x="485775" y="57759600"/>
          <a:ext cx="831532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Contingent Liabilities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1</xdr:col>
      <xdr:colOff>0</xdr:colOff>
      <xdr:row>279</xdr:row>
      <xdr:rowOff>0</xdr:rowOff>
    </xdr:from>
    <xdr:to>
      <xdr:col>15</xdr:col>
      <xdr:colOff>781050</xdr:colOff>
      <xdr:row>283</xdr:row>
      <xdr:rowOff>66675</xdr:rowOff>
    </xdr:to>
    <xdr:sp>
      <xdr:nvSpPr>
        <xdr:cNvPr id="43" name="Text Box 221"/>
        <xdr:cNvSpPr txBox="1">
          <a:spLocks noChangeArrowheads="1"/>
        </xdr:cNvSpPr>
      </xdr:nvSpPr>
      <xdr:spPr>
        <a:xfrm>
          <a:off x="457200" y="57531000"/>
          <a:ext cx="9248775" cy="9810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Off Balance Sheet Financial Instruments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Group does not have any financial instruments with off balance sheet risk as at 28 May 2007, the latest practicable date which shall not be earlier than 7 days from the date of issue of the quarterly report.</a:t>
          </a:r>
        </a:p>
      </xdr:txBody>
    </xdr:sp>
    <xdr:clientData/>
  </xdr:twoCellAnchor>
  <xdr:twoCellAnchor>
    <xdr:from>
      <xdr:col>1</xdr:col>
      <xdr:colOff>28575</xdr:colOff>
      <xdr:row>404</xdr:row>
      <xdr:rowOff>0</xdr:rowOff>
    </xdr:from>
    <xdr:to>
      <xdr:col>13</xdr:col>
      <xdr:colOff>933450</xdr:colOff>
      <xdr:row>404</xdr:row>
      <xdr:rowOff>0</xdr:rowOff>
    </xdr:to>
    <xdr:sp>
      <xdr:nvSpPr>
        <xdr:cNvPr id="44" name="Text Box 222"/>
        <xdr:cNvSpPr txBox="1">
          <a:spLocks noChangeArrowheads="1"/>
        </xdr:cNvSpPr>
      </xdr:nvSpPr>
      <xdr:spPr>
        <a:xfrm>
          <a:off x="485775" y="84924900"/>
          <a:ext cx="80295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Utilisation of Proceeds from the Rights Issue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status of utilisation of proceeds (from the Rights Issue of three(3) new ordinary shares for every existing five(5) shares held, completed in July 2000) as at 20 August 2001  were as follows:-
</a:t>
          </a:r>
        </a:p>
      </xdr:txBody>
    </xdr:sp>
    <xdr:clientData/>
  </xdr:twoCellAnchor>
  <xdr:twoCellAnchor>
    <xdr:from>
      <xdr:col>2</xdr:col>
      <xdr:colOff>19050</xdr:colOff>
      <xdr:row>404</xdr:row>
      <xdr:rowOff>0</xdr:rowOff>
    </xdr:from>
    <xdr:to>
      <xdr:col>13</xdr:col>
      <xdr:colOff>1009650</xdr:colOff>
      <xdr:row>404</xdr:row>
      <xdr:rowOff>0</xdr:rowOff>
    </xdr:to>
    <xdr:sp>
      <xdr:nvSpPr>
        <xdr:cNvPr id="45" name="Text Box 223"/>
        <xdr:cNvSpPr txBox="1">
          <a:spLocks noChangeArrowheads="1"/>
        </xdr:cNvSpPr>
      </xdr:nvSpPr>
      <xdr:spPr>
        <a:xfrm>
          <a:off x="742950" y="84924900"/>
          <a:ext cx="784860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r>
            <a:rPr lang="en-US" cap="none" sz="1200" b="0" i="0" u="none" baseline="0">
              <a:solidFill>
                <a:srgbClr val="000000"/>
              </a:solidFill>
              <a:latin typeface="Arial"/>
              <a:ea typeface="Arial"/>
              <a:cs typeface="Arial"/>
            </a:rPr>
            <a:t>
</a:t>
          </a:r>
        </a:p>
      </xdr:txBody>
    </xdr:sp>
    <xdr:clientData/>
  </xdr:twoCellAnchor>
  <xdr:twoCellAnchor>
    <xdr:from>
      <xdr:col>2</xdr:col>
      <xdr:colOff>19050</xdr:colOff>
      <xdr:row>404</xdr:row>
      <xdr:rowOff>0</xdr:rowOff>
    </xdr:from>
    <xdr:to>
      <xdr:col>13</xdr:col>
      <xdr:colOff>923925</xdr:colOff>
      <xdr:row>404</xdr:row>
      <xdr:rowOff>0</xdr:rowOff>
    </xdr:to>
    <xdr:sp>
      <xdr:nvSpPr>
        <xdr:cNvPr id="46" name="Text Box 224"/>
        <xdr:cNvSpPr txBox="1">
          <a:spLocks noChangeArrowheads="1"/>
        </xdr:cNvSpPr>
      </xdr:nvSpPr>
      <xdr:spPr>
        <a:xfrm>
          <a:off x="742950" y="84924900"/>
          <a:ext cx="7762875"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1</xdr:col>
      <xdr:colOff>28575</xdr:colOff>
      <xdr:row>353</xdr:row>
      <xdr:rowOff>0</xdr:rowOff>
    </xdr:from>
    <xdr:to>
      <xdr:col>13</xdr:col>
      <xdr:colOff>933450</xdr:colOff>
      <xdr:row>353</xdr:row>
      <xdr:rowOff>0</xdr:rowOff>
    </xdr:to>
    <xdr:sp>
      <xdr:nvSpPr>
        <xdr:cNvPr id="47" name="Text Box 225"/>
        <xdr:cNvSpPr txBox="1">
          <a:spLocks noChangeArrowheads="1"/>
        </xdr:cNvSpPr>
      </xdr:nvSpPr>
      <xdr:spPr>
        <a:xfrm>
          <a:off x="485775" y="73875900"/>
          <a:ext cx="80295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Dividend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of Directors does not recommended any dividend for the quarter under review.</a:t>
          </a:r>
        </a:p>
      </xdr:txBody>
    </xdr:sp>
    <xdr:clientData/>
  </xdr:twoCellAnchor>
  <xdr:oneCellAnchor>
    <xdr:from>
      <xdr:col>11</xdr:col>
      <xdr:colOff>161925</xdr:colOff>
      <xdr:row>199</xdr:row>
      <xdr:rowOff>0</xdr:rowOff>
    </xdr:from>
    <xdr:ext cx="114300" cy="257175"/>
    <xdr:sp>
      <xdr:nvSpPr>
        <xdr:cNvPr id="48" name="Text Box 226"/>
        <xdr:cNvSpPr txBox="1">
          <a:spLocks noChangeArrowheads="1"/>
        </xdr:cNvSpPr>
      </xdr:nvSpPr>
      <xdr:spPr>
        <a:xfrm>
          <a:off x="6486525" y="41576625"/>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419100</xdr:colOff>
      <xdr:row>212</xdr:row>
      <xdr:rowOff>0</xdr:rowOff>
    </xdr:from>
    <xdr:to>
      <xdr:col>15</xdr:col>
      <xdr:colOff>723900</xdr:colOff>
      <xdr:row>212</xdr:row>
      <xdr:rowOff>0</xdr:rowOff>
    </xdr:to>
    <xdr:sp>
      <xdr:nvSpPr>
        <xdr:cNvPr id="49" name="Text Box 227"/>
        <xdr:cNvSpPr txBox="1">
          <a:spLocks noChangeArrowheads="1"/>
        </xdr:cNvSpPr>
      </xdr:nvSpPr>
      <xdr:spPr>
        <a:xfrm>
          <a:off x="419100" y="44262675"/>
          <a:ext cx="9229725"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disproportionate taxation charge of the Group for the current financial year is mainly due to non-availability of Group tax relief.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1</xdr:col>
      <xdr:colOff>28575</xdr:colOff>
      <xdr:row>353</xdr:row>
      <xdr:rowOff>0</xdr:rowOff>
    </xdr:from>
    <xdr:to>
      <xdr:col>13</xdr:col>
      <xdr:colOff>933450</xdr:colOff>
      <xdr:row>353</xdr:row>
      <xdr:rowOff>0</xdr:rowOff>
    </xdr:to>
    <xdr:sp>
      <xdr:nvSpPr>
        <xdr:cNvPr id="50" name="Text Box 228"/>
        <xdr:cNvSpPr txBox="1">
          <a:spLocks noChangeArrowheads="1"/>
        </xdr:cNvSpPr>
      </xdr:nvSpPr>
      <xdr:spPr>
        <a:xfrm>
          <a:off x="485775" y="73875900"/>
          <a:ext cx="802957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Subsequent Events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1</xdr:col>
      <xdr:colOff>19050</xdr:colOff>
      <xdr:row>38</xdr:row>
      <xdr:rowOff>0</xdr:rowOff>
    </xdr:from>
    <xdr:to>
      <xdr:col>16</xdr:col>
      <xdr:colOff>38100</xdr:colOff>
      <xdr:row>41</xdr:row>
      <xdr:rowOff>0</xdr:rowOff>
    </xdr:to>
    <xdr:sp>
      <xdr:nvSpPr>
        <xdr:cNvPr id="51" name="Text Box 229"/>
        <xdr:cNvSpPr txBox="1">
          <a:spLocks noChangeArrowheads="1"/>
        </xdr:cNvSpPr>
      </xdr:nvSpPr>
      <xdr:spPr>
        <a:xfrm>
          <a:off x="476250" y="8362950"/>
          <a:ext cx="9705975" cy="60960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Debt and Equity Securities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Save as disclosed below, there were no other issuance and repayment of debt and equity securities for the current financial period to date.
</a:t>
          </a:r>
          <a:r>
            <a:rPr lang="en-US" cap="none" sz="1200" b="0" i="0" u="none" baseline="0">
              <a:solidFill>
                <a:srgbClr val="000000"/>
              </a:solidFill>
              <a:latin typeface="Arial"/>
              <a:ea typeface="Arial"/>
              <a:cs typeface="Arial"/>
            </a:rPr>
            <a:t>
</a:t>
          </a:r>
        </a:p>
      </xdr:txBody>
    </xdr:sp>
    <xdr:clientData/>
  </xdr:twoCellAnchor>
  <xdr:oneCellAnchor>
    <xdr:from>
      <xdr:col>11</xdr:col>
      <xdr:colOff>161925</xdr:colOff>
      <xdr:row>60</xdr:row>
      <xdr:rowOff>0</xdr:rowOff>
    </xdr:from>
    <xdr:ext cx="114300" cy="257175"/>
    <xdr:sp>
      <xdr:nvSpPr>
        <xdr:cNvPr id="52" name="Text Box 230"/>
        <xdr:cNvSpPr txBox="1">
          <a:spLocks noChangeArrowheads="1"/>
        </xdr:cNvSpPr>
      </xdr:nvSpPr>
      <xdr:spPr>
        <a:xfrm>
          <a:off x="6486525" y="1266825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28575</xdr:colOff>
      <xdr:row>113</xdr:row>
      <xdr:rowOff>0</xdr:rowOff>
    </xdr:from>
    <xdr:to>
      <xdr:col>17</xdr:col>
      <xdr:colOff>0</xdr:colOff>
      <xdr:row>117</xdr:row>
      <xdr:rowOff>66675</xdr:rowOff>
    </xdr:to>
    <xdr:sp>
      <xdr:nvSpPr>
        <xdr:cNvPr id="53" name="Text Box 231"/>
        <xdr:cNvSpPr txBox="1">
          <a:spLocks noChangeArrowheads="1"/>
        </xdr:cNvSpPr>
      </xdr:nvSpPr>
      <xdr:spPr>
        <a:xfrm>
          <a:off x="485775" y="24555450"/>
          <a:ext cx="9839325" cy="95250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Subsequent Events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As at the date of this report, there are no material events subsequent to the end of the period reported on that have not been reflected in the financial statement for the said period.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119</xdr:row>
      <xdr:rowOff>66675</xdr:rowOff>
    </xdr:from>
    <xdr:to>
      <xdr:col>16</xdr:col>
      <xdr:colOff>0</xdr:colOff>
      <xdr:row>131</xdr:row>
      <xdr:rowOff>76200</xdr:rowOff>
    </xdr:to>
    <xdr:sp>
      <xdr:nvSpPr>
        <xdr:cNvPr id="54" name="Text Box 232"/>
        <xdr:cNvSpPr txBox="1">
          <a:spLocks noChangeArrowheads="1"/>
        </xdr:cNvSpPr>
      </xdr:nvSpPr>
      <xdr:spPr>
        <a:xfrm>
          <a:off x="457200" y="25917525"/>
          <a:ext cx="9686925" cy="19240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Effect of Changes in the Composition of the Group</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There were no material changes in the composition of the Group during the current financial period to date including business combination,acquisition of subsidiaries and long term investment, restructuring and discontinuing operations except for the Company had on 2 March 2007, obtained the Certificate of Investment issued by the Hanoi People's Committee of the Socialist Republic of Vietnam, to set up a 100% owned subsidiary company in Vietnam, named Industronics Corporation Ltd., to pursue future opportunities in the fields of public information display systems, fire-alarm panels, telemetry and telecommunications. The initial registered capital is USD60,000, equivalent to approximately RM210,900.</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66675</xdr:colOff>
      <xdr:row>133</xdr:row>
      <xdr:rowOff>0</xdr:rowOff>
    </xdr:from>
    <xdr:to>
      <xdr:col>15</xdr:col>
      <xdr:colOff>781050</xdr:colOff>
      <xdr:row>136</xdr:row>
      <xdr:rowOff>85725</xdr:rowOff>
    </xdr:to>
    <xdr:sp>
      <xdr:nvSpPr>
        <xdr:cNvPr id="55" name="Text Box 233"/>
        <xdr:cNvSpPr txBox="1">
          <a:spLocks noChangeArrowheads="1"/>
        </xdr:cNvSpPr>
      </xdr:nvSpPr>
      <xdr:spPr>
        <a:xfrm>
          <a:off x="523875" y="28174950"/>
          <a:ext cx="9182100" cy="7143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Contingent Liabilities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There were no material changes in contingent liabilities since the last audited balance sheet date.</a:t>
          </a:r>
        </a:p>
      </xdr:txBody>
    </xdr:sp>
    <xdr:clientData/>
  </xdr:twoCellAnchor>
  <xdr:twoCellAnchor>
    <xdr:from>
      <xdr:col>1</xdr:col>
      <xdr:colOff>28575</xdr:colOff>
      <xdr:row>137</xdr:row>
      <xdr:rowOff>0</xdr:rowOff>
    </xdr:from>
    <xdr:to>
      <xdr:col>14</xdr:col>
      <xdr:colOff>0</xdr:colOff>
      <xdr:row>137</xdr:row>
      <xdr:rowOff>0</xdr:rowOff>
    </xdr:to>
    <xdr:sp>
      <xdr:nvSpPr>
        <xdr:cNvPr id="56" name="Text Box 234"/>
        <xdr:cNvSpPr txBox="1">
          <a:spLocks noChangeArrowheads="1"/>
        </xdr:cNvSpPr>
      </xdr:nvSpPr>
      <xdr:spPr>
        <a:xfrm>
          <a:off x="485775" y="29013150"/>
          <a:ext cx="831532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Disposal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11</xdr:col>
      <xdr:colOff>161925</xdr:colOff>
      <xdr:row>171</xdr:row>
      <xdr:rowOff>0</xdr:rowOff>
    </xdr:from>
    <xdr:ext cx="114300" cy="257175"/>
    <xdr:sp>
      <xdr:nvSpPr>
        <xdr:cNvPr id="57" name="Text Box 235"/>
        <xdr:cNvSpPr txBox="1">
          <a:spLocks noChangeArrowheads="1"/>
        </xdr:cNvSpPr>
      </xdr:nvSpPr>
      <xdr:spPr>
        <a:xfrm>
          <a:off x="6486525" y="3629025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28575</xdr:colOff>
      <xdr:row>187</xdr:row>
      <xdr:rowOff>38100</xdr:rowOff>
    </xdr:from>
    <xdr:to>
      <xdr:col>15</xdr:col>
      <xdr:colOff>1095375</xdr:colOff>
      <xdr:row>190</xdr:row>
      <xdr:rowOff>28575</xdr:rowOff>
    </xdr:to>
    <xdr:sp>
      <xdr:nvSpPr>
        <xdr:cNvPr id="58" name="Text Box 236"/>
        <xdr:cNvSpPr txBox="1">
          <a:spLocks noChangeArrowheads="1"/>
        </xdr:cNvSpPr>
      </xdr:nvSpPr>
      <xdr:spPr>
        <a:xfrm>
          <a:off x="485775" y="39443025"/>
          <a:ext cx="9534525" cy="6381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Current Year Prospects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Board expects the Group operating performance for year 2007 to be comparable to that of the previous year.</a:t>
          </a:r>
        </a:p>
      </xdr:txBody>
    </xdr:sp>
    <xdr:clientData/>
  </xdr:twoCellAnchor>
  <xdr:oneCellAnchor>
    <xdr:from>
      <xdr:col>11</xdr:col>
      <xdr:colOff>161925</xdr:colOff>
      <xdr:row>247</xdr:row>
      <xdr:rowOff>0</xdr:rowOff>
    </xdr:from>
    <xdr:ext cx="114300" cy="257175"/>
    <xdr:sp>
      <xdr:nvSpPr>
        <xdr:cNvPr id="59" name="Text Box 237"/>
        <xdr:cNvSpPr txBox="1">
          <a:spLocks noChangeArrowheads="1"/>
        </xdr:cNvSpPr>
      </xdr:nvSpPr>
      <xdr:spPr>
        <a:xfrm>
          <a:off x="6486525" y="504063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58</xdr:row>
      <xdr:rowOff>19050</xdr:rowOff>
    </xdr:from>
    <xdr:to>
      <xdr:col>15</xdr:col>
      <xdr:colOff>809625</xdr:colOff>
      <xdr:row>61</xdr:row>
      <xdr:rowOff>190500</xdr:rowOff>
    </xdr:to>
    <xdr:sp>
      <xdr:nvSpPr>
        <xdr:cNvPr id="60" name="Text Box 238"/>
        <xdr:cNvSpPr txBox="1">
          <a:spLocks noChangeArrowheads="1"/>
        </xdr:cNvSpPr>
      </xdr:nvSpPr>
      <xdr:spPr>
        <a:xfrm>
          <a:off x="476250" y="12268200"/>
          <a:ext cx="9258300" cy="8191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Dividend paid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 first and final dividend of 3 sen less 28% tax amounting to RM1,944,344 in respect of the financial year ended 31 December 2005 was paid on 30 June 2006.</a:t>
          </a:r>
        </a:p>
      </xdr:txBody>
    </xdr:sp>
    <xdr:clientData/>
  </xdr:twoCellAnchor>
  <xdr:oneCellAnchor>
    <xdr:from>
      <xdr:col>18</xdr:col>
      <xdr:colOff>0</xdr:colOff>
      <xdr:row>119</xdr:row>
      <xdr:rowOff>0</xdr:rowOff>
    </xdr:from>
    <xdr:ext cx="104775" cy="257175"/>
    <xdr:sp>
      <xdr:nvSpPr>
        <xdr:cNvPr id="61" name="Text Box 239"/>
        <xdr:cNvSpPr txBox="1">
          <a:spLocks noChangeArrowheads="1"/>
        </xdr:cNvSpPr>
      </xdr:nvSpPr>
      <xdr:spPr>
        <a:xfrm>
          <a:off x="11382375" y="258508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5</xdr:row>
      <xdr:rowOff>47625</xdr:rowOff>
    </xdr:from>
    <xdr:ext cx="9344025" cy="2952750"/>
    <xdr:sp>
      <xdr:nvSpPr>
        <xdr:cNvPr id="62" name="Text Box 240"/>
        <xdr:cNvSpPr txBox="1">
          <a:spLocks noChangeArrowheads="1"/>
        </xdr:cNvSpPr>
      </xdr:nvSpPr>
      <xdr:spPr>
        <a:xfrm>
          <a:off x="457200" y="1114425"/>
          <a:ext cx="9344025" cy="295275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1. Basis of preparation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is unaudited and has been prepared in accordance with FRS 134 </a:t>
          </a:r>
          <a:r>
            <a:rPr lang="en-US" cap="none" sz="800" b="0" i="0" u="none" baseline="0">
              <a:solidFill>
                <a:srgbClr val="000000"/>
              </a:solidFill>
              <a:latin typeface="Arial"/>
              <a:ea typeface="Arial"/>
              <a:cs typeface="Arial"/>
            </a:rPr>
            <a:t>2004</a:t>
          </a:r>
          <a:r>
            <a:rPr lang="en-US" cap="none" sz="1400" b="0" i="0" u="none" baseline="0">
              <a:solidFill>
                <a:srgbClr val="000000"/>
              </a:solidFill>
              <a:latin typeface="Arial"/>
              <a:ea typeface="Arial"/>
              <a:cs typeface="Arial"/>
            </a:rPr>
            <a:t>,  Interim Financial Reporting and paragraph 9.22 of the Listing Requirements of Bursa Malaysia Securities Berhad.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should be read in conjunction with the audited financial statements of the Group for the year ended 31 December 2006. These explanatory notes attached to the interim financial report provides an explanation of the events and transactions that are significant to an understanding of the changes in the financial position and performance of the Group since the year ended 31 December 2006.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interim financial report has been prepared in accordance with the same accounting policies adopted in the 2006 annual financial statements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oneCellAnchor>
  <xdr:oneCellAnchor>
    <xdr:from>
      <xdr:col>13</xdr:col>
      <xdr:colOff>0</xdr:colOff>
      <xdr:row>15</xdr:row>
      <xdr:rowOff>0</xdr:rowOff>
    </xdr:from>
    <xdr:ext cx="104775" cy="257175"/>
    <xdr:sp>
      <xdr:nvSpPr>
        <xdr:cNvPr id="63" name="Text Box 241"/>
        <xdr:cNvSpPr txBox="1">
          <a:spLocks noChangeArrowheads="1"/>
        </xdr:cNvSpPr>
      </xdr:nvSpPr>
      <xdr:spPr>
        <a:xfrm>
          <a:off x="7581900" y="33528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32</xdr:row>
      <xdr:rowOff>0</xdr:rowOff>
    </xdr:from>
    <xdr:to>
      <xdr:col>15</xdr:col>
      <xdr:colOff>1162050</xdr:colOff>
      <xdr:row>36</xdr:row>
      <xdr:rowOff>0</xdr:rowOff>
    </xdr:to>
    <xdr:sp>
      <xdr:nvSpPr>
        <xdr:cNvPr id="64" name="Text Box 242"/>
        <xdr:cNvSpPr txBox="1">
          <a:spLocks noChangeArrowheads="1"/>
        </xdr:cNvSpPr>
      </xdr:nvSpPr>
      <xdr:spPr>
        <a:xfrm>
          <a:off x="476250" y="7181850"/>
          <a:ext cx="9610725" cy="80010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Changes in estimates</a:t>
          </a:r>
          <a:r>
            <a:rPr lang="en-US" cap="none" sz="12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0</xdr:col>
      <xdr:colOff>428625</xdr:colOff>
      <xdr:row>173</xdr:row>
      <xdr:rowOff>19050</xdr:rowOff>
    </xdr:from>
    <xdr:to>
      <xdr:col>15</xdr:col>
      <xdr:colOff>1190625</xdr:colOff>
      <xdr:row>178</xdr:row>
      <xdr:rowOff>133350</xdr:rowOff>
    </xdr:to>
    <xdr:sp>
      <xdr:nvSpPr>
        <xdr:cNvPr id="65" name="Text Box 243"/>
        <xdr:cNvSpPr txBox="1">
          <a:spLocks noChangeArrowheads="1"/>
        </xdr:cNvSpPr>
      </xdr:nvSpPr>
      <xdr:spPr>
        <a:xfrm>
          <a:off x="428625" y="36804600"/>
          <a:ext cx="9686925" cy="11715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Review of Performance</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Group revenue of RM15.15 million for the current financial period ended 31 March 2007 was 31.5% lower compared to RM22.12 million for the previous year corresponding period. Profit before tax was RM0.888 million as compared to RM0.307 million in the previous corresponding period due to higher margin on revenue and lower operating expenses in the current quarter</a:t>
          </a:r>
          <a:r>
            <a:rPr lang="en-US" cap="none" sz="1400" b="0" i="0" u="none" baseline="0">
              <a:solidFill>
                <a:srgbClr val="FF00FF"/>
              </a:solidFill>
              <a:latin typeface="Arial"/>
              <a:ea typeface="Arial"/>
              <a:cs typeface="Arial"/>
            </a:rPr>
            <a:t>.</a:t>
          </a:r>
        </a:p>
      </xdr:txBody>
    </xdr:sp>
    <xdr:clientData/>
  </xdr:twoCellAnchor>
  <xdr:oneCellAnchor>
    <xdr:from>
      <xdr:col>18</xdr:col>
      <xdr:colOff>0</xdr:colOff>
      <xdr:row>199</xdr:row>
      <xdr:rowOff>0</xdr:rowOff>
    </xdr:from>
    <xdr:ext cx="104775" cy="257175"/>
    <xdr:sp>
      <xdr:nvSpPr>
        <xdr:cNvPr id="66" name="Text Box 246"/>
        <xdr:cNvSpPr txBox="1">
          <a:spLocks noChangeArrowheads="1"/>
        </xdr:cNvSpPr>
      </xdr:nvSpPr>
      <xdr:spPr>
        <a:xfrm>
          <a:off x="11382375" y="41881425"/>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208</xdr:row>
      <xdr:rowOff>0</xdr:rowOff>
    </xdr:from>
    <xdr:to>
      <xdr:col>15</xdr:col>
      <xdr:colOff>1123950</xdr:colOff>
      <xdr:row>210</xdr:row>
      <xdr:rowOff>104775</xdr:rowOff>
    </xdr:to>
    <xdr:sp>
      <xdr:nvSpPr>
        <xdr:cNvPr id="67" name="Text Box 247"/>
        <xdr:cNvSpPr txBox="1">
          <a:spLocks noChangeArrowheads="1"/>
        </xdr:cNvSpPr>
      </xdr:nvSpPr>
      <xdr:spPr>
        <a:xfrm>
          <a:off x="476250" y="43815000"/>
          <a:ext cx="9572625" cy="561975"/>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twoCellAnchor>
    <xdr:from>
      <xdr:col>1</xdr:col>
      <xdr:colOff>0</xdr:colOff>
      <xdr:row>348</xdr:row>
      <xdr:rowOff>19050</xdr:rowOff>
    </xdr:from>
    <xdr:to>
      <xdr:col>15</xdr:col>
      <xdr:colOff>742950</xdr:colOff>
      <xdr:row>353</xdr:row>
      <xdr:rowOff>114300</xdr:rowOff>
    </xdr:to>
    <xdr:sp>
      <xdr:nvSpPr>
        <xdr:cNvPr id="68" name="Text Box 248"/>
        <xdr:cNvSpPr txBox="1">
          <a:spLocks noChangeArrowheads="1"/>
        </xdr:cNvSpPr>
      </xdr:nvSpPr>
      <xdr:spPr>
        <a:xfrm>
          <a:off x="457200" y="73171050"/>
          <a:ext cx="9210675" cy="11239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Dividend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Directors do not recommend the payment of interim dividend for the period under review. (31 March 2006: Nil). However,the directors have recommended a first and final dividend of 3 sen less 27% tax in respect of the financial year ended 31 December 2006, subject to the shareholders' approval at the forthcoming Annual General Meeting.</a:t>
          </a:r>
        </a:p>
      </xdr:txBody>
    </xdr:sp>
    <xdr:clientData/>
  </xdr:twoCellAnchor>
  <xdr:twoCellAnchor>
    <xdr:from>
      <xdr:col>0</xdr:col>
      <xdr:colOff>352425</xdr:colOff>
      <xdr:row>310</xdr:row>
      <xdr:rowOff>0</xdr:rowOff>
    </xdr:from>
    <xdr:to>
      <xdr:col>17</xdr:col>
      <xdr:colOff>57150</xdr:colOff>
      <xdr:row>342</xdr:row>
      <xdr:rowOff>47625</xdr:rowOff>
    </xdr:to>
    <xdr:sp>
      <xdr:nvSpPr>
        <xdr:cNvPr id="69" name="Text Box 249"/>
        <xdr:cNvSpPr txBox="1">
          <a:spLocks noChangeArrowheads="1"/>
        </xdr:cNvSpPr>
      </xdr:nvSpPr>
      <xdr:spPr>
        <a:xfrm>
          <a:off x="352425" y="64884300"/>
          <a:ext cx="10029825" cy="694372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Material Litigations
</a:t>
          </a:r>
          <a:r>
            <a:rPr lang="en-US" cap="none" sz="1400" b="1" i="0" u="none" baseline="0">
              <a:solidFill>
                <a:srgbClr val="000000"/>
              </a:solidFill>
              <a:latin typeface="Arial"/>
              <a:ea typeface="Arial"/>
              <a:cs typeface="Arial"/>
            </a:rPr>
            <a:t>a) Claim by Sukitronics (Penang) Sdn Bhd ("Sukitronics (Penang)") against Mustajab Indah Sdn Bhd
</a:t>
          </a:r>
          <a:r>
            <a:rPr lang="en-US" cap="none" sz="1400" b="1" i="0" u="none" baseline="0">
              <a:solidFill>
                <a:srgbClr val="000000"/>
              </a:solidFill>
              <a:latin typeface="Arial"/>
              <a:ea typeface="Arial"/>
              <a:cs typeface="Arial"/>
            </a:rPr>
            <a:t>     ("Mustajab")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On 25 June 2001, Sukitronics Penang claimed against Mustajab for an amount of RM2,083,695.35 on account 
</a:t>
          </a:r>
          <a:r>
            <a:rPr lang="en-US" cap="none" sz="1400" b="0" i="0" u="none" baseline="0">
              <a:solidFill>
                <a:srgbClr val="000000"/>
              </a:solidFill>
              <a:latin typeface="Arial"/>
              <a:ea typeface="Arial"/>
              <a:cs typeface="Arial"/>
            </a:rPr>
            <a:t>      of work done, loss of profit, interest and finance charges arising from Mustajab's breach of an agreement dated
</a:t>
          </a:r>
          <a:r>
            <a:rPr lang="en-US" cap="none" sz="1400" b="0" i="0" u="none" baseline="0">
              <a:solidFill>
                <a:srgbClr val="000000"/>
              </a:solidFill>
              <a:latin typeface="Arial"/>
              <a:ea typeface="Arial"/>
              <a:cs typeface="Arial"/>
            </a:rPr>
            <a:t>      29 October 1998 between the parties thereof. Sukitronics Penang pursued the claim under arbitration with the                                                                                                                 
</a:t>
          </a:r>
          <a:r>
            <a:rPr lang="en-US" cap="none" sz="1400" b="0" i="0" u="none" baseline="0">
              <a:solidFill>
                <a:srgbClr val="000000"/>
              </a:solidFill>
              <a:latin typeface="Arial"/>
              <a:ea typeface="Arial"/>
              <a:cs typeface="Arial"/>
            </a:rPr>
            <a:t>      of Persatuan Arkitek Malaysia ('PAM'). On 8 March 2005, the Arbitrator awarded that Mustajab shall pay Sukitronics     
</a:t>
          </a:r>
          <a:r>
            <a:rPr lang="en-US" cap="none" sz="1400" b="0" i="0" u="none" baseline="0">
              <a:solidFill>
                <a:srgbClr val="000000"/>
              </a:solidFill>
              <a:latin typeface="Arial"/>
              <a:ea typeface="Arial"/>
              <a:cs typeface="Arial"/>
            </a:rPr>
            <a:t>      Penang approximately RM1,460,666.58 being the balance of progress claims unpaid, the loss and expense,storage 
</a:t>
          </a:r>
          <a:r>
            <a:rPr lang="en-US" cap="none" sz="1400" b="0" i="0" u="none" baseline="0">
              <a:solidFill>
                <a:srgbClr val="000000"/>
              </a:solidFill>
              <a:latin typeface="Arial"/>
              <a:ea typeface="Arial"/>
              <a:cs typeface="Arial"/>
            </a:rPr>
            <a:t>      charges, loss of profits and interests on outstanding amount, and Mustajab shall also bear the costs of award and       
</a:t>
          </a:r>
          <a:r>
            <a:rPr lang="en-US" cap="none" sz="1400" b="0" i="0" u="none" baseline="0">
              <a:solidFill>
                <a:srgbClr val="000000"/>
              </a:solidFill>
              <a:latin typeface="Arial"/>
              <a:ea typeface="Arial"/>
              <a:cs typeface="Arial"/>
            </a:rPr>
            <a:t>      Sukitronics Penang's cost of reference.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The solicitors of Sukitronics Penang had filed an Originating Summon to register the Arbitrator’s Award as Saman    
</a:t>
          </a:r>
          <a:r>
            <a:rPr lang="en-US" cap="none" sz="1400" b="0" i="0" u="none" baseline="0">
              <a:solidFill>
                <a:srgbClr val="000000"/>
              </a:solidFill>
              <a:latin typeface="Arial"/>
              <a:ea typeface="Arial"/>
              <a:cs typeface="Arial"/>
            </a:rPr>
            <a:t>     Pemula in the High Court of Kuala Lumpur. The matter which was fixed for hearing on 3 March 2006 and  postponed 
</a:t>
          </a:r>
          <a:r>
            <a:rPr lang="en-US" cap="none" sz="1400" b="0" i="0" u="none" baseline="0">
              <a:solidFill>
                <a:srgbClr val="000000"/>
              </a:solidFill>
              <a:latin typeface="Arial"/>
              <a:ea typeface="Arial"/>
              <a:cs typeface="Arial"/>
            </a:rPr>
            <a:t>     to 7 March 2007 is now adjourned to 24 September 2007.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The solicitor is of the opinion that the court should grant the application to register the award as there appear to be no       
</a:t>
          </a:r>
          <a:r>
            <a:rPr lang="en-US" cap="none" sz="1400" b="0" i="0" u="none" baseline="0">
              <a:solidFill>
                <a:srgbClr val="000000"/>
              </a:solidFill>
              <a:latin typeface="Arial"/>
              <a:ea typeface="Arial"/>
              <a:cs typeface="Arial"/>
            </a:rPr>
            <a:t>     grounds challenged. On the merits of the claim, the Company's claim is unrebutted because Mustajab did not adduce    
</a:t>
          </a:r>
          <a:r>
            <a:rPr lang="en-US" cap="none" sz="1400" b="0" i="0" u="none" baseline="0">
              <a:solidFill>
                <a:srgbClr val="000000"/>
              </a:solidFill>
              <a:latin typeface="Arial"/>
              <a:ea typeface="Arial"/>
              <a:cs typeface="Arial"/>
            </a:rPr>
            <a:t>     any evidence. On the procedural aspect every opportunity was given to Mustajab to make representations.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b) Claim by Telekom Publications Sdn Bhd against Asian Advertising (M) Sdn Bhd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Telekom Publications Sdn Bhd ("Telekom") claimed against Asian Advertising (M) Sdn Bhd ("Asian Advertising") for a 
</a:t>
          </a:r>
          <a:r>
            <a:rPr lang="en-US" cap="none" sz="1400" b="0" i="0" u="none" baseline="0">
              <a:solidFill>
                <a:srgbClr val="000000"/>
              </a:solidFill>
              <a:latin typeface="Arial"/>
              <a:ea typeface="Arial"/>
              <a:cs typeface="Arial"/>
            </a:rPr>
            <a:t>     sum of RM358,928.87 together with interest at the rate of 8% per annum on the said sum for non-payment of services      
</a:t>
          </a:r>
          <a:r>
            <a:rPr lang="en-US" cap="none" sz="1400" b="0" i="0" u="none" baseline="0">
              <a:solidFill>
                <a:srgbClr val="000000"/>
              </a:solidFill>
              <a:latin typeface="Arial"/>
              <a:ea typeface="Arial"/>
              <a:cs typeface="Arial"/>
            </a:rPr>
            <a:t>     rendered by Telekom to Asian Advertising as agents for its clients, in particular advertising in Yellow Pages. The Writs 
</a:t>
          </a:r>
          <a:r>
            <a:rPr lang="en-US" cap="none" sz="1400" b="0" i="0" u="none" baseline="0">
              <a:solidFill>
                <a:srgbClr val="000000"/>
              </a:solidFill>
              <a:latin typeface="Arial"/>
              <a:ea typeface="Arial"/>
              <a:cs typeface="Arial"/>
            </a:rPr>
            <a:t>     was filed in September 1999.</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full trial was heard on 13 March 2006, 5 May 2006, 17 May 2006, and concluded its hearing on 11 September 2006.    
</a:t>
          </a:r>
          <a:r>
            <a:rPr lang="en-US" cap="none" sz="1400" b="0" i="0" u="none" baseline="0">
              <a:solidFill>
                <a:srgbClr val="000000"/>
              </a:solidFill>
              <a:latin typeface="Arial"/>
              <a:ea typeface="Arial"/>
              <a:cs typeface="Arial"/>
            </a:rPr>
            <a:t>     The Judge directed for written submission to be filed by both parties and both parties have filed and served
</a:t>
          </a:r>
          <a:r>
            <a:rPr lang="en-US" cap="none" sz="1400" b="0" i="0" u="none" baseline="0">
              <a:solidFill>
                <a:srgbClr val="000000"/>
              </a:solidFill>
              <a:latin typeface="Arial"/>
              <a:ea typeface="Arial"/>
              <a:cs typeface="Arial"/>
            </a:rPr>
            <a:t>     their respective written submission. The matter is now fixed for decision on 31 July 2007.</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The solicitors of Asian Advertising are of the opinion that the claim by the plaintiff is still subject to uncertainties.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oneCellAnchor>
    <xdr:from>
      <xdr:col>11</xdr:col>
      <xdr:colOff>161925</xdr:colOff>
      <xdr:row>236</xdr:row>
      <xdr:rowOff>0</xdr:rowOff>
    </xdr:from>
    <xdr:ext cx="114300" cy="257175"/>
    <xdr:sp>
      <xdr:nvSpPr>
        <xdr:cNvPr id="70" name="Text Box 250"/>
        <xdr:cNvSpPr txBox="1">
          <a:spLocks noChangeArrowheads="1"/>
        </xdr:cNvSpPr>
      </xdr:nvSpPr>
      <xdr:spPr>
        <a:xfrm>
          <a:off x="6486525" y="483108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161925</xdr:colOff>
      <xdr:row>236</xdr:row>
      <xdr:rowOff>0</xdr:rowOff>
    </xdr:from>
    <xdr:ext cx="114300" cy="257175"/>
    <xdr:sp>
      <xdr:nvSpPr>
        <xdr:cNvPr id="71" name="Text Box 251"/>
        <xdr:cNvSpPr txBox="1">
          <a:spLocks noChangeArrowheads="1"/>
        </xdr:cNvSpPr>
      </xdr:nvSpPr>
      <xdr:spPr>
        <a:xfrm>
          <a:off x="6486525" y="483108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847725</xdr:colOff>
      <xdr:row>243</xdr:row>
      <xdr:rowOff>0</xdr:rowOff>
    </xdr:from>
    <xdr:ext cx="104775" cy="257175"/>
    <xdr:sp>
      <xdr:nvSpPr>
        <xdr:cNvPr id="72" name="Text Box 252"/>
        <xdr:cNvSpPr txBox="1">
          <a:spLocks noChangeArrowheads="1"/>
        </xdr:cNvSpPr>
      </xdr:nvSpPr>
      <xdr:spPr>
        <a:xfrm>
          <a:off x="9772650" y="496824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18</xdr:col>
      <xdr:colOff>0</xdr:colOff>
      <xdr:row>105</xdr:row>
      <xdr:rowOff>0</xdr:rowOff>
    </xdr:from>
    <xdr:to>
      <xdr:col>18</xdr:col>
      <xdr:colOff>0</xdr:colOff>
      <xdr:row>116</xdr:row>
      <xdr:rowOff>0</xdr:rowOff>
    </xdr:to>
    <xdr:sp>
      <xdr:nvSpPr>
        <xdr:cNvPr id="73" name="Text Box 253"/>
        <xdr:cNvSpPr txBox="1">
          <a:spLocks noChangeArrowheads="1"/>
        </xdr:cNvSpPr>
      </xdr:nvSpPr>
      <xdr:spPr>
        <a:xfrm>
          <a:off x="11382375" y="23031450"/>
          <a:ext cx="0" cy="22479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Valuation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compliance with MASB 15 on Property, Plant and Equipment, a revaluation exercise was carried out on 24 March 2005 by Yap Burgess Rawson International, a professional valuation  firms using the comparison method to reflect its fair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18</xdr:col>
      <xdr:colOff>0</xdr:colOff>
      <xdr:row>112</xdr:row>
      <xdr:rowOff>0</xdr:rowOff>
    </xdr:from>
    <xdr:to>
      <xdr:col>18</xdr:col>
      <xdr:colOff>0</xdr:colOff>
      <xdr:row>119</xdr:row>
      <xdr:rowOff>0</xdr:rowOff>
    </xdr:to>
    <xdr:sp>
      <xdr:nvSpPr>
        <xdr:cNvPr id="74" name="Text Box 254"/>
        <xdr:cNvSpPr txBox="1">
          <a:spLocks noChangeArrowheads="1"/>
        </xdr:cNvSpPr>
      </xdr:nvSpPr>
      <xdr:spPr>
        <a:xfrm>
          <a:off x="11382375" y="24441150"/>
          <a:ext cx="0" cy="15240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Valuation of property, plant and equipment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compliance with MASB 15 on Property, Plant and Equipment, a revaluation exercise was carried out on 24 March 2005 by Yap Burgess Rawson International, a professional valuation  firms using the comparison method to reflect its fair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twoCellAnchor>
    <xdr:from>
      <xdr:col>1</xdr:col>
      <xdr:colOff>19050</xdr:colOff>
      <xdr:row>106</xdr:row>
      <xdr:rowOff>0</xdr:rowOff>
    </xdr:from>
    <xdr:to>
      <xdr:col>17</xdr:col>
      <xdr:colOff>0</xdr:colOff>
      <xdr:row>110</xdr:row>
      <xdr:rowOff>142875</xdr:rowOff>
    </xdr:to>
    <xdr:sp>
      <xdr:nvSpPr>
        <xdr:cNvPr id="75" name="Text Box 255"/>
        <xdr:cNvSpPr txBox="1">
          <a:spLocks noChangeArrowheads="1"/>
        </xdr:cNvSpPr>
      </xdr:nvSpPr>
      <xdr:spPr>
        <a:xfrm>
          <a:off x="476250" y="23260050"/>
          <a:ext cx="9848850" cy="9715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Valuation of property, plant and equipment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valuations of land and buildings have been brought forward, without amendment from the previous annual financial statements .
</a:t>
          </a:r>
        </a:p>
      </xdr:txBody>
    </xdr:sp>
    <xdr:clientData/>
  </xdr:twoCellAnchor>
  <xdr:oneCellAnchor>
    <xdr:from>
      <xdr:col>11</xdr:col>
      <xdr:colOff>161925</xdr:colOff>
      <xdr:row>248</xdr:row>
      <xdr:rowOff>0</xdr:rowOff>
    </xdr:from>
    <xdr:ext cx="114300" cy="257175"/>
    <xdr:sp>
      <xdr:nvSpPr>
        <xdr:cNvPr id="76" name="Text Box 256"/>
        <xdr:cNvSpPr txBox="1">
          <a:spLocks noChangeArrowheads="1"/>
        </xdr:cNvSpPr>
      </xdr:nvSpPr>
      <xdr:spPr>
        <a:xfrm>
          <a:off x="6486525" y="508254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161925</xdr:colOff>
      <xdr:row>249</xdr:row>
      <xdr:rowOff>0</xdr:rowOff>
    </xdr:from>
    <xdr:ext cx="114300" cy="257175"/>
    <xdr:sp>
      <xdr:nvSpPr>
        <xdr:cNvPr id="77" name="Text Box 257"/>
        <xdr:cNvSpPr txBox="1">
          <a:spLocks noChangeArrowheads="1"/>
        </xdr:cNvSpPr>
      </xdr:nvSpPr>
      <xdr:spPr>
        <a:xfrm>
          <a:off x="6486525" y="510540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47625</xdr:colOff>
      <xdr:row>148</xdr:row>
      <xdr:rowOff>0</xdr:rowOff>
    </xdr:from>
    <xdr:to>
      <xdr:col>16</xdr:col>
      <xdr:colOff>47625</xdr:colOff>
      <xdr:row>148</xdr:row>
      <xdr:rowOff>28575</xdr:rowOff>
    </xdr:to>
    <xdr:sp>
      <xdr:nvSpPr>
        <xdr:cNvPr id="78" name="Text Box 258"/>
        <xdr:cNvSpPr txBox="1">
          <a:spLocks noChangeArrowheads="1"/>
        </xdr:cNvSpPr>
      </xdr:nvSpPr>
      <xdr:spPr>
        <a:xfrm>
          <a:off x="504825" y="31299150"/>
          <a:ext cx="9686925" cy="285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Related Party Transactions
</a:t>
          </a:r>
          <a:r>
            <a:rPr lang="en-US" cap="none" sz="1200" b="0" i="0" u="none" baseline="0">
              <a:solidFill>
                <a:srgbClr val="000000"/>
              </a:solidFill>
              <a:latin typeface="Arial"/>
              <a:ea typeface="Arial"/>
              <a:cs typeface="Arial"/>
            </a:rPr>
            <a:t>There were no transactions with the directors other than the rental paid to a company where certain directors have interests.
</a:t>
          </a:r>
        </a:p>
      </xdr:txBody>
    </xdr:sp>
    <xdr:clientData/>
  </xdr:twoCellAnchor>
  <xdr:twoCellAnchor>
    <xdr:from>
      <xdr:col>1</xdr:col>
      <xdr:colOff>28575</xdr:colOff>
      <xdr:row>388</xdr:row>
      <xdr:rowOff>0</xdr:rowOff>
    </xdr:from>
    <xdr:to>
      <xdr:col>14</xdr:col>
      <xdr:colOff>0</xdr:colOff>
      <xdr:row>388</xdr:row>
      <xdr:rowOff>0</xdr:rowOff>
    </xdr:to>
    <xdr:sp>
      <xdr:nvSpPr>
        <xdr:cNvPr id="79" name="Text Box 259"/>
        <xdr:cNvSpPr txBox="1">
          <a:spLocks noChangeArrowheads="1"/>
        </xdr:cNvSpPr>
      </xdr:nvSpPr>
      <xdr:spPr>
        <a:xfrm>
          <a:off x="485775" y="81915000"/>
          <a:ext cx="8315325" cy="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Contingent Liabilities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1</xdr:col>
      <xdr:colOff>0</xdr:colOff>
      <xdr:row>387</xdr:row>
      <xdr:rowOff>0</xdr:rowOff>
    </xdr:from>
    <xdr:to>
      <xdr:col>15</xdr:col>
      <xdr:colOff>1200150</xdr:colOff>
      <xdr:row>391</xdr:row>
      <xdr:rowOff>66675</xdr:rowOff>
    </xdr:to>
    <xdr:sp>
      <xdr:nvSpPr>
        <xdr:cNvPr id="80" name="Text Box 260"/>
        <xdr:cNvSpPr txBox="1">
          <a:spLocks noChangeArrowheads="1"/>
        </xdr:cNvSpPr>
      </xdr:nvSpPr>
      <xdr:spPr>
        <a:xfrm>
          <a:off x="457200" y="81686400"/>
          <a:ext cx="9667875" cy="9810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Authorisation For Issue
</a:t>
          </a:r>
          <a:r>
            <a:rPr lang="en-US" cap="none" sz="1400" b="0" i="0" u="none" baseline="0">
              <a:solidFill>
                <a:srgbClr val="000000"/>
              </a:solidFill>
              <a:latin typeface="Arial"/>
              <a:ea typeface="Arial"/>
              <a:cs typeface="Arial"/>
            </a:rPr>
            <a:t>The interim financial statements were authorised for issue by the Board of Directors in accordance with a resolution of the directors on 28 May 2007.</a:t>
          </a:r>
        </a:p>
      </xdr:txBody>
    </xdr:sp>
    <xdr:clientData/>
  </xdr:twoCellAnchor>
  <xdr:oneCellAnchor>
    <xdr:from>
      <xdr:col>11</xdr:col>
      <xdr:colOff>161925</xdr:colOff>
      <xdr:row>19</xdr:row>
      <xdr:rowOff>0</xdr:rowOff>
    </xdr:from>
    <xdr:ext cx="114300" cy="257175"/>
    <xdr:sp>
      <xdr:nvSpPr>
        <xdr:cNvPr id="81" name="Text Box 261"/>
        <xdr:cNvSpPr txBox="1">
          <a:spLocks noChangeArrowheads="1"/>
        </xdr:cNvSpPr>
      </xdr:nvSpPr>
      <xdr:spPr>
        <a:xfrm>
          <a:off x="6486525" y="42672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161925</xdr:colOff>
      <xdr:row>28</xdr:row>
      <xdr:rowOff>0</xdr:rowOff>
    </xdr:from>
    <xdr:ext cx="114300" cy="257175"/>
    <xdr:sp>
      <xdr:nvSpPr>
        <xdr:cNvPr id="82" name="Text Box 262"/>
        <xdr:cNvSpPr txBox="1">
          <a:spLocks noChangeArrowheads="1"/>
        </xdr:cNvSpPr>
      </xdr:nvSpPr>
      <xdr:spPr>
        <a:xfrm>
          <a:off x="6486525" y="6324600"/>
          <a:ext cx="1143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295275</xdr:colOff>
      <xdr:row>213</xdr:row>
      <xdr:rowOff>0</xdr:rowOff>
    </xdr:from>
    <xdr:to>
      <xdr:col>15</xdr:col>
      <xdr:colOff>1095375</xdr:colOff>
      <xdr:row>216</xdr:row>
      <xdr:rowOff>19050</xdr:rowOff>
    </xdr:to>
    <xdr:sp>
      <xdr:nvSpPr>
        <xdr:cNvPr id="83" name="Text Box 263"/>
        <xdr:cNvSpPr txBox="1">
          <a:spLocks noChangeArrowheads="1"/>
        </xdr:cNvSpPr>
      </xdr:nvSpPr>
      <xdr:spPr>
        <a:xfrm>
          <a:off x="295275" y="44805600"/>
          <a:ext cx="9725025" cy="7048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Profit on Sale of Unquoted Investments and/or Properties
</a:t>
          </a:r>
          <a:r>
            <a:rPr lang="en-US" cap="none" sz="1400" b="0" i="0" u="none" baseline="0">
              <a:solidFill>
                <a:srgbClr val="000000"/>
              </a:solidFill>
              <a:latin typeface="Arial"/>
              <a:ea typeface="Arial"/>
              <a:cs typeface="Arial"/>
            </a:rPr>
            <a:t>There were no sales of unquoted investments and/or properties for the financial period to date. </a:t>
          </a:r>
          <a:r>
            <a:rPr lang="en-US" cap="none" sz="1200" b="0" i="0" u="none" baseline="0">
              <a:solidFill>
                <a:srgbClr val="000000"/>
              </a:solidFill>
              <a:latin typeface="Arial"/>
              <a:ea typeface="Arial"/>
              <a:cs typeface="Arial"/>
            </a:rPr>
            <a:t>
</a:t>
          </a:r>
        </a:p>
      </xdr:txBody>
    </xdr:sp>
    <xdr:clientData/>
  </xdr:twoCellAnchor>
  <xdr:twoCellAnchor>
    <xdr:from>
      <xdr:col>0</xdr:col>
      <xdr:colOff>428625</xdr:colOff>
      <xdr:row>41</xdr:row>
      <xdr:rowOff>161925</xdr:rowOff>
    </xdr:from>
    <xdr:to>
      <xdr:col>16</xdr:col>
      <xdr:colOff>95250</xdr:colOff>
      <xdr:row>56</xdr:row>
      <xdr:rowOff>19050</xdr:rowOff>
    </xdr:to>
    <xdr:sp>
      <xdr:nvSpPr>
        <xdr:cNvPr id="84" name="Text Box 264"/>
        <xdr:cNvSpPr txBox="1">
          <a:spLocks noChangeArrowheads="1"/>
        </xdr:cNvSpPr>
      </xdr:nvSpPr>
      <xdr:spPr>
        <a:xfrm>
          <a:off x="428625" y="9172575"/>
          <a:ext cx="9810750" cy="2752725"/>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 Issuance of equity</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During the current quarter,  the Company has increased its issued and paid up capital from RM45,476,500 to RM45,516,500 by allotment of 80,000 new ordinary shares of RM0.50 each arising from the exercise of 80,000 options under the Employees Share Option Scheme.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 Share buy-backs, share cancellations and sale of treasury shares
</a:t>
          </a:r>
          <a:r>
            <a:rPr lang="en-US" cap="none" sz="1400" b="0" i="0" u="none" baseline="0">
              <a:solidFill>
                <a:srgbClr val="000000"/>
              </a:solidFill>
              <a:latin typeface="Arial"/>
              <a:ea typeface="Arial"/>
              <a:cs typeface="Arial"/>
            </a:rPr>
            <a:t>During the current quarter, the Company repurchased a total of 10,400 of its own shares from the open market at an                                                  average price of RM0.464 per share. The total consideration paid for the repurchase including transaction costs was RM4,826 and this was financed by internally generated funds.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above shares are being held and retained as treasury shares as defined under Section 67A of the Companies Act, 1965. The total number of shares held as treasury shares as at 31 March 2007 was 1,131,000 at an average price per share of RM0.482. None of the treasury shares were sold or cancelled during the current quarter.</a:t>
          </a:r>
        </a:p>
      </xdr:txBody>
    </xdr:sp>
    <xdr:clientData/>
  </xdr:twoCellAnchor>
  <xdr:twoCellAnchor>
    <xdr:from>
      <xdr:col>1</xdr:col>
      <xdr:colOff>0</xdr:colOff>
      <xdr:row>163</xdr:row>
      <xdr:rowOff>209550</xdr:rowOff>
    </xdr:from>
    <xdr:to>
      <xdr:col>15</xdr:col>
      <xdr:colOff>904875</xdr:colOff>
      <xdr:row>166</xdr:row>
      <xdr:rowOff>171450</xdr:rowOff>
    </xdr:to>
    <xdr:sp>
      <xdr:nvSpPr>
        <xdr:cNvPr id="85" name="Text Box 265"/>
        <xdr:cNvSpPr txBox="1">
          <a:spLocks noChangeArrowheads="1"/>
        </xdr:cNvSpPr>
      </xdr:nvSpPr>
      <xdr:spPr>
        <a:xfrm>
          <a:off x="457200" y="34861500"/>
          <a:ext cx="9372600" cy="64770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There were no transactions with the directors and key management personnel other than the remuneration package paid to them in accordance with the terms and conditions of their appointment.</a:t>
          </a:r>
        </a:p>
      </xdr:txBody>
    </xdr:sp>
    <xdr:clientData/>
  </xdr:twoCellAnchor>
  <xdr:twoCellAnchor>
    <xdr:from>
      <xdr:col>1</xdr:col>
      <xdr:colOff>0</xdr:colOff>
      <xdr:row>180</xdr:row>
      <xdr:rowOff>95250</xdr:rowOff>
    </xdr:from>
    <xdr:to>
      <xdr:col>15</xdr:col>
      <xdr:colOff>1114425</xdr:colOff>
      <xdr:row>185</xdr:row>
      <xdr:rowOff>180975</xdr:rowOff>
    </xdr:to>
    <xdr:sp>
      <xdr:nvSpPr>
        <xdr:cNvPr id="86" name="Text Box 266"/>
        <xdr:cNvSpPr txBox="1">
          <a:spLocks noChangeArrowheads="1"/>
        </xdr:cNvSpPr>
      </xdr:nvSpPr>
      <xdr:spPr>
        <a:xfrm>
          <a:off x="457200" y="38357175"/>
          <a:ext cx="9582150" cy="111442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Material Changes in the Quarterly Results compared to the Results of the Preceding Quarter</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Group revenue reduced by 17.8% from RM18.42 million posted in the preceding quarter to RM15.15 million in the current quarter. The pre-tax profit of RM0.888 million for the current quarter was 6% below the RM0.947 million achieved in the preceding financial quarter. This was mainly attributable to lower revenue generated in the current quarter.
</a:t>
          </a:r>
          <a:r>
            <a:rPr lang="en-US" cap="none" sz="1400" b="0" i="0" u="none" baseline="0">
              <a:solidFill>
                <a:srgbClr val="000000"/>
              </a:solidFill>
              <a:latin typeface="Arial"/>
              <a:ea typeface="Arial"/>
              <a:cs typeface="Arial"/>
            </a:rPr>
            <a:t>
</a:t>
          </a:r>
        </a:p>
      </xdr:txBody>
    </xdr:sp>
    <xdr:clientData/>
  </xdr:twoCellAnchor>
  <xdr:twoCellAnchor>
    <xdr:from>
      <xdr:col>1</xdr:col>
      <xdr:colOff>38100</xdr:colOff>
      <xdr:row>255</xdr:row>
      <xdr:rowOff>123825</xdr:rowOff>
    </xdr:from>
    <xdr:to>
      <xdr:col>15</xdr:col>
      <xdr:colOff>161925</xdr:colOff>
      <xdr:row>259</xdr:row>
      <xdr:rowOff>85725</xdr:rowOff>
    </xdr:to>
    <xdr:sp>
      <xdr:nvSpPr>
        <xdr:cNvPr id="87" name="Text Box 268"/>
        <xdr:cNvSpPr txBox="1">
          <a:spLocks noChangeArrowheads="1"/>
        </xdr:cNvSpPr>
      </xdr:nvSpPr>
      <xdr:spPr>
        <a:xfrm>
          <a:off x="495300" y="52587525"/>
          <a:ext cx="8591550" cy="87630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Status of Corporate Proposals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As at the date of this report, there were no corporate proposals announced.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ELISSA%20LIEW\AppData\Local\Microsoft\Windows\Temporary%20Internet%20Files\Content.IE5\82Q2H30S\Conso%20Q107-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7"/>
      <sheetName val="CFS-Gp"/>
      <sheetName val="Y7Period1"/>
      <sheetName val="Y7Q1"/>
      <sheetName val="MGQ"/>
      <sheetName val="MG"/>
      <sheetName val="BS"/>
      <sheetName val="CBS"/>
      <sheetName val="IS"/>
      <sheetName val="CIS"/>
      <sheetName val="KI"/>
      <sheetName val="CEqty"/>
      <sheetName val="CFS-GpW"/>
      <sheetName val="SGM06"/>
      <sheetName val="NOTES"/>
      <sheetName val="BB"/>
      <sheetName val="Inv"/>
      <sheetName val="EPS"/>
      <sheetName val="EPS1"/>
      <sheetName val="MGQ-Old"/>
      <sheetName val="MG-Old"/>
      <sheetName val="App"/>
    </sheetNames>
    <sheetDataSet>
      <sheetData sheetId="0">
        <row r="51">
          <cell r="X51">
            <v>-385242</v>
          </cell>
        </row>
        <row r="55">
          <cell r="X55">
            <v>112400</v>
          </cell>
        </row>
        <row r="91">
          <cell r="X91">
            <v>0</v>
          </cell>
        </row>
      </sheetData>
      <sheetData sheetId="2">
        <row r="49">
          <cell r="X49">
            <v>-385242</v>
          </cell>
        </row>
        <row r="53">
          <cell r="X53">
            <v>112400</v>
          </cell>
        </row>
      </sheetData>
      <sheetData sheetId="6">
        <row r="7">
          <cell r="B7" t="str">
            <v>AS AT 31 MARCH 2007</v>
          </cell>
        </row>
        <row r="10">
          <cell r="H10" t="str">
            <v>31.03.2007</v>
          </cell>
          <cell r="J10" t="str">
            <v>31.12.2006</v>
          </cell>
        </row>
        <row r="49">
          <cell r="H49">
            <v>40367</v>
          </cell>
        </row>
        <row r="51">
          <cell r="H51">
            <v>-545154</v>
          </cell>
        </row>
      </sheetData>
      <sheetData sheetId="8">
        <row r="9">
          <cell r="C9" t="str">
            <v>FOR THE PERIOD ENDED 31 MARCH 2007</v>
          </cell>
        </row>
        <row r="13">
          <cell r="I13" t="str">
            <v>31.03.2007</v>
          </cell>
          <cell r="K13" t="str">
            <v>31.03.2006</v>
          </cell>
        </row>
      </sheetData>
      <sheetData sheetId="9">
        <row r="14">
          <cell r="I14" t="str">
            <v>31.03.2007</v>
          </cell>
          <cell r="K14" t="str">
            <v>31.03.2006</v>
          </cell>
          <cell r="N14" t="str">
            <v>31.03.2007</v>
          </cell>
          <cell r="P14" t="str">
            <v>31.03.2006</v>
          </cell>
        </row>
      </sheetData>
      <sheetData sheetId="10">
        <row r="8">
          <cell r="C8" t="str">
            <v>FOR THE PERIOD ENDED 31 MARCH 2007</v>
          </cell>
        </row>
      </sheetData>
      <sheetData sheetId="11">
        <row r="5">
          <cell r="B5" t="str">
            <v>FOR THE PERIOD ENDED 31 MARCH 2007</v>
          </cell>
        </row>
      </sheetData>
      <sheetData sheetId="12">
        <row r="66">
          <cell r="Z66">
            <v>0</v>
          </cell>
        </row>
        <row r="80">
          <cell r="Z80">
            <v>0</v>
          </cell>
        </row>
        <row r="82">
          <cell r="Z82">
            <v>0</v>
          </cell>
        </row>
        <row r="90">
          <cell r="Z90">
            <v>0</v>
          </cell>
        </row>
        <row r="91">
          <cell r="Z91">
            <v>0</v>
          </cell>
        </row>
      </sheetData>
      <sheetData sheetId="16">
        <row r="6">
          <cell r="G6">
            <v>0</v>
          </cell>
          <cell r="I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S72"/>
  <sheetViews>
    <sheetView showGridLines="0" tabSelected="1" zoomScale="60" zoomScaleNormal="60" zoomScalePageLayoutView="0" workbookViewId="0" topLeftCell="A1">
      <selection activeCell="I51" sqref="I51"/>
    </sheetView>
  </sheetViews>
  <sheetFormatPr defaultColWidth="8.88671875" defaultRowHeight="15"/>
  <cols>
    <col min="1" max="1" width="1.99609375" style="42" customWidth="1"/>
    <col min="2" max="2" width="4.99609375" style="42" customWidth="1"/>
    <col min="3" max="3" width="2.4453125" style="42" customWidth="1"/>
    <col min="4" max="4" width="6.21484375" style="42" customWidth="1"/>
    <col min="5" max="5" width="9.4453125" style="42" customWidth="1"/>
    <col min="6" max="6" width="8.88671875" style="42" customWidth="1"/>
    <col min="7" max="7" width="6.21484375" style="42" customWidth="1"/>
    <col min="8" max="8" width="5.6640625" style="42" customWidth="1"/>
    <col min="9" max="9" width="12.6640625" style="42" customWidth="1"/>
    <col min="10" max="10" width="1.2265625" style="42" customWidth="1"/>
    <col min="11" max="11" width="11.88671875" style="42" customWidth="1"/>
    <col min="12" max="12" width="1.66796875" style="42" customWidth="1"/>
    <col min="13" max="13" width="5.21484375" style="42" customWidth="1"/>
    <col min="14" max="14" width="12.6640625" style="42" customWidth="1"/>
    <col min="15" max="15" width="2.4453125" style="42" customWidth="1"/>
    <col min="16" max="16" width="12.4453125" style="42" customWidth="1"/>
    <col min="17" max="17" width="1.33203125" style="42" customWidth="1"/>
    <col min="18" max="18" width="7.21484375" style="42" customWidth="1"/>
    <col min="19" max="19" width="0.88671875" style="42" customWidth="1"/>
    <col min="20" max="16384" width="8.88671875" style="42" customWidth="1"/>
  </cols>
  <sheetData>
    <row r="2" spans="2:18" ht="15">
      <c r="B2" s="43"/>
      <c r="C2" s="43"/>
      <c r="D2" s="43"/>
      <c r="E2" s="43"/>
      <c r="F2" s="43"/>
      <c r="G2" s="43"/>
      <c r="H2" s="43"/>
      <c r="I2" s="43"/>
      <c r="J2" s="43"/>
      <c r="K2" s="43"/>
      <c r="L2" s="43"/>
      <c r="M2" s="43"/>
      <c r="N2" s="43"/>
      <c r="O2" s="43"/>
      <c r="P2" s="43"/>
      <c r="Q2" s="43"/>
      <c r="R2" s="43"/>
    </row>
    <row r="3" spans="2:18" ht="15.75">
      <c r="B3" s="43"/>
      <c r="C3" s="44" t="s">
        <v>3</v>
      </c>
      <c r="D3" s="43"/>
      <c r="E3" s="43"/>
      <c r="F3" s="43"/>
      <c r="G3" s="43"/>
      <c r="H3" s="43"/>
      <c r="I3" s="43"/>
      <c r="J3" s="43"/>
      <c r="K3" s="43"/>
      <c r="L3" s="43"/>
      <c r="M3" s="43"/>
      <c r="N3" s="43"/>
      <c r="O3" s="43"/>
      <c r="P3" s="43"/>
      <c r="Q3" s="43"/>
      <c r="R3" s="43"/>
    </row>
    <row r="4" spans="2:18" ht="15">
      <c r="B4" s="43"/>
      <c r="C4" s="45" t="s">
        <v>2</v>
      </c>
      <c r="D4" s="43"/>
      <c r="E4" s="43"/>
      <c r="F4" s="43"/>
      <c r="G4" s="43"/>
      <c r="H4" s="43"/>
      <c r="I4" s="43"/>
      <c r="J4" s="43"/>
      <c r="K4" s="43"/>
      <c r="L4" s="43"/>
      <c r="M4" s="43"/>
      <c r="N4" s="43"/>
      <c r="O4" s="43"/>
      <c r="P4" s="43"/>
      <c r="Q4" s="43"/>
      <c r="R4" s="43"/>
    </row>
    <row r="5" spans="2:18" ht="15">
      <c r="B5" s="43"/>
      <c r="C5" s="45"/>
      <c r="D5" s="43"/>
      <c r="E5" s="43"/>
      <c r="F5" s="43"/>
      <c r="G5" s="43"/>
      <c r="H5" s="43"/>
      <c r="I5" s="43"/>
      <c r="J5" s="43"/>
      <c r="K5" s="43"/>
      <c r="L5" s="43"/>
      <c r="M5" s="43"/>
      <c r="N5" s="43"/>
      <c r="O5" s="43"/>
      <c r="P5" s="43"/>
      <c r="Q5" s="43"/>
      <c r="R5" s="43"/>
    </row>
    <row r="6" spans="2:18" ht="15">
      <c r="B6" s="43"/>
      <c r="C6" s="46"/>
      <c r="D6" s="46"/>
      <c r="E6" s="46"/>
      <c r="F6" s="46"/>
      <c r="G6" s="46"/>
      <c r="H6" s="46"/>
      <c r="I6" s="46"/>
      <c r="J6" s="46"/>
      <c r="K6" s="46"/>
      <c r="L6" s="46"/>
      <c r="M6" s="46"/>
      <c r="N6" s="46"/>
      <c r="O6" s="46"/>
      <c r="P6" s="46"/>
      <c r="Q6" s="46"/>
      <c r="R6" s="46"/>
    </row>
    <row r="7" spans="2:18" ht="15.75">
      <c r="B7" s="43"/>
      <c r="C7" s="47" t="s">
        <v>59</v>
      </c>
      <c r="D7" s="46"/>
      <c r="E7" s="46"/>
      <c r="F7" s="46"/>
      <c r="G7" s="46"/>
      <c r="H7" s="46"/>
      <c r="I7" s="46"/>
      <c r="J7" s="46"/>
      <c r="K7" s="46"/>
      <c r="L7" s="46"/>
      <c r="M7" s="46"/>
      <c r="N7" s="46"/>
      <c r="O7" s="46"/>
      <c r="P7" s="46"/>
      <c r="Q7" s="46"/>
      <c r="R7" s="46"/>
    </row>
    <row r="8" spans="2:18" ht="15.75">
      <c r="B8" s="43"/>
      <c r="C8" s="47" t="str">
        <f>+'[1]IS'!C9</f>
        <v>FOR THE PERIOD ENDED 31 MARCH 2007</v>
      </c>
      <c r="D8" s="46"/>
      <c r="E8" s="46"/>
      <c r="F8" s="46"/>
      <c r="G8" s="46"/>
      <c r="H8" s="46"/>
      <c r="I8" s="46"/>
      <c r="J8" s="46"/>
      <c r="K8" s="46"/>
      <c r="L8" s="46"/>
      <c r="M8" s="46"/>
      <c r="N8" s="46"/>
      <c r="O8" s="46"/>
      <c r="P8" s="46"/>
      <c r="Q8" s="46"/>
      <c r="R8" s="46"/>
    </row>
    <row r="9" spans="2:18" ht="15">
      <c r="B9" s="43"/>
      <c r="C9" s="46"/>
      <c r="D9" s="46"/>
      <c r="E9" s="46"/>
      <c r="F9" s="46"/>
      <c r="G9" s="46"/>
      <c r="H9" s="46"/>
      <c r="I9" s="46"/>
      <c r="J9" s="46"/>
      <c r="K9" s="46"/>
      <c r="L9" s="46"/>
      <c r="M9" s="46"/>
      <c r="N9" s="46"/>
      <c r="O9" s="46"/>
      <c r="P9" s="46"/>
      <c r="Q9" s="46"/>
      <c r="R9" s="46"/>
    </row>
    <row r="10" spans="2:19" ht="15">
      <c r="B10" s="43"/>
      <c r="C10" s="46"/>
      <c r="D10" s="46"/>
      <c r="E10" s="46"/>
      <c r="F10" s="46"/>
      <c r="G10" s="46"/>
      <c r="H10" s="46"/>
      <c r="I10" s="43"/>
      <c r="J10" s="48" t="s">
        <v>4</v>
      </c>
      <c r="K10" s="49"/>
      <c r="L10" s="49"/>
      <c r="M10" s="46"/>
      <c r="N10" s="43"/>
      <c r="O10" s="48" t="s">
        <v>92</v>
      </c>
      <c r="P10" s="48"/>
      <c r="Q10" s="48"/>
      <c r="R10" s="49"/>
      <c r="S10" s="43"/>
    </row>
    <row r="11" spans="2:19" ht="15">
      <c r="B11" s="43"/>
      <c r="C11" s="46"/>
      <c r="D11" s="46"/>
      <c r="E11" s="46"/>
      <c r="F11" s="46"/>
      <c r="G11" s="46"/>
      <c r="H11" s="46"/>
      <c r="I11" s="48" t="s">
        <v>5</v>
      </c>
      <c r="J11" s="46"/>
      <c r="K11" s="48" t="s">
        <v>10</v>
      </c>
      <c r="L11" s="48"/>
      <c r="M11" s="46"/>
      <c r="N11" s="43"/>
      <c r="O11" s="48"/>
      <c r="P11" s="48"/>
      <c r="Q11" s="48"/>
      <c r="R11" s="46"/>
      <c r="S11" s="43"/>
    </row>
    <row r="12" spans="2:19" ht="15">
      <c r="B12" s="43"/>
      <c r="C12" s="46"/>
      <c r="D12" s="46"/>
      <c r="E12" s="46"/>
      <c r="F12" s="46"/>
      <c r="G12" s="46"/>
      <c r="H12" s="46"/>
      <c r="I12" s="48" t="s">
        <v>6</v>
      </c>
      <c r="J12" s="46"/>
      <c r="K12" s="48" t="s">
        <v>6</v>
      </c>
      <c r="L12" s="48"/>
      <c r="M12" s="46"/>
      <c r="N12" s="48" t="s">
        <v>5</v>
      </c>
      <c r="O12" s="48"/>
      <c r="P12" s="48" t="s">
        <v>10</v>
      </c>
      <c r="Q12" s="48"/>
      <c r="R12" s="46"/>
      <c r="S12" s="43"/>
    </row>
    <row r="13" spans="2:19" ht="15">
      <c r="B13" s="43"/>
      <c r="C13" s="46"/>
      <c r="D13" s="46"/>
      <c r="E13" s="46"/>
      <c r="F13" s="46"/>
      <c r="G13" s="46"/>
      <c r="H13" s="46"/>
      <c r="I13" s="48" t="s">
        <v>7</v>
      </c>
      <c r="J13" s="46"/>
      <c r="K13" s="48" t="s">
        <v>7</v>
      </c>
      <c r="L13" s="48"/>
      <c r="M13" s="46"/>
      <c r="N13" s="48" t="s">
        <v>6</v>
      </c>
      <c r="O13" s="48"/>
      <c r="P13" s="48" t="s">
        <v>6</v>
      </c>
      <c r="Q13" s="48"/>
      <c r="R13" s="46"/>
      <c r="S13" s="43"/>
    </row>
    <row r="14" spans="2:19" ht="15">
      <c r="B14" s="43"/>
      <c r="C14" s="46"/>
      <c r="D14" s="46"/>
      <c r="E14" s="46"/>
      <c r="F14" s="46"/>
      <c r="G14" s="46"/>
      <c r="H14" s="46"/>
      <c r="I14" s="50" t="str">
        <f>+'[1]IS'!I13</f>
        <v>31.03.2007</v>
      </c>
      <c r="J14" s="46"/>
      <c r="K14" s="50" t="str">
        <f>+'[1]IS'!K13</f>
        <v>31.03.2006</v>
      </c>
      <c r="L14" s="50"/>
      <c r="M14" s="46"/>
      <c r="N14" s="50" t="str">
        <f>I14</f>
        <v>31.03.2007</v>
      </c>
      <c r="O14" s="46"/>
      <c r="P14" s="50" t="str">
        <f>K14</f>
        <v>31.03.2006</v>
      </c>
      <c r="Q14" s="50"/>
      <c r="R14" s="46"/>
      <c r="S14" s="43"/>
    </row>
    <row r="15" spans="2:19" ht="15">
      <c r="B15" s="43"/>
      <c r="C15" s="46"/>
      <c r="D15" s="46"/>
      <c r="E15" s="46"/>
      <c r="F15" s="46"/>
      <c r="G15" s="46"/>
      <c r="H15" s="46"/>
      <c r="I15" s="50" t="s">
        <v>150</v>
      </c>
      <c r="J15" s="46"/>
      <c r="K15" s="50" t="s">
        <v>150</v>
      </c>
      <c r="L15" s="50"/>
      <c r="M15" s="46"/>
      <c r="N15" s="50" t="s">
        <v>150</v>
      </c>
      <c r="O15" s="50"/>
      <c r="P15" s="50" t="s">
        <v>150</v>
      </c>
      <c r="Q15" s="50"/>
      <c r="R15" s="46"/>
      <c r="S15" s="43"/>
    </row>
    <row r="16" spans="2:19" ht="15">
      <c r="B16" s="43"/>
      <c r="C16" s="46"/>
      <c r="D16" s="46"/>
      <c r="E16" s="46"/>
      <c r="F16" s="46"/>
      <c r="G16" s="46"/>
      <c r="H16" s="46"/>
      <c r="I16" s="46"/>
      <c r="J16" s="46"/>
      <c r="K16" s="46"/>
      <c r="L16" s="46"/>
      <c r="M16" s="46"/>
      <c r="N16" s="46"/>
      <c r="O16" s="46"/>
      <c r="P16" s="46"/>
      <c r="Q16" s="46"/>
      <c r="R16" s="46"/>
      <c r="S16" s="43"/>
    </row>
    <row r="17" spans="2:19" ht="15">
      <c r="B17" s="43"/>
      <c r="C17" s="46"/>
      <c r="D17" s="46" t="s">
        <v>53</v>
      </c>
      <c r="E17" s="46"/>
      <c r="F17" s="46"/>
      <c r="G17" s="46"/>
      <c r="H17" s="46"/>
      <c r="I17" s="51">
        <v>15150140</v>
      </c>
      <c r="J17" s="51"/>
      <c r="K17" s="52">
        <v>22118921</v>
      </c>
      <c r="L17" s="52"/>
      <c r="M17" s="51"/>
      <c r="N17" s="51">
        <v>15150140</v>
      </c>
      <c r="O17" s="51"/>
      <c r="P17" s="52">
        <v>22118921</v>
      </c>
      <c r="Q17" s="52"/>
      <c r="R17" s="51"/>
      <c r="S17" s="43"/>
    </row>
    <row r="18" spans="2:19" ht="15">
      <c r="B18" s="43"/>
      <c r="C18" s="46"/>
      <c r="D18" s="46"/>
      <c r="E18" s="46"/>
      <c r="F18" s="46"/>
      <c r="G18" s="46"/>
      <c r="H18" s="46"/>
      <c r="I18" s="51"/>
      <c r="J18" s="51"/>
      <c r="K18" s="51"/>
      <c r="L18" s="51"/>
      <c r="M18" s="51"/>
      <c r="N18" s="51"/>
      <c r="O18" s="51"/>
      <c r="P18" s="52">
        <v>0</v>
      </c>
      <c r="Q18" s="51"/>
      <c r="R18" s="51"/>
      <c r="S18" s="43"/>
    </row>
    <row r="19" spans="2:19" ht="15">
      <c r="B19" s="43"/>
      <c r="C19" s="46"/>
      <c r="D19" s="46" t="s">
        <v>39</v>
      </c>
      <c r="E19" s="46"/>
      <c r="F19" s="46"/>
      <c r="G19" s="46"/>
      <c r="H19" s="46"/>
      <c r="I19" s="53">
        <v>-9092018</v>
      </c>
      <c r="J19" s="51"/>
      <c r="K19" s="54">
        <v>-15495745</v>
      </c>
      <c r="L19" s="52"/>
      <c r="M19" s="51"/>
      <c r="N19" s="53">
        <v>-9092018</v>
      </c>
      <c r="O19" s="51"/>
      <c r="P19" s="54">
        <v>-15495745</v>
      </c>
      <c r="Q19" s="51"/>
      <c r="R19" s="51"/>
      <c r="S19" s="43"/>
    </row>
    <row r="20" spans="2:19" ht="15">
      <c r="B20" s="43"/>
      <c r="C20" s="46"/>
      <c r="D20" s="46"/>
      <c r="E20" s="46"/>
      <c r="F20" s="46"/>
      <c r="G20" s="46"/>
      <c r="H20" s="46"/>
      <c r="I20" s="51"/>
      <c r="J20" s="51"/>
      <c r="K20" s="52"/>
      <c r="L20" s="52"/>
      <c r="M20" s="51"/>
      <c r="N20" s="51"/>
      <c r="O20" s="51"/>
      <c r="P20" s="52"/>
      <c r="Q20" s="51"/>
      <c r="R20" s="51"/>
      <c r="S20" s="43"/>
    </row>
    <row r="21" spans="2:19" ht="15">
      <c r="B21" s="43"/>
      <c r="C21" s="46"/>
      <c r="D21" s="46" t="s">
        <v>41</v>
      </c>
      <c r="E21" s="46"/>
      <c r="F21" s="46"/>
      <c r="G21" s="46"/>
      <c r="H21" s="46"/>
      <c r="I21" s="51">
        <f>I17+I19</f>
        <v>6058122</v>
      </c>
      <c r="J21" s="51"/>
      <c r="K21" s="51">
        <f>K17+K19</f>
        <v>6623176</v>
      </c>
      <c r="L21" s="52"/>
      <c r="M21" s="51"/>
      <c r="N21" s="51">
        <f>N17+N19</f>
        <v>6058122</v>
      </c>
      <c r="O21" s="51"/>
      <c r="P21" s="51">
        <f>P17+P19</f>
        <v>6623176</v>
      </c>
      <c r="Q21" s="51"/>
      <c r="R21" s="51"/>
      <c r="S21" s="43"/>
    </row>
    <row r="22" spans="2:19" ht="15">
      <c r="B22" s="43"/>
      <c r="C22" s="46"/>
      <c r="D22" s="46"/>
      <c r="E22" s="46"/>
      <c r="F22" s="46"/>
      <c r="G22" s="46"/>
      <c r="H22" s="46"/>
      <c r="I22" s="51"/>
      <c r="J22" s="51"/>
      <c r="K22" s="51"/>
      <c r="L22" s="51"/>
      <c r="M22" s="51"/>
      <c r="N22" s="51"/>
      <c r="O22" s="51"/>
      <c r="P22" s="51"/>
      <c r="Q22" s="51"/>
      <c r="R22" s="51"/>
      <c r="S22" s="43"/>
    </row>
    <row r="23" spans="2:19" ht="15">
      <c r="B23" s="43"/>
      <c r="C23" s="46"/>
      <c r="D23" s="46" t="s">
        <v>56</v>
      </c>
      <c r="E23" s="46"/>
      <c r="F23" s="46"/>
      <c r="G23" s="46"/>
      <c r="H23" s="46"/>
      <c r="I23" s="51">
        <v>422718.276171262</v>
      </c>
      <c r="J23" s="51"/>
      <c r="K23" s="52">
        <v>243912.1173140285</v>
      </c>
      <c r="L23" s="52"/>
      <c r="M23" s="51"/>
      <c r="N23" s="51">
        <v>422718.276171262</v>
      </c>
      <c r="O23" s="51"/>
      <c r="P23" s="52">
        <v>243912.1173140285</v>
      </c>
      <c r="Q23" s="52"/>
      <c r="R23" s="51"/>
      <c r="S23" s="43"/>
    </row>
    <row r="24" spans="2:19" ht="15">
      <c r="B24" s="43"/>
      <c r="C24" s="46"/>
      <c r="D24" s="46"/>
      <c r="E24" s="46"/>
      <c r="F24" s="46"/>
      <c r="G24" s="46"/>
      <c r="H24" s="46"/>
      <c r="I24" s="51"/>
      <c r="J24" s="51"/>
      <c r="K24" s="52"/>
      <c r="L24" s="52"/>
      <c r="M24" s="51"/>
      <c r="N24" s="51"/>
      <c r="O24" s="51"/>
      <c r="P24" s="52"/>
      <c r="Q24" s="52"/>
      <c r="R24" s="51"/>
      <c r="S24" s="43"/>
    </row>
    <row r="25" spans="2:19" ht="15">
      <c r="B25" s="43"/>
      <c r="C25" s="46"/>
      <c r="D25" s="46" t="s">
        <v>151</v>
      </c>
      <c r="E25" s="46"/>
      <c r="F25" s="46"/>
      <c r="G25" s="46"/>
      <c r="H25" s="46"/>
      <c r="I25" s="51">
        <v>-5867275.249167787</v>
      </c>
      <c r="J25" s="51"/>
      <c r="K25" s="52">
        <v>-6502251.188964685</v>
      </c>
      <c r="L25" s="52"/>
      <c r="M25" s="51"/>
      <c r="N25" s="51">
        <v>-5867275.249167787</v>
      </c>
      <c r="O25" s="51"/>
      <c r="P25" s="52">
        <v>-6502251.188964685</v>
      </c>
      <c r="Q25" s="52"/>
      <c r="R25" s="51"/>
      <c r="S25" s="43"/>
    </row>
    <row r="26" spans="2:19" ht="15">
      <c r="B26" s="43"/>
      <c r="C26" s="46"/>
      <c r="D26" s="46"/>
      <c r="E26" s="46"/>
      <c r="F26" s="46"/>
      <c r="G26" s="46"/>
      <c r="H26" s="46"/>
      <c r="I26" s="51"/>
      <c r="J26" s="51"/>
      <c r="K26" s="52"/>
      <c r="L26" s="51"/>
      <c r="M26" s="51"/>
      <c r="N26" s="51"/>
      <c r="O26" s="51"/>
      <c r="P26" s="52"/>
      <c r="Q26" s="51"/>
      <c r="R26" s="51"/>
      <c r="S26" s="43"/>
    </row>
    <row r="27" spans="2:19" ht="15">
      <c r="B27" s="43"/>
      <c r="C27" s="46"/>
      <c r="D27" s="46" t="s">
        <v>60</v>
      </c>
      <c r="E27" s="46"/>
      <c r="F27" s="46"/>
      <c r="G27" s="46"/>
      <c r="H27" s="46"/>
      <c r="I27" s="51">
        <v>-160025</v>
      </c>
      <c r="J27" s="51"/>
      <c r="K27" s="52">
        <v>-202988</v>
      </c>
      <c r="L27" s="51"/>
      <c r="M27" s="51"/>
      <c r="N27" s="51">
        <v>-160025</v>
      </c>
      <c r="O27" s="51"/>
      <c r="P27" s="52">
        <v>-202988</v>
      </c>
      <c r="Q27" s="51"/>
      <c r="R27" s="51"/>
      <c r="S27" s="43"/>
    </row>
    <row r="28" spans="2:19" ht="15">
      <c r="B28" s="43"/>
      <c r="C28" s="46"/>
      <c r="D28" s="46"/>
      <c r="E28" s="46"/>
      <c r="F28" s="46"/>
      <c r="G28" s="46"/>
      <c r="H28" s="46"/>
      <c r="I28" s="51"/>
      <c r="J28" s="51"/>
      <c r="K28" s="52"/>
      <c r="L28" s="51"/>
      <c r="M28" s="51"/>
      <c r="N28" s="51"/>
      <c r="O28" s="51"/>
      <c r="P28" s="52"/>
      <c r="Q28" s="51"/>
      <c r="R28" s="51"/>
      <c r="S28" s="43"/>
    </row>
    <row r="29" spans="2:19" ht="15">
      <c r="B29" s="43"/>
      <c r="C29" s="46"/>
      <c r="D29" s="46" t="s">
        <v>57</v>
      </c>
      <c r="E29" s="46"/>
      <c r="F29" s="46"/>
      <c r="G29" s="46"/>
      <c r="H29" s="46"/>
      <c r="I29" s="53">
        <v>434424</v>
      </c>
      <c r="J29" s="51"/>
      <c r="K29" s="54">
        <v>145050</v>
      </c>
      <c r="L29" s="55"/>
      <c r="M29" s="51"/>
      <c r="N29" s="53">
        <v>434424</v>
      </c>
      <c r="O29" s="51"/>
      <c r="P29" s="54">
        <v>145050</v>
      </c>
      <c r="Q29" s="55"/>
      <c r="R29" s="51"/>
      <c r="S29" s="43"/>
    </row>
    <row r="30" spans="2:19" ht="15">
      <c r="B30" s="43"/>
      <c r="C30" s="46"/>
      <c r="D30" s="43"/>
      <c r="E30" s="46"/>
      <c r="F30" s="46"/>
      <c r="G30" s="46"/>
      <c r="H30" s="46"/>
      <c r="I30" s="51"/>
      <c r="J30" s="51"/>
      <c r="K30" s="51"/>
      <c r="L30" s="51"/>
      <c r="M30" s="51"/>
      <c r="N30" s="51"/>
      <c r="O30" s="51"/>
      <c r="P30" s="51"/>
      <c r="Q30" s="51"/>
      <c r="R30" s="51"/>
      <c r="S30" s="43"/>
    </row>
    <row r="31" spans="2:19" ht="15">
      <c r="B31" s="43"/>
      <c r="C31" s="46"/>
      <c r="D31" s="46" t="s">
        <v>227</v>
      </c>
      <c r="E31" s="46"/>
      <c r="F31" s="46"/>
      <c r="G31" s="46"/>
      <c r="H31" s="46"/>
      <c r="I31" s="51">
        <f>SUM(I20:I29)</f>
        <v>887964.0270034755</v>
      </c>
      <c r="J31" s="51"/>
      <c r="K31" s="51">
        <f>SUM(K20:K29)</f>
        <v>306898.9283493431</v>
      </c>
      <c r="L31" s="51"/>
      <c r="M31" s="51"/>
      <c r="N31" s="51">
        <f>SUM(N20:N29)</f>
        <v>887964.0270034755</v>
      </c>
      <c r="O31" s="51"/>
      <c r="P31" s="51">
        <f>SUM(P20:P29)</f>
        <v>306898.9283493431</v>
      </c>
      <c r="Q31" s="51"/>
      <c r="R31" s="51"/>
      <c r="S31" s="43"/>
    </row>
    <row r="32" spans="2:19" ht="15">
      <c r="B32" s="43"/>
      <c r="C32" s="46"/>
      <c r="D32" s="46"/>
      <c r="E32" s="46"/>
      <c r="F32" s="46"/>
      <c r="G32" s="46"/>
      <c r="H32" s="46"/>
      <c r="I32" s="51"/>
      <c r="J32" s="51"/>
      <c r="K32" s="51"/>
      <c r="L32" s="51"/>
      <c r="M32" s="51"/>
      <c r="N32" s="51"/>
      <c r="O32" s="51"/>
      <c r="P32" s="51"/>
      <c r="Q32" s="51"/>
      <c r="R32" s="51"/>
      <c r="S32" s="43"/>
    </row>
    <row r="33" spans="2:19" ht="15">
      <c r="B33" s="43"/>
      <c r="C33" s="46"/>
      <c r="D33" s="46" t="s">
        <v>0</v>
      </c>
      <c r="E33" s="46"/>
      <c r="F33" s="46"/>
      <c r="G33" s="46"/>
      <c r="H33" s="46"/>
      <c r="I33" s="53">
        <v>-272842</v>
      </c>
      <c r="J33" s="51"/>
      <c r="K33" s="54">
        <v>-226916</v>
      </c>
      <c r="L33" s="52"/>
      <c r="M33" s="51"/>
      <c r="N33" s="53">
        <v>-272842</v>
      </c>
      <c r="O33" s="51"/>
      <c r="P33" s="54">
        <v>-226916</v>
      </c>
      <c r="Q33" s="52"/>
      <c r="R33" s="51"/>
      <c r="S33" s="43"/>
    </row>
    <row r="34" spans="2:19" ht="15">
      <c r="B34" s="43"/>
      <c r="C34" s="46"/>
      <c r="D34" s="46"/>
      <c r="E34" s="46"/>
      <c r="F34" s="46"/>
      <c r="G34" s="46"/>
      <c r="H34" s="46"/>
      <c r="I34" s="51"/>
      <c r="J34" s="51"/>
      <c r="K34" s="51"/>
      <c r="L34" s="51"/>
      <c r="M34" s="51"/>
      <c r="N34" s="51"/>
      <c r="O34" s="51"/>
      <c r="P34" s="51"/>
      <c r="Q34" s="51"/>
      <c r="R34" s="51"/>
      <c r="S34" s="43"/>
    </row>
    <row r="35" spans="2:19" ht="15.75" thickBot="1">
      <c r="B35" s="43"/>
      <c r="C35" s="46"/>
      <c r="D35" s="43" t="s">
        <v>228</v>
      </c>
      <c r="E35" s="46"/>
      <c r="F35" s="46"/>
      <c r="G35" s="46"/>
      <c r="H35" s="46"/>
      <c r="I35" s="56">
        <f>SUM(I31:I33)</f>
        <v>615122.0270034755</v>
      </c>
      <c r="J35" s="51"/>
      <c r="K35" s="56">
        <f>SUM(K31:K33)</f>
        <v>79982.92834934313</v>
      </c>
      <c r="L35" s="51"/>
      <c r="M35" s="51"/>
      <c r="N35" s="56">
        <f>SUM(N31:N33)</f>
        <v>615122.0270034755</v>
      </c>
      <c r="O35" s="51"/>
      <c r="P35" s="56">
        <f>SUM(P31:P33)</f>
        <v>79982.92834934313</v>
      </c>
      <c r="Q35" s="51"/>
      <c r="R35" s="51"/>
      <c r="S35" s="43"/>
    </row>
    <row r="36" spans="2:19" ht="15.75" thickTop="1">
      <c r="B36" s="43"/>
      <c r="C36" s="46"/>
      <c r="D36" s="46"/>
      <c r="E36" s="46"/>
      <c r="F36" s="46"/>
      <c r="G36" s="46"/>
      <c r="H36" s="46"/>
      <c r="I36" s="51"/>
      <c r="J36" s="51"/>
      <c r="K36" s="51"/>
      <c r="L36" s="51"/>
      <c r="M36" s="51"/>
      <c r="N36" s="51"/>
      <c r="O36" s="51"/>
      <c r="P36" s="51"/>
      <c r="Q36" s="51"/>
      <c r="R36" s="51"/>
      <c r="S36" s="43"/>
    </row>
    <row r="37" spans="2:19" ht="15.75">
      <c r="B37" s="43"/>
      <c r="C37" s="46"/>
      <c r="D37" s="47" t="s">
        <v>169</v>
      </c>
      <c r="E37" s="46"/>
      <c r="F37" s="46"/>
      <c r="G37" s="46"/>
      <c r="H37" s="46"/>
      <c r="I37" s="51"/>
      <c r="J37" s="51"/>
      <c r="K37" s="51"/>
      <c r="L37" s="51"/>
      <c r="M37" s="51"/>
      <c r="N37" s="51"/>
      <c r="O37" s="51"/>
      <c r="P37" s="51"/>
      <c r="Q37" s="51"/>
      <c r="R37" s="51"/>
      <c r="S37" s="43"/>
    </row>
    <row r="38" spans="2:19" ht="15">
      <c r="B38" s="43"/>
      <c r="C38" s="46"/>
      <c r="D38" s="57" t="s">
        <v>170</v>
      </c>
      <c r="E38" s="46"/>
      <c r="F38" s="46"/>
      <c r="G38" s="46"/>
      <c r="H38" s="46"/>
      <c r="I38" s="51">
        <v>750591.0270034751</v>
      </c>
      <c r="J38" s="51"/>
      <c r="K38" s="52">
        <v>35816.92834934313</v>
      </c>
      <c r="L38" s="51"/>
      <c r="M38" s="51"/>
      <c r="N38" s="51">
        <v>750591.0270034751</v>
      </c>
      <c r="O38" s="51"/>
      <c r="P38" s="52">
        <v>35816.92834934313</v>
      </c>
      <c r="Q38" s="51"/>
      <c r="R38" s="51"/>
      <c r="S38" s="43"/>
    </row>
    <row r="39" spans="2:19" ht="15">
      <c r="B39" s="43"/>
      <c r="C39" s="46"/>
      <c r="D39" s="46" t="s">
        <v>153</v>
      </c>
      <c r="E39" s="46"/>
      <c r="F39" s="46"/>
      <c r="G39" s="46"/>
      <c r="H39" s="46"/>
      <c r="I39" s="53">
        <v>-135469</v>
      </c>
      <c r="J39" s="51"/>
      <c r="K39" s="54">
        <v>44166</v>
      </c>
      <c r="L39" s="52"/>
      <c r="M39" s="51"/>
      <c r="N39" s="53">
        <v>-135469</v>
      </c>
      <c r="O39" s="51"/>
      <c r="P39" s="54">
        <v>44166</v>
      </c>
      <c r="Q39" s="52"/>
      <c r="R39" s="51"/>
      <c r="S39" s="43"/>
    </row>
    <row r="40" spans="2:19" ht="15">
      <c r="B40" s="43"/>
      <c r="C40" s="46"/>
      <c r="D40" s="46"/>
      <c r="E40" s="46"/>
      <c r="F40" s="46"/>
      <c r="G40" s="46"/>
      <c r="H40" s="46"/>
      <c r="I40" s="51"/>
      <c r="J40" s="51"/>
      <c r="K40" s="52"/>
      <c r="L40" s="52"/>
      <c r="M40" s="51"/>
      <c r="N40" s="51"/>
      <c r="O40" s="51"/>
      <c r="P40" s="52"/>
      <c r="Q40" s="52"/>
      <c r="R40" s="51"/>
      <c r="S40" s="43"/>
    </row>
    <row r="41" spans="2:19" ht="15.75" thickBot="1">
      <c r="B41" s="43"/>
      <c r="C41" s="46"/>
      <c r="D41" s="46" t="s">
        <v>229</v>
      </c>
      <c r="E41" s="46"/>
      <c r="F41" s="46"/>
      <c r="G41" s="46"/>
      <c r="H41" s="46"/>
      <c r="I41" s="56">
        <f>+I35</f>
        <v>615122.0270034755</v>
      </c>
      <c r="J41" s="51"/>
      <c r="K41" s="56">
        <f>+K35</f>
        <v>79982.92834934313</v>
      </c>
      <c r="L41" s="51"/>
      <c r="M41" s="51"/>
      <c r="N41" s="56">
        <f>+N35</f>
        <v>615122.0270034755</v>
      </c>
      <c r="O41" s="51"/>
      <c r="P41" s="56">
        <f>+P35</f>
        <v>79982.92834934313</v>
      </c>
      <c r="Q41" s="51"/>
      <c r="R41" s="51"/>
      <c r="S41" s="43"/>
    </row>
    <row r="42" spans="2:19" ht="15.75" thickTop="1">
      <c r="B42" s="43"/>
      <c r="C42" s="46"/>
      <c r="D42" s="46"/>
      <c r="E42" s="46"/>
      <c r="F42" s="46"/>
      <c r="G42" s="46"/>
      <c r="H42" s="46"/>
      <c r="I42" s="51"/>
      <c r="J42" s="51"/>
      <c r="K42" s="51"/>
      <c r="L42" s="51"/>
      <c r="M42" s="51"/>
      <c r="N42" s="51"/>
      <c r="O42" s="51"/>
      <c r="P42" s="51"/>
      <c r="Q42" s="51"/>
      <c r="R42" s="51"/>
      <c r="S42" s="43"/>
    </row>
    <row r="43" spans="2:19" ht="15">
      <c r="B43" s="43"/>
      <c r="C43" s="46"/>
      <c r="D43" s="46"/>
      <c r="E43" s="46"/>
      <c r="F43" s="46"/>
      <c r="G43" s="46"/>
      <c r="H43" s="46"/>
      <c r="I43" s="51"/>
      <c r="J43" s="51"/>
      <c r="K43" s="51"/>
      <c r="L43" s="51"/>
      <c r="M43" s="51"/>
      <c r="N43" s="51"/>
      <c r="O43" s="51"/>
      <c r="P43" s="51"/>
      <c r="Q43" s="51"/>
      <c r="R43" s="51"/>
      <c r="S43" s="43"/>
    </row>
    <row r="44" spans="2:19" ht="15">
      <c r="B44" s="43"/>
      <c r="C44" s="46"/>
      <c r="D44" s="42" t="s">
        <v>49</v>
      </c>
      <c r="E44" s="58"/>
      <c r="F44" s="46"/>
      <c r="G44" s="46"/>
      <c r="H44" s="46"/>
      <c r="I44" s="59">
        <v>0.8348910939474772</v>
      </c>
      <c r="J44" s="59"/>
      <c r="K44" s="60">
        <v>0.03964394333686621</v>
      </c>
      <c r="L44" s="59"/>
      <c r="M44" s="59"/>
      <c r="N44" s="59">
        <v>0.8348910939474772</v>
      </c>
      <c r="O44" s="59"/>
      <c r="P44" s="60">
        <v>0.03964394333686621</v>
      </c>
      <c r="Q44" s="52"/>
      <c r="R44" s="51"/>
      <c r="S44" s="43"/>
    </row>
    <row r="45" spans="2:19" ht="15">
      <c r="B45" s="43"/>
      <c r="C45" s="46"/>
      <c r="D45" s="46"/>
      <c r="E45" s="46"/>
      <c r="F45" s="46"/>
      <c r="G45" s="46"/>
      <c r="H45" s="46"/>
      <c r="I45" s="59"/>
      <c r="J45" s="59"/>
      <c r="K45" s="59"/>
      <c r="L45" s="59"/>
      <c r="M45" s="59"/>
      <c r="N45" s="59"/>
      <c r="O45" s="59"/>
      <c r="P45" s="59"/>
      <c r="Q45" s="51"/>
      <c r="R45" s="51"/>
      <c r="S45" s="43"/>
    </row>
    <row r="46" spans="2:19" ht="15">
      <c r="B46" s="43"/>
      <c r="C46" s="46"/>
      <c r="D46" s="46"/>
      <c r="E46" s="46"/>
      <c r="F46" s="46"/>
      <c r="G46" s="46"/>
      <c r="H46" s="46"/>
      <c r="I46" s="51"/>
      <c r="J46" s="51"/>
      <c r="K46" s="51"/>
      <c r="L46" s="51"/>
      <c r="M46" s="51"/>
      <c r="N46" s="51"/>
      <c r="O46" s="51"/>
      <c r="P46" s="61"/>
      <c r="Q46" s="51"/>
      <c r="R46" s="51"/>
      <c r="S46" s="43"/>
    </row>
    <row r="47" spans="2:19" ht="15.75">
      <c r="B47" s="43"/>
      <c r="C47" s="62"/>
      <c r="D47" s="43"/>
      <c r="E47" s="46"/>
      <c r="F47" s="46"/>
      <c r="G47" s="46"/>
      <c r="H47" s="46"/>
      <c r="I47" s="51"/>
      <c r="J47" s="51"/>
      <c r="K47" s="51"/>
      <c r="L47" s="51"/>
      <c r="M47" s="51"/>
      <c r="N47" s="51"/>
      <c r="O47" s="51"/>
      <c r="P47" s="51"/>
      <c r="Q47" s="51"/>
      <c r="R47" s="51"/>
      <c r="S47" s="43"/>
    </row>
    <row r="48" spans="2:19" ht="15.75">
      <c r="B48" s="43"/>
      <c r="C48" s="62"/>
      <c r="D48" s="43" t="s">
        <v>58</v>
      </c>
      <c r="E48" s="46"/>
      <c r="F48" s="46"/>
      <c r="G48" s="46"/>
      <c r="H48" s="46"/>
      <c r="I48" s="51"/>
      <c r="J48" s="51"/>
      <c r="K48" s="51"/>
      <c r="L48" s="51"/>
      <c r="M48" s="51"/>
      <c r="N48" s="51"/>
      <c r="O48" s="51"/>
      <c r="P48" s="51"/>
      <c r="Q48" s="51"/>
      <c r="R48" s="51"/>
      <c r="S48" s="43"/>
    </row>
    <row r="49" spans="2:19" ht="15">
      <c r="B49" s="43"/>
      <c r="C49" s="43"/>
      <c r="D49" s="43" t="s">
        <v>232</v>
      </c>
      <c r="E49" s="46"/>
      <c r="F49" s="46"/>
      <c r="G49" s="46"/>
      <c r="H49" s="46"/>
      <c r="I49" s="51"/>
      <c r="J49" s="51"/>
      <c r="K49" s="51"/>
      <c r="L49" s="51"/>
      <c r="M49" s="51"/>
      <c r="N49" s="51"/>
      <c r="O49" s="51"/>
      <c r="P49" s="51"/>
      <c r="Q49" s="51"/>
      <c r="R49" s="51"/>
      <c r="S49" s="43"/>
    </row>
    <row r="50" spans="2:18" ht="15">
      <c r="B50" s="43"/>
      <c r="C50" s="43"/>
      <c r="D50" s="46"/>
      <c r="E50" s="46"/>
      <c r="F50" s="46"/>
      <c r="G50" s="46"/>
      <c r="H50" s="46"/>
      <c r="I50" s="51"/>
      <c r="J50" s="51"/>
      <c r="K50" s="51"/>
      <c r="L50" s="51"/>
      <c r="M50" s="51"/>
      <c r="N50" s="51"/>
      <c r="O50" s="51"/>
      <c r="P50" s="51"/>
      <c r="Q50" s="51"/>
      <c r="R50" s="51"/>
    </row>
    <row r="51" spans="5:16" ht="15">
      <c r="E51" s="63"/>
      <c r="F51" s="63"/>
      <c r="G51" s="63"/>
      <c r="I51" s="64">
        <f>+I35-I41</f>
        <v>0</v>
      </c>
      <c r="J51" s="43"/>
      <c r="K51" s="64">
        <f aca="true" t="shared" si="0" ref="K51:P51">+K35-K41</f>
        <v>0</v>
      </c>
      <c r="L51" s="64"/>
      <c r="M51" s="64"/>
      <c r="N51" s="64">
        <f t="shared" si="0"/>
        <v>0</v>
      </c>
      <c r="O51" s="64"/>
      <c r="P51" s="64">
        <f t="shared" si="0"/>
        <v>0</v>
      </c>
    </row>
    <row r="52" spans="3:18" ht="15">
      <c r="C52" s="65"/>
      <c r="D52" s="65"/>
      <c r="E52" s="65"/>
      <c r="F52" s="65"/>
      <c r="G52" s="65"/>
      <c r="H52" s="65"/>
      <c r="I52" s="66"/>
      <c r="J52" s="66"/>
      <c r="K52" s="66"/>
      <c r="L52" s="66"/>
      <c r="M52" s="66"/>
      <c r="N52" s="66"/>
      <c r="O52" s="66"/>
      <c r="P52" s="66"/>
      <c r="Q52" s="66"/>
      <c r="R52" s="66"/>
    </row>
    <row r="53" spans="3:18" ht="15">
      <c r="C53" s="65"/>
      <c r="D53" s="65"/>
      <c r="E53" s="65"/>
      <c r="F53" s="65"/>
      <c r="G53" s="65"/>
      <c r="H53" s="65"/>
      <c r="I53" s="66"/>
      <c r="J53" s="66"/>
      <c r="K53" s="66"/>
      <c r="L53" s="66"/>
      <c r="M53" s="66"/>
      <c r="N53" s="66"/>
      <c r="O53" s="66"/>
      <c r="P53" s="66"/>
      <c r="Q53" s="66"/>
      <c r="R53" s="66"/>
    </row>
    <row r="54" spans="3:18" ht="15.75">
      <c r="C54" s="62"/>
      <c r="D54" s="67"/>
      <c r="I54" s="66"/>
      <c r="J54" s="66"/>
      <c r="K54" s="66"/>
      <c r="L54" s="66"/>
      <c r="M54" s="66"/>
      <c r="N54" s="66"/>
      <c r="O54" s="66"/>
      <c r="P54" s="66"/>
      <c r="Q54" s="66"/>
      <c r="R54" s="66"/>
    </row>
    <row r="55" spans="3:18" ht="15.75">
      <c r="C55" s="47"/>
      <c r="D55" s="67"/>
      <c r="I55" s="66"/>
      <c r="J55" s="66"/>
      <c r="K55" s="66"/>
      <c r="L55" s="66"/>
      <c r="M55" s="66"/>
      <c r="N55" s="66"/>
      <c r="O55" s="66"/>
      <c r="P55" s="66"/>
      <c r="Q55" s="66"/>
      <c r="R55" s="66"/>
    </row>
    <row r="56" ht="15">
      <c r="D56" s="67"/>
    </row>
    <row r="57" ht="15">
      <c r="D57" s="67"/>
    </row>
    <row r="58" ht="15">
      <c r="D58" s="67"/>
    </row>
    <row r="59" ht="15">
      <c r="D59" s="67"/>
    </row>
    <row r="60" ht="15.75">
      <c r="D60" s="68"/>
    </row>
    <row r="61" ht="15.75">
      <c r="D61" s="68"/>
    </row>
    <row r="62" ht="15">
      <c r="D62" s="67"/>
    </row>
    <row r="65" ht="15">
      <c r="D65" s="69"/>
    </row>
    <row r="66" spans="4:9" ht="15.75">
      <c r="D66" s="69"/>
      <c r="I66" s="70"/>
    </row>
    <row r="67" ht="15.75">
      <c r="I67" s="70"/>
    </row>
    <row r="68" ht="15.75">
      <c r="D68" s="71"/>
    </row>
    <row r="69" ht="15.75">
      <c r="D69" s="71"/>
    </row>
    <row r="70" ht="15.75">
      <c r="D70" s="71"/>
    </row>
    <row r="71" ht="15.75">
      <c r="D71" s="72"/>
    </row>
    <row r="72" spans="1:19" ht="15">
      <c r="A72" s="163"/>
      <c r="B72" s="163"/>
      <c r="C72" s="163"/>
      <c r="D72" s="163"/>
      <c r="E72" s="163"/>
      <c r="F72" s="163"/>
      <c r="G72" s="163"/>
      <c r="H72" s="163"/>
      <c r="I72" s="163"/>
      <c r="J72" s="163"/>
      <c r="K72" s="163"/>
      <c r="L72" s="163"/>
      <c r="M72" s="163"/>
      <c r="N72" s="163"/>
      <c r="O72" s="163"/>
      <c r="P72" s="163"/>
      <c r="Q72" s="163"/>
      <c r="R72" s="163"/>
      <c r="S72" s="163"/>
    </row>
  </sheetData>
  <sheetProtection/>
  <mergeCells count="1">
    <mergeCell ref="A72:S72"/>
  </mergeCells>
  <printOptions horizontalCentered="1"/>
  <pageMargins left="0.57" right="0.45" top="0.74" bottom="0.24" header="0.38" footer="0.52"/>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dimension ref="B2:R65"/>
  <sheetViews>
    <sheetView showGridLines="0" zoomScale="60" zoomScaleNormal="60" zoomScalePageLayoutView="0" workbookViewId="0" topLeftCell="A35">
      <selection activeCell="I65" sqref="I65"/>
    </sheetView>
  </sheetViews>
  <sheetFormatPr defaultColWidth="8.88671875" defaultRowHeight="15"/>
  <cols>
    <col min="1" max="1" width="2.5546875" style="19" customWidth="1"/>
    <col min="2" max="2" width="4.3359375" style="19" customWidth="1"/>
    <col min="3" max="3" width="3.21484375" style="19" customWidth="1"/>
    <col min="4" max="4" width="1.88671875" style="19" customWidth="1"/>
    <col min="5" max="5" width="7.88671875" style="19" customWidth="1"/>
    <col min="6" max="6" width="13.88671875" style="19" customWidth="1"/>
    <col min="7" max="7" width="12.10546875" style="19" customWidth="1"/>
    <col min="8" max="8" width="10.88671875" style="19" customWidth="1"/>
    <col min="9" max="9" width="12.21484375" style="19" customWidth="1"/>
    <col min="10" max="10" width="11.6640625" style="19" customWidth="1"/>
    <col min="11" max="11" width="12.5546875" style="19" customWidth="1"/>
    <col min="12" max="12" width="2.99609375" style="19" customWidth="1"/>
    <col min="13" max="13" width="8.88671875" style="19" customWidth="1"/>
    <col min="14" max="14" width="10.10546875" style="19" customWidth="1"/>
    <col min="15" max="15" width="11.6640625" style="19" customWidth="1"/>
    <col min="16" max="16" width="8.88671875" style="19" customWidth="1"/>
    <col min="17" max="17" width="13.3359375" style="19" customWidth="1"/>
    <col min="18" max="18" width="12.5546875" style="19" customWidth="1"/>
    <col min="19" max="16384" width="8.88671875" style="19" customWidth="1"/>
  </cols>
  <sheetData>
    <row r="2" ht="15.75">
      <c r="C2" s="21" t="s">
        <v>3</v>
      </c>
    </row>
    <row r="3" ht="15">
      <c r="C3" s="22" t="s">
        <v>2</v>
      </c>
    </row>
    <row r="4" ht="15">
      <c r="C4" s="22"/>
    </row>
    <row r="5" ht="15.75">
      <c r="C5" s="21" t="s">
        <v>132</v>
      </c>
    </row>
    <row r="6" ht="15.75">
      <c r="C6" s="21" t="str">
        <f>+'[1]BS'!B7</f>
        <v>AS AT 31 MARCH 2007</v>
      </c>
    </row>
    <row r="8" spans="9:11" ht="15">
      <c r="I8" s="5" t="s">
        <v>133</v>
      </c>
      <c r="K8" s="5" t="s">
        <v>134</v>
      </c>
    </row>
    <row r="9" spans="9:11" ht="15">
      <c r="I9" s="5" t="s">
        <v>5</v>
      </c>
      <c r="K9" s="5" t="s">
        <v>10</v>
      </c>
    </row>
    <row r="10" spans="9:11" ht="15">
      <c r="I10" s="5" t="s">
        <v>135</v>
      </c>
      <c r="K10" s="5" t="s">
        <v>135</v>
      </c>
    </row>
    <row r="11" spans="9:11" ht="15">
      <c r="I11" s="5" t="s">
        <v>136</v>
      </c>
      <c r="K11" s="5" t="s">
        <v>136</v>
      </c>
    </row>
    <row r="12" spans="9:11" ht="15">
      <c r="I12" s="25" t="str">
        <f>+'[1]BS'!H10</f>
        <v>31.03.2007</v>
      </c>
      <c r="K12" s="25" t="str">
        <f>+'[1]BS'!J10</f>
        <v>31.12.2006</v>
      </c>
    </row>
    <row r="13" spans="9:11" ht="15">
      <c r="I13" s="26" t="s">
        <v>150</v>
      </c>
      <c r="K13" s="26" t="s">
        <v>150</v>
      </c>
    </row>
    <row r="14" spans="9:11" ht="15">
      <c r="I14" s="5" t="s">
        <v>37</v>
      </c>
      <c r="K14" s="5" t="s">
        <v>36</v>
      </c>
    </row>
    <row r="15" spans="4:11" ht="15.75">
      <c r="D15" s="27" t="s">
        <v>171</v>
      </c>
      <c r="I15" s="5"/>
      <c r="K15" s="5"/>
    </row>
    <row r="16" ht="15.75">
      <c r="D16" s="27" t="s">
        <v>172</v>
      </c>
    </row>
    <row r="17" spans="4:18" ht="15">
      <c r="D17" s="19" t="s">
        <v>137</v>
      </c>
      <c r="I17" s="20">
        <v>18049803</v>
      </c>
      <c r="J17" s="28"/>
      <c r="K17" s="20">
        <v>17182982</v>
      </c>
      <c r="Q17" s="20"/>
      <c r="R17" s="20"/>
    </row>
    <row r="18" spans="4:18" ht="15">
      <c r="D18" s="22" t="s">
        <v>209</v>
      </c>
      <c r="I18" s="20">
        <v>1516548</v>
      </c>
      <c r="J18" s="28"/>
      <c r="K18" s="20">
        <v>1521326</v>
      </c>
      <c r="Q18" s="20"/>
      <c r="R18" s="20"/>
    </row>
    <row r="19" spans="4:18" ht="15">
      <c r="D19" s="19" t="s">
        <v>138</v>
      </c>
      <c r="I19" s="20">
        <v>214738</v>
      </c>
      <c r="J19" s="28"/>
      <c r="K19" s="20">
        <v>268192</v>
      </c>
      <c r="Q19" s="20"/>
      <c r="R19" s="20"/>
    </row>
    <row r="20" spans="4:18" ht="15">
      <c r="D20" s="19" t="s">
        <v>106</v>
      </c>
      <c r="I20" s="20">
        <v>1942771</v>
      </c>
      <c r="J20" s="28"/>
      <c r="K20" s="20">
        <v>1952712</v>
      </c>
      <c r="Q20" s="20"/>
      <c r="R20" s="20"/>
    </row>
    <row r="21" spans="4:18" ht="15">
      <c r="D21" s="22" t="s">
        <v>42</v>
      </c>
      <c r="I21" s="20">
        <v>1</v>
      </c>
      <c r="J21" s="28"/>
      <c r="K21" s="20">
        <v>1</v>
      </c>
      <c r="Q21" s="20"/>
      <c r="R21" s="20"/>
    </row>
    <row r="22" spans="4:18" ht="15">
      <c r="D22" s="22" t="s">
        <v>233</v>
      </c>
      <c r="I22" s="29">
        <v>357629</v>
      </c>
      <c r="J22" s="28"/>
      <c r="K22" s="20">
        <v>368563</v>
      </c>
      <c r="Q22" s="20"/>
      <c r="R22" s="20"/>
    </row>
    <row r="23" spans="4:18" ht="15">
      <c r="D23" s="19" t="s">
        <v>139</v>
      </c>
      <c r="I23" s="20">
        <v>1614272</v>
      </c>
      <c r="J23" s="28"/>
      <c r="K23" s="20">
        <v>1583908</v>
      </c>
      <c r="Q23" s="20"/>
      <c r="R23" s="20"/>
    </row>
    <row r="24" spans="4:18" ht="15">
      <c r="D24" s="19" t="s">
        <v>148</v>
      </c>
      <c r="I24" s="20">
        <v>97000</v>
      </c>
      <c r="J24" s="28"/>
      <c r="K24" s="20">
        <v>102000</v>
      </c>
      <c r="Q24" s="20"/>
      <c r="R24" s="20"/>
    </row>
    <row r="25" spans="4:18" ht="15.75">
      <c r="D25" s="27" t="s">
        <v>234</v>
      </c>
      <c r="I25" s="30">
        <f>SUM(I17:I24)</f>
        <v>23792762</v>
      </c>
      <c r="J25" s="28"/>
      <c r="K25" s="30">
        <f>SUM(K17:K24)</f>
        <v>22979684</v>
      </c>
      <c r="Q25" s="20"/>
      <c r="R25" s="20"/>
    </row>
    <row r="26" spans="17:18" ht="15">
      <c r="Q26" s="20"/>
      <c r="R26" s="20"/>
    </row>
    <row r="27" spans="4:18" ht="15.75">
      <c r="D27" s="27" t="s">
        <v>11</v>
      </c>
      <c r="I27" s="20"/>
      <c r="J27" s="28"/>
      <c r="K27" s="20"/>
      <c r="Q27" s="20"/>
      <c r="R27" s="20"/>
    </row>
    <row r="28" spans="5:18" ht="15">
      <c r="E28" s="19" t="s">
        <v>140</v>
      </c>
      <c r="I28" s="31">
        <v>40278863</v>
      </c>
      <c r="J28" s="28"/>
      <c r="K28" s="31">
        <v>36664762</v>
      </c>
      <c r="Q28" s="20"/>
      <c r="R28" s="20"/>
    </row>
    <row r="29" spans="5:18" ht="15">
      <c r="E29" s="19" t="s">
        <v>141</v>
      </c>
      <c r="I29" s="32">
        <v>823983</v>
      </c>
      <c r="J29" s="28"/>
      <c r="K29" s="32">
        <v>6481246</v>
      </c>
      <c r="Q29" s="20"/>
      <c r="R29" s="20"/>
    </row>
    <row r="30" spans="5:18" ht="15">
      <c r="E30" s="19" t="s">
        <v>142</v>
      </c>
      <c r="I30" s="32">
        <v>31053581.8964014</v>
      </c>
      <c r="J30" s="28"/>
      <c r="K30" s="32">
        <v>30966548</v>
      </c>
      <c r="Q30" s="20"/>
      <c r="R30" s="20"/>
    </row>
    <row r="31" spans="5:18" ht="15">
      <c r="E31" s="19" t="s">
        <v>131</v>
      </c>
      <c r="I31" s="33">
        <v>18627249.49285136</v>
      </c>
      <c r="J31" s="28"/>
      <c r="K31" s="33">
        <v>20064957</v>
      </c>
      <c r="Q31" s="20"/>
      <c r="R31" s="20"/>
    </row>
    <row r="32" spans="4:18" ht="15.75">
      <c r="D32" s="27" t="s">
        <v>235</v>
      </c>
      <c r="I32" s="34">
        <f>SUM(I28:I31)</f>
        <v>90783677.38925277</v>
      </c>
      <c r="J32" s="28"/>
      <c r="K32" s="34">
        <f>SUM(K28:K31)</f>
        <v>94177513</v>
      </c>
      <c r="O32" s="28"/>
      <c r="Q32" s="20"/>
      <c r="R32" s="20"/>
    </row>
    <row r="33" spans="4:18" ht="16.5" thickBot="1">
      <c r="D33" s="27" t="s">
        <v>210</v>
      </c>
      <c r="I33" s="35">
        <f>SUM(I17:I24)+I32</f>
        <v>114576439.38925277</v>
      </c>
      <c r="J33" s="28"/>
      <c r="K33" s="35">
        <f>SUM(K17:K24)+K32</f>
        <v>117157197</v>
      </c>
      <c r="Q33" s="20"/>
      <c r="R33" s="20"/>
    </row>
    <row r="34" spans="4:18" ht="16.5" thickTop="1">
      <c r="D34" s="27"/>
      <c r="I34" s="34"/>
      <c r="J34" s="28"/>
      <c r="K34" s="34"/>
      <c r="Q34" s="20"/>
      <c r="R34" s="20"/>
    </row>
    <row r="35" spans="4:18" ht="15.75">
      <c r="D35" s="27" t="s">
        <v>173</v>
      </c>
      <c r="I35" s="20"/>
      <c r="J35" s="28"/>
      <c r="K35" s="20"/>
      <c r="Q35" s="20"/>
      <c r="R35" s="20"/>
    </row>
    <row r="36" spans="4:18" ht="15.75">
      <c r="D36" s="27" t="s">
        <v>174</v>
      </c>
      <c r="I36" s="20"/>
      <c r="J36" s="28"/>
      <c r="K36" s="20"/>
      <c r="Q36" s="20"/>
      <c r="R36" s="20"/>
    </row>
    <row r="37" spans="4:18" ht="15">
      <c r="D37" s="19" t="s">
        <v>152</v>
      </c>
      <c r="I37" s="20">
        <v>45516500</v>
      </c>
      <c r="J37" s="28"/>
      <c r="K37" s="20">
        <v>45476500</v>
      </c>
      <c r="Q37" s="20"/>
      <c r="R37" s="20"/>
    </row>
    <row r="38" spans="4:18" ht="15">
      <c r="D38" s="23" t="s">
        <v>13</v>
      </c>
      <c r="E38" s="23"/>
      <c r="F38" s="23"/>
      <c r="G38" s="23"/>
      <c r="H38" s="23"/>
      <c r="I38" s="34">
        <v>15453773.307003474</v>
      </c>
      <c r="J38" s="36"/>
      <c r="K38" s="34">
        <v>14701709</v>
      </c>
      <c r="Q38" s="20"/>
      <c r="R38" s="20"/>
    </row>
    <row r="39" spans="4:18" ht="15">
      <c r="D39" s="22" t="s">
        <v>40</v>
      </c>
      <c r="I39" s="37">
        <v>-545154</v>
      </c>
      <c r="J39" s="20"/>
      <c r="K39" s="37">
        <v>-540328</v>
      </c>
      <c r="L39" s="20"/>
      <c r="Q39" s="20"/>
      <c r="R39" s="20"/>
    </row>
    <row r="40" spans="4:18" ht="15.75">
      <c r="D40" s="38" t="s">
        <v>236</v>
      </c>
      <c r="I40" s="20">
        <f>SUM(I37:I39)</f>
        <v>60425119.307003476</v>
      </c>
      <c r="J40" s="28"/>
      <c r="K40" s="20">
        <f>SUM(K37:K39)</f>
        <v>59637881</v>
      </c>
      <c r="Q40" s="20"/>
      <c r="R40" s="20"/>
    </row>
    <row r="41" spans="4:18" ht="15">
      <c r="D41" s="19" t="s">
        <v>15</v>
      </c>
      <c r="I41" s="37">
        <v>7260691</v>
      </c>
      <c r="J41" s="28"/>
      <c r="K41" s="37">
        <v>7396160</v>
      </c>
      <c r="Q41" s="20"/>
      <c r="R41" s="20"/>
    </row>
    <row r="42" spans="4:18" ht="15.75">
      <c r="D42" s="27" t="s">
        <v>175</v>
      </c>
      <c r="I42" s="30">
        <f>+I40+I41</f>
        <v>67685810.30700347</v>
      </c>
      <c r="J42" s="28"/>
      <c r="K42" s="30">
        <f>+K40+K41</f>
        <v>67034041</v>
      </c>
      <c r="Q42" s="20"/>
      <c r="R42" s="20"/>
    </row>
    <row r="43" spans="4:18" ht="15.75">
      <c r="D43" s="27"/>
      <c r="I43" s="20"/>
      <c r="J43" s="28"/>
      <c r="K43" s="20"/>
      <c r="Q43" s="20"/>
      <c r="R43" s="20"/>
    </row>
    <row r="44" spans="4:18" ht="15.75">
      <c r="D44" s="27" t="s">
        <v>176</v>
      </c>
      <c r="I44" s="20"/>
      <c r="J44" s="28"/>
      <c r="K44" s="20"/>
      <c r="Q44" s="20"/>
      <c r="R44" s="20"/>
    </row>
    <row r="45" spans="4:18" ht="15">
      <c r="D45" s="19" t="s">
        <v>16</v>
      </c>
      <c r="I45" s="20">
        <v>1279888</v>
      </c>
      <c r="J45" s="28"/>
      <c r="K45" s="20">
        <v>874282</v>
      </c>
      <c r="Q45" s="20"/>
      <c r="R45" s="20"/>
    </row>
    <row r="46" spans="4:18" ht="15">
      <c r="D46" s="19" t="s">
        <v>149</v>
      </c>
      <c r="I46" s="20">
        <v>999108</v>
      </c>
      <c r="J46" s="28"/>
      <c r="K46" s="20">
        <v>1140508</v>
      </c>
      <c r="Q46" s="20"/>
      <c r="R46" s="20"/>
    </row>
    <row r="47" spans="4:18" ht="15.75">
      <c r="D47" s="27" t="s">
        <v>211</v>
      </c>
      <c r="I47" s="30">
        <f>SUM(I45:I46)</f>
        <v>2278996</v>
      </c>
      <c r="J47" s="28"/>
      <c r="K47" s="30">
        <f>SUM(K45:K46)</f>
        <v>2014790</v>
      </c>
      <c r="Q47" s="20"/>
      <c r="R47" s="20"/>
    </row>
    <row r="48" spans="9:18" ht="15">
      <c r="I48" s="20"/>
      <c r="J48" s="28"/>
      <c r="K48" s="20"/>
      <c r="Q48" s="20"/>
      <c r="R48" s="20"/>
    </row>
    <row r="49" spans="4:18" ht="15.75">
      <c r="D49" s="27" t="s">
        <v>143</v>
      </c>
      <c r="I49" s="37"/>
      <c r="J49" s="28"/>
      <c r="K49" s="37"/>
      <c r="Q49" s="20"/>
      <c r="R49" s="20"/>
    </row>
    <row r="50" spans="5:18" ht="15">
      <c r="E50" s="19" t="s">
        <v>144</v>
      </c>
      <c r="I50" s="32">
        <v>18345775</v>
      </c>
      <c r="J50" s="28"/>
      <c r="K50" s="32">
        <v>16586055</v>
      </c>
      <c r="Q50" s="20"/>
      <c r="R50" s="20"/>
    </row>
    <row r="51" spans="5:18" ht="15">
      <c r="E51" s="23" t="s">
        <v>12</v>
      </c>
      <c r="F51" s="23"/>
      <c r="G51" s="23"/>
      <c r="H51" s="23"/>
      <c r="I51" s="32">
        <v>5880129</v>
      </c>
      <c r="J51" s="36"/>
      <c r="K51" s="32">
        <v>6969494</v>
      </c>
      <c r="Q51" s="20"/>
      <c r="R51" s="20"/>
    </row>
    <row r="52" spans="5:18" ht="15">
      <c r="E52" s="19" t="s">
        <v>0</v>
      </c>
      <c r="I52" s="32">
        <v>444284</v>
      </c>
      <c r="J52" s="28"/>
      <c r="K52" s="32">
        <v>438890</v>
      </c>
      <c r="Q52" s="20"/>
      <c r="R52" s="20"/>
    </row>
    <row r="53" spans="5:18" ht="15">
      <c r="E53" s="19" t="s">
        <v>145</v>
      </c>
      <c r="I53" s="32">
        <v>19941445</v>
      </c>
      <c r="J53" s="28"/>
      <c r="K53" s="32">
        <v>24113927</v>
      </c>
      <c r="Q53" s="20"/>
      <c r="R53" s="20"/>
    </row>
    <row r="54" spans="4:18" ht="15.75">
      <c r="D54" s="27" t="s">
        <v>212</v>
      </c>
      <c r="I54" s="39">
        <f>SUM(I50:I53)</f>
        <v>44611633</v>
      </c>
      <c r="J54" s="28"/>
      <c r="K54" s="39">
        <f>SUM(K50:K53)</f>
        <v>48108366</v>
      </c>
      <c r="Q54" s="20"/>
      <c r="R54" s="20"/>
    </row>
    <row r="55" spans="4:18" ht="16.5" thickBot="1">
      <c r="D55" s="27" t="s">
        <v>177</v>
      </c>
      <c r="I55" s="35">
        <f>+I42+I47+I54</f>
        <v>114576439.30700347</v>
      </c>
      <c r="J55" s="28"/>
      <c r="K55" s="35">
        <f>+K42+K47+K54</f>
        <v>117157197</v>
      </c>
      <c r="Q55" s="20"/>
      <c r="R55" s="20"/>
    </row>
    <row r="56" spans="9:17" ht="15.75" thickTop="1">
      <c r="I56" s="36"/>
      <c r="J56" s="28"/>
      <c r="K56" s="36"/>
      <c r="Q56" s="20"/>
    </row>
    <row r="57" ht="15">
      <c r="Q57" s="20"/>
    </row>
    <row r="58" spans="4:17" ht="15">
      <c r="D58" s="40" t="s">
        <v>221</v>
      </c>
      <c r="I58" s="41">
        <v>0.6721220773731397</v>
      </c>
      <c r="K58" s="41">
        <v>0.6638794132183934</v>
      </c>
      <c r="Q58" s="20"/>
    </row>
    <row r="60" ht="15">
      <c r="C60" s="23" t="s">
        <v>146</v>
      </c>
    </row>
    <row r="61" ht="15">
      <c r="C61" s="24" t="s">
        <v>232</v>
      </c>
    </row>
    <row r="62" spans="2:12" ht="15">
      <c r="B62" s="164"/>
      <c r="C62" s="165"/>
      <c r="D62" s="165"/>
      <c r="E62" s="165"/>
      <c r="F62" s="165"/>
      <c r="G62" s="165"/>
      <c r="H62" s="165"/>
      <c r="I62" s="165"/>
      <c r="J62" s="165"/>
      <c r="K62" s="165"/>
      <c r="L62" s="165"/>
    </row>
    <row r="63" spans="2:12" ht="15">
      <c r="B63" s="17"/>
      <c r="C63" s="5"/>
      <c r="D63" s="5"/>
      <c r="E63" s="5"/>
      <c r="F63" s="5"/>
      <c r="G63" s="5"/>
      <c r="H63" s="5"/>
      <c r="I63" s="5"/>
      <c r="J63" s="5"/>
      <c r="K63" s="5"/>
      <c r="L63" s="5"/>
    </row>
    <row r="65" spans="9:11" ht="15">
      <c r="I65" s="18">
        <f>+I33-I55</f>
        <v>0.08224929869174957</v>
      </c>
      <c r="K65" s="20">
        <f>+K33-K55</f>
        <v>0</v>
      </c>
    </row>
  </sheetData>
  <sheetProtection/>
  <mergeCells count="1">
    <mergeCell ref="B62:L62"/>
  </mergeCells>
  <printOptions horizontalCentered="1"/>
  <pageMargins left="0.75" right="0.75" top="1" bottom="1" header="0.5" footer="0.5"/>
  <pageSetup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dimension ref="B2:S77"/>
  <sheetViews>
    <sheetView showGridLines="0" zoomScale="60" zoomScaleNormal="60" zoomScalePageLayoutView="0" workbookViewId="0" topLeftCell="A38">
      <selection activeCell="O72" sqref="O72"/>
    </sheetView>
  </sheetViews>
  <sheetFormatPr defaultColWidth="7.10546875" defaultRowHeight="15"/>
  <cols>
    <col min="1" max="1" width="3.10546875" style="77" customWidth="1"/>
    <col min="2" max="2" width="4.10546875" style="77" customWidth="1"/>
    <col min="3" max="3" width="1.88671875" style="77" customWidth="1"/>
    <col min="4" max="4" width="2.10546875" style="77" customWidth="1"/>
    <col min="5" max="8" width="7.10546875" style="77" customWidth="1"/>
    <col min="9" max="9" width="28.88671875" style="77" customWidth="1"/>
    <col min="10" max="10" width="14.5546875" style="1" customWidth="1"/>
    <col min="11" max="11" width="1.99609375" style="77" customWidth="1"/>
    <col min="12" max="12" width="2.6640625" style="77" customWidth="1"/>
    <col min="13" max="13" width="14.77734375" style="1" customWidth="1"/>
    <col min="14" max="14" width="3.5546875" style="77" customWidth="1"/>
    <col min="15" max="16" width="7.10546875" style="77" customWidth="1"/>
    <col min="17" max="17" width="9.5546875" style="77" customWidth="1"/>
    <col min="18" max="18" width="8.77734375" style="77" customWidth="1"/>
    <col min="19" max="19" width="8.21484375" style="77" customWidth="1"/>
    <col min="20" max="16384" width="7.10546875" style="77" customWidth="1"/>
  </cols>
  <sheetData>
    <row r="1" ht="12.75"/>
    <row r="2" ht="15.75">
      <c r="C2" s="73" t="s">
        <v>3</v>
      </c>
    </row>
    <row r="3" ht="15">
      <c r="C3" s="74" t="s">
        <v>2</v>
      </c>
    </row>
    <row r="4" ht="12.75"/>
    <row r="5" spans="3:13" ht="13.5" customHeight="1">
      <c r="C5" s="78" t="s">
        <v>107</v>
      </c>
      <c r="D5" s="79"/>
      <c r="E5" s="79"/>
      <c r="F5" s="79"/>
      <c r="G5" s="79"/>
      <c r="H5" s="79"/>
      <c r="I5" s="79"/>
      <c r="J5" s="2"/>
      <c r="K5" s="79"/>
      <c r="L5" s="79"/>
      <c r="M5" s="2"/>
    </row>
    <row r="6" spans="3:13" ht="14.25" customHeight="1">
      <c r="C6" s="78" t="str">
        <f>+'[1]CEqty'!B5</f>
        <v>FOR THE PERIOD ENDED 31 MARCH 2007</v>
      </c>
      <c r="D6" s="79"/>
      <c r="E6" s="79"/>
      <c r="F6" s="79"/>
      <c r="G6" s="79"/>
      <c r="H6" s="79"/>
      <c r="I6" s="79"/>
      <c r="J6" s="2"/>
      <c r="K6" s="79"/>
      <c r="L6" s="79"/>
      <c r="M6" s="2"/>
    </row>
    <row r="7" spans="3:13" ht="17.25" customHeight="1">
      <c r="C7" s="78"/>
      <c r="D7" s="79"/>
      <c r="E7" s="79"/>
      <c r="F7" s="79"/>
      <c r="G7" s="79"/>
      <c r="H7" s="79"/>
      <c r="I7" s="79"/>
      <c r="J7" s="3" t="s">
        <v>108</v>
      </c>
      <c r="K7" s="79"/>
      <c r="L7" s="79"/>
      <c r="M7" s="3" t="s">
        <v>109</v>
      </c>
    </row>
    <row r="8" spans="3:13" ht="15.75">
      <c r="C8" s="78"/>
      <c r="D8" s="79"/>
      <c r="E8" s="79"/>
      <c r="F8" s="79"/>
      <c r="G8" s="79"/>
      <c r="H8" s="79"/>
      <c r="I8" s="79"/>
      <c r="J8" s="3" t="s">
        <v>237</v>
      </c>
      <c r="K8" s="79"/>
      <c r="L8" s="79"/>
      <c r="M8" s="3" t="str">
        <f>J8</f>
        <v>3 Months Ended</v>
      </c>
    </row>
    <row r="9" spans="3:13" ht="15">
      <c r="C9" s="79"/>
      <c r="D9" s="79"/>
      <c r="E9" s="79"/>
      <c r="F9" s="79"/>
      <c r="G9" s="79"/>
      <c r="H9" s="79"/>
      <c r="I9" s="79"/>
      <c r="J9" s="4" t="str">
        <f>+'[1]CIS'!N14</f>
        <v>31.03.2007</v>
      </c>
      <c r="K9" s="79"/>
      <c r="L9" s="79"/>
      <c r="M9" s="4" t="str">
        <f>+'[1]CIS'!P14</f>
        <v>31.03.2006</v>
      </c>
    </row>
    <row r="10" spans="3:13" ht="15">
      <c r="C10" s="79"/>
      <c r="D10" s="79"/>
      <c r="E10" s="79"/>
      <c r="F10" s="79"/>
      <c r="G10" s="79"/>
      <c r="H10" s="79"/>
      <c r="I10" s="79"/>
      <c r="J10" s="5" t="s">
        <v>37</v>
      </c>
      <c r="K10" s="79"/>
      <c r="L10" s="79"/>
      <c r="M10" s="80" t="str">
        <f>+J10</f>
        <v>(Unaudited)</v>
      </c>
    </row>
    <row r="11" spans="3:12" ht="15.75">
      <c r="C11" s="78" t="s">
        <v>110</v>
      </c>
      <c r="D11" s="79"/>
      <c r="E11" s="79"/>
      <c r="F11" s="79"/>
      <c r="G11" s="79"/>
      <c r="H11" s="79"/>
      <c r="I11" s="79"/>
      <c r="J11" s="2"/>
      <c r="K11" s="79"/>
      <c r="L11" s="79"/>
    </row>
    <row r="12" spans="3:12" ht="15">
      <c r="C12" s="79"/>
      <c r="D12" s="79"/>
      <c r="E12" s="79"/>
      <c r="F12" s="79"/>
      <c r="G12" s="79"/>
      <c r="H12" s="79"/>
      <c r="I12" s="79"/>
      <c r="J12" s="2"/>
      <c r="K12" s="79"/>
      <c r="L12" s="79"/>
    </row>
    <row r="13" spans="3:13" ht="15">
      <c r="C13" s="81" t="s">
        <v>105</v>
      </c>
      <c r="D13" s="79"/>
      <c r="E13" s="79"/>
      <c r="F13" s="79"/>
      <c r="G13" s="79"/>
      <c r="H13" s="79"/>
      <c r="I13" s="79"/>
      <c r="J13" s="6">
        <v>887964.0270034751</v>
      </c>
      <c r="K13" s="79"/>
      <c r="L13" s="79"/>
      <c r="M13" s="6">
        <v>306899</v>
      </c>
    </row>
    <row r="14" spans="3:13" ht="15">
      <c r="C14" s="79"/>
      <c r="D14" s="79"/>
      <c r="E14" s="79"/>
      <c r="F14" s="79"/>
      <c r="G14" s="79"/>
      <c r="H14" s="79"/>
      <c r="I14" s="79"/>
      <c r="J14" s="6"/>
      <c r="K14" s="79"/>
      <c r="L14" s="79"/>
      <c r="M14" s="6"/>
    </row>
    <row r="15" spans="3:13" ht="15">
      <c r="C15" s="81" t="s">
        <v>111</v>
      </c>
      <c r="D15" s="79"/>
      <c r="E15" s="79"/>
      <c r="F15" s="79"/>
      <c r="G15" s="79"/>
      <c r="H15" s="79"/>
      <c r="I15" s="79"/>
      <c r="J15" s="6"/>
      <c r="K15" s="79"/>
      <c r="L15" s="79"/>
      <c r="M15" s="6"/>
    </row>
    <row r="16" spans="3:13" ht="15">
      <c r="C16" s="79"/>
      <c r="D16" s="81" t="s">
        <v>112</v>
      </c>
      <c r="E16" s="79"/>
      <c r="F16" s="79"/>
      <c r="G16" s="79"/>
      <c r="H16" s="79"/>
      <c r="I16" s="79"/>
      <c r="J16" s="6">
        <v>502919</v>
      </c>
      <c r="K16" s="79"/>
      <c r="L16" s="79"/>
      <c r="M16" s="6">
        <v>661240</v>
      </c>
    </row>
    <row r="17" spans="3:13" ht="15">
      <c r="C17" s="79"/>
      <c r="D17" s="81" t="s">
        <v>113</v>
      </c>
      <c r="E17" s="79"/>
      <c r="F17" s="79"/>
      <c r="G17" s="79"/>
      <c r="H17" s="79"/>
      <c r="I17" s="79"/>
      <c r="J17" s="7">
        <v>-411873.56617126206</v>
      </c>
      <c r="K17" s="79"/>
      <c r="L17" s="79"/>
      <c r="M17" s="7">
        <v>-81707</v>
      </c>
    </row>
    <row r="18" spans="3:13" ht="7.5" customHeight="1">
      <c r="C18" s="79"/>
      <c r="D18" s="79"/>
      <c r="E18" s="79"/>
      <c r="F18" s="79"/>
      <c r="G18" s="79"/>
      <c r="H18" s="79"/>
      <c r="I18" s="79"/>
      <c r="J18" s="6"/>
      <c r="K18" s="79"/>
      <c r="L18" s="79"/>
      <c r="M18" s="6"/>
    </row>
    <row r="19" spans="3:13" ht="15">
      <c r="C19" s="81" t="s">
        <v>94</v>
      </c>
      <c r="D19" s="79"/>
      <c r="E19" s="79"/>
      <c r="F19" s="79"/>
      <c r="G19" s="79"/>
      <c r="H19" s="79"/>
      <c r="I19" s="79"/>
      <c r="J19" s="6">
        <f>SUM(J13:J17)</f>
        <v>979009.4608322129</v>
      </c>
      <c r="K19" s="79"/>
      <c r="L19" s="79"/>
      <c r="M19" s="6">
        <f>SUM(M13:M17)</f>
        <v>886432</v>
      </c>
    </row>
    <row r="20" spans="3:13" ht="6" customHeight="1">
      <c r="C20" s="79"/>
      <c r="D20" s="79"/>
      <c r="E20" s="79"/>
      <c r="F20" s="79"/>
      <c r="G20" s="79"/>
      <c r="H20" s="79"/>
      <c r="I20" s="79"/>
      <c r="J20" s="6"/>
      <c r="K20" s="79"/>
      <c r="L20" s="79"/>
      <c r="M20" s="6"/>
    </row>
    <row r="21" spans="3:13" ht="15">
      <c r="C21" s="79"/>
      <c r="D21" s="81" t="s">
        <v>114</v>
      </c>
      <c r="E21" s="79"/>
      <c r="F21" s="79"/>
      <c r="G21" s="79"/>
      <c r="H21" s="79"/>
      <c r="I21" s="79"/>
      <c r="J21" s="6">
        <v>1829409</v>
      </c>
      <c r="K21" s="79"/>
      <c r="L21" s="79"/>
      <c r="M21" s="6">
        <v>-786090</v>
      </c>
    </row>
    <row r="22" spans="3:13" ht="15">
      <c r="C22" s="79"/>
      <c r="D22" s="81" t="s">
        <v>115</v>
      </c>
      <c r="E22" s="79"/>
      <c r="F22" s="79"/>
      <c r="G22" s="79"/>
      <c r="H22" s="79"/>
      <c r="I22" s="79"/>
      <c r="J22" s="7">
        <v>-3604435</v>
      </c>
      <c r="K22" s="82"/>
      <c r="L22" s="82"/>
      <c r="M22" s="7">
        <v>657600.5062075406</v>
      </c>
    </row>
    <row r="23" spans="3:13" ht="9.75" customHeight="1">
      <c r="C23" s="79"/>
      <c r="D23" s="81"/>
      <c r="E23" s="79"/>
      <c r="F23" s="79"/>
      <c r="G23" s="79"/>
      <c r="H23" s="79"/>
      <c r="I23" s="79"/>
      <c r="J23" s="8"/>
      <c r="K23" s="82"/>
      <c r="L23" s="82"/>
      <c r="M23" s="8"/>
    </row>
    <row r="24" spans="3:13" ht="15">
      <c r="C24" s="81" t="s">
        <v>238</v>
      </c>
      <c r="D24" s="81"/>
      <c r="E24" s="79"/>
      <c r="F24" s="79"/>
      <c r="G24" s="79"/>
      <c r="H24" s="79"/>
      <c r="I24" s="79"/>
      <c r="J24" s="8">
        <f>SUM(J19:J22)</f>
        <v>-796016.539167787</v>
      </c>
      <c r="K24" s="82"/>
      <c r="L24" s="82"/>
      <c r="M24" s="8">
        <f>SUM(M19:M22)</f>
        <v>757942.5062075406</v>
      </c>
    </row>
    <row r="25" spans="3:18" ht="7.5" customHeight="1">
      <c r="C25" s="81"/>
      <c r="D25" s="81"/>
      <c r="E25" s="79"/>
      <c r="F25" s="79"/>
      <c r="G25" s="79"/>
      <c r="H25" s="79"/>
      <c r="I25" s="79"/>
      <c r="J25" s="8"/>
      <c r="K25" s="82"/>
      <c r="L25" s="82"/>
      <c r="M25" s="8"/>
      <c r="R25" s="83"/>
    </row>
    <row r="26" spans="3:19" ht="15">
      <c r="C26" s="81"/>
      <c r="D26" s="81" t="s">
        <v>116</v>
      </c>
      <c r="E26" s="79"/>
      <c r="F26" s="79"/>
      <c r="G26" s="79"/>
      <c r="H26" s="79"/>
      <c r="I26" s="79"/>
      <c r="J26" s="8">
        <v>74274.10617126204</v>
      </c>
      <c r="K26" s="82"/>
      <c r="L26" s="82"/>
      <c r="M26" s="8">
        <v>49674</v>
      </c>
      <c r="R26" s="84"/>
      <c r="S26" s="84"/>
    </row>
    <row r="27" spans="3:13" ht="15">
      <c r="C27" s="79"/>
      <c r="D27" s="81" t="s">
        <v>117</v>
      </c>
      <c r="E27" s="79"/>
      <c r="F27" s="79"/>
      <c r="G27" s="79"/>
      <c r="H27" s="79"/>
      <c r="I27" s="79"/>
      <c r="J27" s="7">
        <v>-304994</v>
      </c>
      <c r="K27" s="79"/>
      <c r="L27" s="79"/>
      <c r="M27" s="7">
        <v>-687692</v>
      </c>
    </row>
    <row r="28" spans="3:13" ht="9" customHeight="1">
      <c r="C28" s="79"/>
      <c r="D28" s="79"/>
      <c r="E28" s="79"/>
      <c r="F28" s="79"/>
      <c r="G28" s="79"/>
      <c r="H28" s="79"/>
      <c r="I28" s="79"/>
      <c r="J28" s="2"/>
      <c r="K28" s="79"/>
      <c r="L28" s="79"/>
      <c r="M28" s="2"/>
    </row>
    <row r="29" spans="3:13" ht="15">
      <c r="C29" s="81" t="s">
        <v>239</v>
      </c>
      <c r="D29" s="79"/>
      <c r="E29" s="79"/>
      <c r="F29" s="79"/>
      <c r="G29" s="79"/>
      <c r="H29" s="79"/>
      <c r="I29" s="79"/>
      <c r="J29" s="7">
        <f>SUM(J24:J27)</f>
        <v>-1026736.432996525</v>
      </c>
      <c r="K29" s="79"/>
      <c r="L29" s="79"/>
      <c r="M29" s="7">
        <f>SUM(M24:M27)</f>
        <v>119924.50620754063</v>
      </c>
    </row>
    <row r="30" spans="3:13" ht="7.5" customHeight="1">
      <c r="C30" s="79"/>
      <c r="D30" s="79"/>
      <c r="E30" s="79"/>
      <c r="F30" s="79"/>
      <c r="G30" s="79"/>
      <c r="H30" s="79"/>
      <c r="I30" s="79"/>
      <c r="J30" s="6"/>
      <c r="K30" s="79"/>
      <c r="L30" s="79"/>
      <c r="M30" s="6"/>
    </row>
    <row r="31" spans="3:13" ht="15.75">
      <c r="C31" s="78" t="s">
        <v>118</v>
      </c>
      <c r="D31" s="79"/>
      <c r="E31" s="79"/>
      <c r="F31" s="79"/>
      <c r="G31" s="79"/>
      <c r="H31" s="79"/>
      <c r="I31" s="79"/>
      <c r="J31" s="6"/>
      <c r="K31" s="79"/>
      <c r="L31" s="79"/>
      <c r="M31" s="6"/>
    </row>
    <row r="32" spans="3:13" ht="15">
      <c r="C32" s="79"/>
      <c r="D32" s="81" t="s">
        <v>119</v>
      </c>
      <c r="E32" s="79"/>
      <c r="F32" s="79"/>
      <c r="G32" s="79"/>
      <c r="H32" s="79"/>
      <c r="I32" s="79"/>
      <c r="J32" s="6">
        <v>-1327768</v>
      </c>
      <c r="K32" s="79"/>
      <c r="L32" s="79"/>
      <c r="M32" s="6">
        <v>-252666</v>
      </c>
    </row>
    <row r="33" spans="3:13" ht="15">
      <c r="C33" s="79"/>
      <c r="D33" s="81" t="s">
        <v>120</v>
      </c>
      <c r="E33" s="79"/>
      <c r="F33" s="79"/>
      <c r="G33" s="79"/>
      <c r="H33" s="79"/>
      <c r="I33" s="79"/>
      <c r="J33" s="6">
        <v>65000</v>
      </c>
      <c r="K33" s="79"/>
      <c r="L33" s="79"/>
      <c r="M33" s="6">
        <v>30000</v>
      </c>
    </row>
    <row r="34" spans="3:13" ht="15" hidden="1">
      <c r="C34" s="79"/>
      <c r="D34" s="81" t="s">
        <v>240</v>
      </c>
      <c r="E34" s="79"/>
      <c r="F34" s="79"/>
      <c r="G34" s="79"/>
      <c r="H34" s="79"/>
      <c r="I34" s="79"/>
      <c r="J34" s="85">
        <v>0</v>
      </c>
      <c r="K34" s="79"/>
      <c r="L34" s="79"/>
      <c r="M34" s="6">
        <v>0</v>
      </c>
    </row>
    <row r="35" spans="3:17" ht="15">
      <c r="C35" s="79"/>
      <c r="D35" s="81" t="s">
        <v>130</v>
      </c>
      <c r="E35" s="79"/>
      <c r="F35" s="79"/>
      <c r="G35" s="79"/>
      <c r="H35" s="79"/>
      <c r="I35" s="79"/>
      <c r="J35" s="6">
        <v>403360</v>
      </c>
      <c r="K35" s="79"/>
      <c r="L35" s="79"/>
      <c r="M35" s="6">
        <v>159894</v>
      </c>
      <c r="Q35" s="86"/>
    </row>
    <row r="36" spans="3:13" ht="15">
      <c r="C36" s="79"/>
      <c r="D36" s="81" t="s">
        <v>223</v>
      </c>
      <c r="E36" s="79"/>
      <c r="F36" s="79"/>
      <c r="G36" s="79"/>
      <c r="H36" s="79"/>
      <c r="I36" s="79"/>
      <c r="J36" s="7">
        <v>700</v>
      </c>
      <c r="K36" s="79"/>
      <c r="L36" s="79"/>
      <c r="M36" s="7">
        <v>0</v>
      </c>
    </row>
    <row r="37" spans="3:13" ht="15" hidden="1">
      <c r="C37" s="79"/>
      <c r="D37" s="81" t="s">
        <v>121</v>
      </c>
      <c r="E37" s="79"/>
      <c r="F37" s="79"/>
      <c r="G37" s="79"/>
      <c r="H37" s="79"/>
      <c r="I37" s="79"/>
      <c r="J37" s="7">
        <f>+'[1]CFS-GpW'!Z66+'[1]CFS-GpW'!Z80+'[1]CFS-GpW'!Z82</f>
        <v>0</v>
      </c>
      <c r="K37" s="79"/>
      <c r="L37" s="79"/>
      <c r="M37" s="7">
        <v>0</v>
      </c>
    </row>
    <row r="38" spans="3:13" ht="7.5" customHeight="1">
      <c r="C38" s="79"/>
      <c r="D38" s="79"/>
      <c r="E38" s="79"/>
      <c r="F38" s="79"/>
      <c r="G38" s="79"/>
      <c r="H38" s="79"/>
      <c r="I38" s="79"/>
      <c r="J38" s="6"/>
      <c r="K38" s="79"/>
      <c r="L38" s="79"/>
      <c r="M38" s="6"/>
    </row>
    <row r="39" spans="3:15" ht="15">
      <c r="C39" s="81" t="s">
        <v>241</v>
      </c>
      <c r="D39" s="79"/>
      <c r="E39" s="79"/>
      <c r="F39" s="79"/>
      <c r="G39" s="79"/>
      <c r="H39" s="79"/>
      <c r="I39" s="79"/>
      <c r="J39" s="7">
        <f>SUM(J32:J38)</f>
        <v>-858708</v>
      </c>
      <c r="K39" s="79"/>
      <c r="L39" s="79"/>
      <c r="M39" s="7">
        <f>SUM(M32:M38)</f>
        <v>-62772</v>
      </c>
      <c r="O39" s="86"/>
    </row>
    <row r="40" spans="3:13" ht="15">
      <c r="C40" s="79"/>
      <c r="D40" s="79"/>
      <c r="E40" s="79"/>
      <c r="F40" s="79"/>
      <c r="G40" s="79"/>
      <c r="H40" s="79"/>
      <c r="I40" s="79"/>
      <c r="J40" s="6"/>
      <c r="K40" s="79"/>
      <c r="L40" s="79"/>
      <c r="M40" s="6"/>
    </row>
    <row r="41" spans="3:13" ht="15.75">
      <c r="C41" s="78" t="s">
        <v>122</v>
      </c>
      <c r="D41" s="79"/>
      <c r="E41" s="79"/>
      <c r="F41" s="79"/>
      <c r="G41" s="79"/>
      <c r="H41" s="79"/>
      <c r="I41" s="79"/>
      <c r="J41" s="6"/>
      <c r="K41" s="79"/>
      <c r="L41" s="79"/>
      <c r="M41" s="6"/>
    </row>
    <row r="42" spans="3:13" ht="15.75" hidden="1">
      <c r="C42" s="78"/>
      <c r="D42" s="81" t="s">
        <v>224</v>
      </c>
      <c r="E42" s="79"/>
      <c r="F42" s="79"/>
      <c r="G42" s="79"/>
      <c r="H42" s="79"/>
      <c r="I42" s="79"/>
      <c r="J42" s="85">
        <f>+'[1]CFS-GpW'!Z90</f>
        <v>0</v>
      </c>
      <c r="K42" s="79"/>
      <c r="L42" s="79"/>
      <c r="M42" s="6">
        <v>0</v>
      </c>
    </row>
    <row r="43" spans="3:13" ht="15.75" hidden="1">
      <c r="C43" s="78"/>
      <c r="D43" s="81" t="s">
        <v>225</v>
      </c>
      <c r="E43" s="79"/>
      <c r="F43" s="79"/>
      <c r="G43" s="79"/>
      <c r="H43" s="79"/>
      <c r="I43" s="79"/>
      <c r="J43" s="85"/>
      <c r="K43" s="79"/>
      <c r="L43" s="79"/>
      <c r="M43" s="6"/>
    </row>
    <row r="44" spans="3:13" ht="15" hidden="1">
      <c r="C44" s="79"/>
      <c r="D44" s="81"/>
      <c r="E44" s="81" t="s">
        <v>226</v>
      </c>
      <c r="F44" s="79"/>
      <c r="G44" s="79"/>
      <c r="H44" s="79"/>
      <c r="I44" s="79"/>
      <c r="J44" s="85">
        <f>+'[1]CFS-GpW'!Z91</f>
        <v>0</v>
      </c>
      <c r="K44" s="79"/>
      <c r="L44" s="79"/>
      <c r="M44" s="6">
        <v>0</v>
      </c>
    </row>
    <row r="45" spans="3:13" ht="15.75">
      <c r="C45" s="78"/>
      <c r="D45" s="81" t="s">
        <v>155</v>
      </c>
      <c r="E45" s="79"/>
      <c r="F45" s="79"/>
      <c r="G45" s="79"/>
      <c r="H45" s="79"/>
      <c r="I45" s="79"/>
      <c r="J45" s="6">
        <v>40000</v>
      </c>
      <c r="K45" s="79"/>
      <c r="L45" s="79"/>
      <c r="M45" s="6">
        <v>0</v>
      </c>
    </row>
    <row r="46" spans="3:13" ht="15" hidden="1">
      <c r="C46" s="79"/>
      <c r="D46" s="81" t="s">
        <v>123</v>
      </c>
      <c r="E46" s="79"/>
      <c r="F46" s="79"/>
      <c r="G46" s="79"/>
      <c r="H46" s="79"/>
      <c r="I46" s="79"/>
      <c r="J46" s="6">
        <v>0</v>
      </c>
      <c r="K46" s="79"/>
      <c r="L46" s="79"/>
      <c r="M46" s="6"/>
    </row>
    <row r="47" spans="3:18" ht="15">
      <c r="C47" s="79"/>
      <c r="D47" s="81" t="s">
        <v>124</v>
      </c>
      <c r="E47" s="79"/>
      <c r="F47" s="79"/>
      <c r="G47" s="79"/>
      <c r="H47" s="79"/>
      <c r="I47" s="79"/>
      <c r="J47" s="8">
        <v>588266</v>
      </c>
      <c r="K47" s="82"/>
      <c r="L47" s="82"/>
      <c r="M47" s="8">
        <v>-287087</v>
      </c>
      <c r="R47" s="83"/>
    </row>
    <row r="48" spans="3:19" ht="15">
      <c r="C48" s="79"/>
      <c r="D48" s="87" t="s">
        <v>125</v>
      </c>
      <c r="E48" s="82"/>
      <c r="F48" s="82"/>
      <c r="G48" s="82"/>
      <c r="H48" s="82"/>
      <c r="I48" s="82"/>
      <c r="J48" s="8">
        <v>-96824.54</v>
      </c>
      <c r="K48" s="82"/>
      <c r="L48" s="82"/>
      <c r="M48" s="8">
        <v>-113017</v>
      </c>
      <c r="R48" s="86"/>
      <c r="S48" s="86"/>
    </row>
    <row r="49" spans="3:13" s="88" customFormat="1" ht="15">
      <c r="C49" s="89"/>
      <c r="D49" s="88" t="s">
        <v>50</v>
      </c>
      <c r="J49" s="12">
        <v>-4826</v>
      </c>
      <c r="K49" s="90"/>
      <c r="L49" s="90"/>
      <c r="M49" s="12">
        <v>-105394</v>
      </c>
    </row>
    <row r="50" spans="3:13" ht="7.5" customHeight="1">
      <c r="C50" s="79"/>
      <c r="D50" s="79"/>
      <c r="E50" s="79"/>
      <c r="F50" s="79"/>
      <c r="G50" s="79"/>
      <c r="H50" s="79"/>
      <c r="I50" s="79"/>
      <c r="J50" s="6"/>
      <c r="K50" s="79"/>
      <c r="L50" s="79"/>
      <c r="M50" s="6"/>
    </row>
    <row r="51" spans="3:19" ht="15">
      <c r="C51" s="81" t="s">
        <v>242</v>
      </c>
      <c r="D51" s="79"/>
      <c r="E51" s="79"/>
      <c r="F51" s="79"/>
      <c r="G51" s="79"/>
      <c r="H51" s="79"/>
      <c r="I51" s="79"/>
      <c r="J51" s="91">
        <f>SUM(J42:J49)</f>
        <v>526615.46</v>
      </c>
      <c r="K51" s="79"/>
      <c r="L51" s="79"/>
      <c r="M51" s="7">
        <f>SUM(M42:M49)</f>
        <v>-505498</v>
      </c>
      <c r="R51" s="86"/>
      <c r="S51" s="86"/>
    </row>
    <row r="52" spans="3:13" ht="9" customHeight="1">
      <c r="C52" s="79"/>
      <c r="D52" s="79"/>
      <c r="E52" s="79"/>
      <c r="F52" s="79"/>
      <c r="G52" s="79"/>
      <c r="H52" s="79"/>
      <c r="I52" s="79"/>
      <c r="J52" s="6"/>
      <c r="K52" s="79"/>
      <c r="L52" s="79"/>
      <c r="M52" s="6"/>
    </row>
    <row r="53" spans="3:13" ht="15">
      <c r="C53" s="81" t="s">
        <v>129</v>
      </c>
      <c r="D53" s="79"/>
      <c r="E53" s="79"/>
      <c r="F53" s="79"/>
      <c r="G53" s="79"/>
      <c r="H53" s="79"/>
      <c r="I53" s="79"/>
      <c r="J53" s="6">
        <f>J51+J39+J29</f>
        <v>-1358828.972996525</v>
      </c>
      <c r="K53" s="79"/>
      <c r="L53" s="79"/>
      <c r="M53" s="6">
        <f>M51+M39+M29</f>
        <v>-448345.49379245937</v>
      </c>
    </row>
    <row r="54" spans="3:13" ht="15">
      <c r="C54" s="79"/>
      <c r="D54" s="79"/>
      <c r="E54" s="79"/>
      <c r="F54" s="79"/>
      <c r="G54" s="79"/>
      <c r="H54" s="79"/>
      <c r="I54" s="79"/>
      <c r="J54" s="6"/>
      <c r="K54" s="79"/>
      <c r="L54" s="79"/>
      <c r="M54" s="6"/>
    </row>
    <row r="55" spans="3:13" ht="15">
      <c r="C55" s="81" t="s">
        <v>208</v>
      </c>
      <c r="D55" s="79"/>
      <c r="E55" s="79"/>
      <c r="F55" s="79"/>
      <c r="G55" s="79"/>
      <c r="H55" s="79"/>
      <c r="I55" s="79"/>
      <c r="J55" s="6">
        <v>1473</v>
      </c>
      <c r="K55" s="79"/>
      <c r="L55" s="79"/>
      <c r="M55" s="6">
        <v>-14460</v>
      </c>
    </row>
    <row r="56" spans="3:13" ht="15">
      <c r="C56" s="79"/>
      <c r="D56" s="79"/>
      <c r="E56" s="79"/>
      <c r="F56" s="79"/>
      <c r="G56" s="79"/>
      <c r="H56" s="79"/>
      <c r="I56" s="79"/>
      <c r="J56" s="6"/>
      <c r="K56" s="79"/>
      <c r="L56" s="79"/>
      <c r="M56" s="6"/>
    </row>
    <row r="57" spans="3:13" ht="15">
      <c r="C57" s="81" t="s">
        <v>103</v>
      </c>
      <c r="D57" s="79"/>
      <c r="E57" s="79"/>
      <c r="F57" s="79"/>
      <c r="G57" s="79"/>
      <c r="H57" s="79"/>
      <c r="I57" s="79"/>
      <c r="J57" s="6">
        <v>15287456</v>
      </c>
      <c r="K57" s="79"/>
      <c r="L57" s="79"/>
      <c r="M57" s="6">
        <v>13340571</v>
      </c>
    </row>
    <row r="58" spans="3:13" ht="15" hidden="1">
      <c r="C58" s="79"/>
      <c r="D58" s="81" t="s">
        <v>126</v>
      </c>
      <c r="E58" s="79"/>
      <c r="F58" s="79"/>
      <c r="G58" s="79"/>
      <c r="H58" s="79"/>
      <c r="I58" s="79"/>
      <c r="J58" s="6">
        <v>0</v>
      </c>
      <c r="K58" s="79"/>
      <c r="L58" s="79"/>
      <c r="M58" s="6">
        <v>0</v>
      </c>
    </row>
    <row r="59" spans="3:13" ht="15">
      <c r="C59" s="79"/>
      <c r="D59" s="79"/>
      <c r="E59" s="79"/>
      <c r="F59" s="79"/>
      <c r="G59" s="79"/>
      <c r="H59" s="79"/>
      <c r="I59" s="79"/>
      <c r="J59" s="6"/>
      <c r="K59" s="79"/>
      <c r="L59" s="79"/>
      <c r="M59" s="6"/>
    </row>
    <row r="60" spans="3:13" ht="15.75" thickBot="1">
      <c r="C60" s="81" t="s">
        <v>102</v>
      </c>
      <c r="D60" s="79"/>
      <c r="E60" s="79"/>
      <c r="F60" s="79"/>
      <c r="G60" s="79"/>
      <c r="H60" s="79"/>
      <c r="I60" s="79"/>
      <c r="J60" s="9">
        <f>SUM(J53:J59)</f>
        <v>13930100.027003475</v>
      </c>
      <c r="K60" s="79"/>
      <c r="L60" s="79"/>
      <c r="M60" s="9">
        <f>SUM(M53:M59)</f>
        <v>12877765.50620754</v>
      </c>
    </row>
    <row r="61" spans="3:13" ht="13.5" thickTop="1">
      <c r="C61" s="92"/>
      <c r="D61" s="92"/>
      <c r="E61" s="92"/>
      <c r="F61" s="92"/>
      <c r="G61" s="92"/>
      <c r="H61" s="92"/>
      <c r="I61" s="92"/>
      <c r="J61" s="10"/>
      <c r="K61" s="92"/>
      <c r="L61" s="92"/>
      <c r="M61" s="10"/>
    </row>
    <row r="62" spans="3:13" ht="15">
      <c r="C62" s="93" t="s">
        <v>127</v>
      </c>
      <c r="D62" s="94"/>
      <c r="E62" s="95"/>
      <c r="F62" s="92"/>
      <c r="G62" s="92"/>
      <c r="H62" s="92"/>
      <c r="I62" s="92"/>
      <c r="J62" s="10"/>
      <c r="K62" s="92"/>
      <c r="L62" s="92"/>
      <c r="M62" s="10"/>
    </row>
    <row r="63" spans="3:13" ht="15">
      <c r="C63" s="94" t="s">
        <v>178</v>
      </c>
      <c r="E63" s="95"/>
      <c r="F63" s="92"/>
      <c r="G63" s="92"/>
      <c r="H63" s="92"/>
      <c r="I63" s="92"/>
      <c r="J63" s="11">
        <v>18627249</v>
      </c>
      <c r="K63" s="92"/>
      <c r="L63" s="92"/>
      <c r="M63" s="11">
        <v>18179373</v>
      </c>
    </row>
    <row r="64" spans="3:13" ht="15">
      <c r="C64" s="81" t="s">
        <v>179</v>
      </c>
      <c r="D64" s="94"/>
      <c r="E64" s="95"/>
      <c r="F64" s="92"/>
      <c r="G64" s="92"/>
      <c r="H64" s="92"/>
      <c r="I64" s="92"/>
      <c r="J64" s="12">
        <v>-1633820</v>
      </c>
      <c r="K64" s="92"/>
      <c r="L64" s="92"/>
      <c r="M64" s="12">
        <v>-1593066</v>
      </c>
    </row>
    <row r="65" spans="3:13" ht="15">
      <c r="C65" s="81"/>
      <c r="D65" s="94"/>
      <c r="E65" s="95"/>
      <c r="F65" s="92"/>
      <c r="G65" s="92"/>
      <c r="H65" s="92"/>
      <c r="I65" s="92"/>
      <c r="J65" s="11">
        <f>SUM(J63:J64)</f>
        <v>16993429</v>
      </c>
      <c r="K65" s="92"/>
      <c r="L65" s="92"/>
      <c r="M65" s="11">
        <f>SUM(M63:M64)</f>
        <v>16586307</v>
      </c>
    </row>
    <row r="66" spans="3:13" ht="15">
      <c r="C66" s="94" t="s">
        <v>99</v>
      </c>
      <c r="E66" s="95"/>
      <c r="F66" s="92"/>
      <c r="G66" s="92"/>
      <c r="H66" s="92"/>
      <c r="I66" s="92"/>
      <c r="J66" s="13">
        <v>-3063329</v>
      </c>
      <c r="K66" s="92"/>
      <c r="L66" s="92"/>
      <c r="M66" s="13">
        <v>-3708541</v>
      </c>
    </row>
    <row r="67" spans="3:13" ht="15.75" thickBot="1">
      <c r="C67" s="93"/>
      <c r="D67" s="94"/>
      <c r="E67" s="95"/>
      <c r="F67" s="92"/>
      <c r="G67" s="92"/>
      <c r="H67" s="92"/>
      <c r="I67" s="92"/>
      <c r="J67" s="14">
        <f>SUM(J65:J66)</f>
        <v>13930100</v>
      </c>
      <c r="K67" s="92"/>
      <c r="L67" s="92"/>
      <c r="M67" s="14">
        <f>SUM(M65:M66)</f>
        <v>12877766</v>
      </c>
    </row>
    <row r="68" spans="3:12" ht="15.75" thickTop="1">
      <c r="C68" s="93"/>
      <c r="D68" s="94"/>
      <c r="E68" s="95"/>
      <c r="F68" s="92"/>
      <c r="G68" s="92"/>
      <c r="H68" s="92"/>
      <c r="I68" s="92"/>
      <c r="J68" s="15"/>
      <c r="K68" s="92"/>
      <c r="L68" s="92"/>
    </row>
    <row r="69" spans="3:13" ht="12.75">
      <c r="C69" s="92"/>
      <c r="D69" s="92"/>
      <c r="E69" s="92"/>
      <c r="F69" s="92"/>
      <c r="G69" s="92"/>
      <c r="H69" s="92"/>
      <c r="I69" s="92"/>
      <c r="J69" s="10"/>
      <c r="K69" s="92"/>
      <c r="L69" s="92"/>
      <c r="M69" s="10"/>
    </row>
    <row r="70" spans="3:13" ht="15">
      <c r="C70" s="75" t="s">
        <v>128</v>
      </c>
      <c r="D70" s="92"/>
      <c r="E70" s="92"/>
      <c r="F70" s="92"/>
      <c r="G70" s="92"/>
      <c r="H70" s="92"/>
      <c r="I70" s="92"/>
      <c r="J70" s="10"/>
      <c r="K70" s="92"/>
      <c r="L70" s="92"/>
      <c r="M70" s="10"/>
    </row>
    <row r="71" spans="3:13" ht="15">
      <c r="C71" s="76" t="s">
        <v>232</v>
      </c>
      <c r="D71" s="92"/>
      <c r="E71" s="92"/>
      <c r="F71" s="92"/>
      <c r="G71" s="92"/>
      <c r="H71" s="92"/>
      <c r="I71" s="92"/>
      <c r="J71" s="10"/>
      <c r="K71" s="92"/>
      <c r="L71" s="92"/>
      <c r="M71" s="10"/>
    </row>
    <row r="72" spans="3:13" ht="15">
      <c r="C72" s="76"/>
      <c r="D72" s="92"/>
      <c r="E72" s="92"/>
      <c r="F72" s="92"/>
      <c r="G72" s="92"/>
      <c r="H72" s="92"/>
      <c r="I72" s="92"/>
      <c r="J72" s="10"/>
      <c r="K72" s="92"/>
      <c r="L72" s="92"/>
      <c r="M72" s="10"/>
    </row>
    <row r="73" spans="2:14" ht="15" customHeight="1">
      <c r="B73" s="166"/>
      <c r="C73" s="167"/>
      <c r="D73" s="167"/>
      <c r="E73" s="167"/>
      <c r="F73" s="167"/>
      <c r="G73" s="167"/>
      <c r="H73" s="167"/>
      <c r="I73" s="167"/>
      <c r="J73" s="167"/>
      <c r="K73" s="167"/>
      <c r="L73" s="167"/>
      <c r="M73" s="167"/>
      <c r="N73" s="167"/>
    </row>
    <row r="74" spans="3:13" ht="12.75">
      <c r="C74" s="92"/>
      <c r="D74" s="92"/>
      <c r="E74" s="92"/>
      <c r="F74" s="92"/>
      <c r="G74" s="92"/>
      <c r="H74" s="92"/>
      <c r="I74" s="92"/>
      <c r="J74" s="10"/>
      <c r="K74" s="92"/>
      <c r="L74" s="92"/>
      <c r="M74" s="10"/>
    </row>
    <row r="75" spans="3:13" ht="15">
      <c r="C75" s="92"/>
      <c r="D75" s="92"/>
      <c r="E75" s="92"/>
      <c r="F75" s="92"/>
      <c r="G75" s="92"/>
      <c r="H75" s="92"/>
      <c r="I75" s="92"/>
      <c r="J75" s="11">
        <f>J60-J67</f>
        <v>0.027003474533557892</v>
      </c>
      <c r="K75" s="92"/>
      <c r="L75" s="92"/>
      <c r="M75" s="16">
        <f>M60-M67</f>
        <v>-0.49379245936870575</v>
      </c>
    </row>
    <row r="76" spans="3:13" ht="12.75">
      <c r="C76" s="92"/>
      <c r="D76" s="92"/>
      <c r="E76" s="92"/>
      <c r="F76" s="92"/>
      <c r="G76" s="92"/>
      <c r="H76" s="92"/>
      <c r="I76" s="92"/>
      <c r="K76" s="92"/>
      <c r="L76" s="92"/>
      <c r="M76" s="10"/>
    </row>
    <row r="77" ht="15">
      <c r="J77" s="11"/>
    </row>
  </sheetData>
  <sheetProtection/>
  <mergeCells count="1">
    <mergeCell ref="B73:N73"/>
  </mergeCells>
  <printOptions horizontalCentered="1"/>
  <pageMargins left="0.75" right="0.75" top="0.5" bottom="0.49" header="0.25" footer="0.5"/>
  <pageSetup horizontalDpi="300" verticalDpi="300" orientation="portrait" paperSize="9" scale="68" r:id="rId3"/>
  <legacyDrawing r:id="rId2"/>
</worksheet>
</file>

<file path=xl/worksheets/sheet4.xml><?xml version="1.0" encoding="utf-8"?>
<worksheet xmlns="http://schemas.openxmlformats.org/spreadsheetml/2006/main" xmlns:r="http://schemas.openxmlformats.org/officeDocument/2006/relationships">
  <dimension ref="A1:Y83"/>
  <sheetViews>
    <sheetView showGridLines="0" zoomScale="65" zoomScaleNormal="65" zoomScalePageLayoutView="0" workbookViewId="0" topLeftCell="A2">
      <selection activeCell="D11" sqref="D11"/>
    </sheetView>
  </sheetViews>
  <sheetFormatPr defaultColWidth="7.10546875" defaultRowHeight="15"/>
  <cols>
    <col min="1" max="1" width="2.5546875" style="97" customWidth="1"/>
    <col min="2" max="2" width="1.5625" style="97" customWidth="1"/>
    <col min="3" max="3" width="7.10546875" style="97" customWidth="1"/>
    <col min="4" max="4" width="22.21484375" style="97" customWidth="1"/>
    <col min="5" max="5" width="9.88671875" style="97" customWidth="1"/>
    <col min="6" max="6" width="1.4375" style="97" customWidth="1"/>
    <col min="7" max="7" width="9.88671875" style="97" customWidth="1"/>
    <col min="8" max="8" width="2.3359375" style="97" customWidth="1"/>
    <col min="9" max="9" width="9.88671875" style="97" customWidth="1"/>
    <col min="10" max="10" width="1.5625" style="97" customWidth="1"/>
    <col min="11" max="11" width="9.88671875" style="97" customWidth="1"/>
    <col min="12" max="12" width="1.5625" style="97" customWidth="1"/>
    <col min="13" max="13" width="9.88671875" style="97" customWidth="1"/>
    <col min="14" max="14" width="1.5625" style="97" customWidth="1"/>
    <col min="15" max="15" width="10.21484375" style="97" customWidth="1"/>
    <col min="16" max="16" width="1.5625" style="97" customWidth="1"/>
    <col min="17" max="17" width="9.88671875" style="97" customWidth="1"/>
    <col min="18" max="18" width="1.5625" style="97" customWidth="1"/>
    <col min="19" max="19" width="10.10546875" style="97" customWidth="1"/>
    <col min="20" max="20" width="1.5625" style="97" customWidth="1"/>
    <col min="21" max="21" width="9.99609375" style="97" customWidth="1"/>
    <col min="22" max="22" width="10.21484375" style="97" customWidth="1"/>
    <col min="23" max="23" width="5.4453125" style="97" customWidth="1"/>
    <col min="24" max="25" width="11.21484375" style="97" customWidth="1"/>
    <col min="26" max="16384" width="7.10546875" style="97" customWidth="1"/>
  </cols>
  <sheetData>
    <row r="1" spans="2:3" ht="15.75">
      <c r="B1" s="96" t="s">
        <v>3</v>
      </c>
      <c r="C1" s="96"/>
    </row>
    <row r="2" spans="2:3" ht="15">
      <c r="B2" s="98" t="s">
        <v>2</v>
      </c>
      <c r="C2" s="98"/>
    </row>
    <row r="4" spans="2:3" ht="15.75">
      <c r="B4" s="99" t="s">
        <v>43</v>
      </c>
      <c r="C4" s="99"/>
    </row>
    <row r="5" spans="2:15" ht="13.5" customHeight="1">
      <c r="B5" s="99" t="str">
        <f>+'[1]KI'!C8</f>
        <v>FOR THE PERIOD ENDED 31 MARCH 2007</v>
      </c>
      <c r="C5" s="99"/>
      <c r="D5" s="100"/>
      <c r="E5" s="100"/>
      <c r="F5" s="100"/>
      <c r="G5" s="100"/>
      <c r="H5" s="100"/>
      <c r="I5" s="100"/>
      <c r="J5" s="100"/>
      <c r="K5" s="100"/>
      <c r="L5" s="100"/>
      <c r="M5" s="100"/>
      <c r="O5" s="100"/>
    </row>
    <row r="7" spans="2:3" ht="15.75">
      <c r="B7" s="99" t="s">
        <v>61</v>
      </c>
      <c r="C7" s="99"/>
    </row>
    <row r="8" spans="2:3" ht="15.75">
      <c r="B8" s="99"/>
      <c r="C8" s="99"/>
    </row>
    <row r="9" spans="2:13" ht="15.75">
      <c r="B9" s="99"/>
      <c r="C9" s="99"/>
      <c r="G9" s="168" t="s">
        <v>180</v>
      </c>
      <c r="H9" s="169"/>
      <c r="I9" s="169"/>
      <c r="J9" s="169"/>
      <c r="K9" s="169"/>
      <c r="L9" s="169"/>
      <c r="M9" s="169"/>
    </row>
    <row r="10" spans="2:15" ht="15.75">
      <c r="B10" s="99"/>
      <c r="C10" s="99"/>
      <c r="G10" s="168" t="s">
        <v>181</v>
      </c>
      <c r="H10" s="169"/>
      <c r="I10" s="169"/>
      <c r="J10" s="169"/>
      <c r="K10" s="169"/>
      <c r="M10" s="101" t="s">
        <v>182</v>
      </c>
      <c r="O10" s="101"/>
    </row>
    <row r="11" spans="2:19" ht="12.75">
      <c r="B11" s="103"/>
      <c r="C11" s="103"/>
      <c r="E11" s="102"/>
      <c r="F11" s="102"/>
      <c r="G11" s="101"/>
      <c r="H11" s="102"/>
      <c r="I11" s="101" t="s">
        <v>97</v>
      </c>
      <c r="J11" s="102"/>
      <c r="K11" s="102"/>
      <c r="L11" s="102"/>
      <c r="M11" s="101"/>
      <c r="N11" s="102"/>
      <c r="O11" s="101" t="s">
        <v>183</v>
      </c>
      <c r="P11" s="102"/>
      <c r="Q11" s="102"/>
      <c r="R11" s="102"/>
      <c r="S11" s="102"/>
    </row>
    <row r="12" spans="5:20" ht="12.75">
      <c r="E12" s="102" t="s">
        <v>44</v>
      </c>
      <c r="F12" s="102"/>
      <c r="G12" s="101" t="s">
        <v>159</v>
      </c>
      <c r="H12" s="102"/>
      <c r="I12" s="101" t="s">
        <v>98</v>
      </c>
      <c r="J12" s="102"/>
      <c r="K12" s="102" t="s">
        <v>45</v>
      </c>
      <c r="L12" s="102"/>
      <c r="M12" s="102" t="s">
        <v>46</v>
      </c>
      <c r="N12" s="102"/>
      <c r="O12" s="101" t="s">
        <v>184</v>
      </c>
      <c r="P12" s="102"/>
      <c r="Q12" s="101" t="s">
        <v>185</v>
      </c>
      <c r="R12" s="102"/>
      <c r="S12" s="102" t="s">
        <v>154</v>
      </c>
      <c r="T12" s="104"/>
    </row>
    <row r="13" spans="5:20" ht="12.75">
      <c r="E13" s="102" t="s">
        <v>47</v>
      </c>
      <c r="F13" s="102"/>
      <c r="G13" s="101" t="s">
        <v>160</v>
      </c>
      <c r="H13" s="102"/>
      <c r="I13" s="102" t="s">
        <v>54</v>
      </c>
      <c r="J13" s="102"/>
      <c r="K13" s="102" t="s">
        <v>54</v>
      </c>
      <c r="L13" s="102"/>
      <c r="M13" s="102" t="s">
        <v>48</v>
      </c>
      <c r="N13" s="102"/>
      <c r="O13" s="101" t="s">
        <v>186</v>
      </c>
      <c r="P13" s="102"/>
      <c r="Q13" s="101" t="s">
        <v>187</v>
      </c>
      <c r="R13" s="102"/>
      <c r="S13" s="101" t="s">
        <v>188</v>
      </c>
      <c r="T13" s="104"/>
    </row>
    <row r="14" spans="5:20" ht="12.75">
      <c r="E14" s="105"/>
      <c r="F14" s="105"/>
      <c r="G14" s="105"/>
      <c r="H14" s="105"/>
      <c r="I14" s="105"/>
      <c r="J14" s="105"/>
      <c r="K14" s="105"/>
      <c r="L14" s="105"/>
      <c r="M14" s="105"/>
      <c r="N14" s="105"/>
      <c r="O14" s="105"/>
      <c r="P14" s="105"/>
      <c r="Q14" s="105"/>
      <c r="R14" s="105"/>
      <c r="S14" s="105"/>
      <c r="T14" s="105"/>
    </row>
    <row r="15" spans="5:20" ht="12.75">
      <c r="E15" s="102" t="s">
        <v>150</v>
      </c>
      <c r="F15" s="102"/>
      <c r="G15" s="102" t="s">
        <v>150</v>
      </c>
      <c r="H15" s="102"/>
      <c r="I15" s="102" t="s">
        <v>150</v>
      </c>
      <c r="J15" s="102"/>
      <c r="K15" s="102" t="s">
        <v>150</v>
      </c>
      <c r="L15" s="102"/>
      <c r="M15" s="102" t="s">
        <v>150</v>
      </c>
      <c r="N15" s="102"/>
      <c r="O15" s="102" t="s">
        <v>150</v>
      </c>
      <c r="P15" s="102"/>
      <c r="Q15" s="102" t="s">
        <v>150</v>
      </c>
      <c r="R15" s="102"/>
      <c r="S15" s="102" t="s">
        <v>150</v>
      </c>
      <c r="T15" s="104"/>
    </row>
    <row r="17" spans="2:19" ht="12.75">
      <c r="B17" s="106" t="s">
        <v>189</v>
      </c>
      <c r="C17" s="106"/>
      <c r="E17" s="107">
        <v>45476500</v>
      </c>
      <c r="F17" s="107"/>
      <c r="G17" s="107">
        <v>-244276</v>
      </c>
      <c r="H17" s="107"/>
      <c r="I17" s="107">
        <v>70845</v>
      </c>
      <c r="J17" s="107"/>
      <c r="K17" s="107">
        <v>2420834</v>
      </c>
      <c r="L17" s="107"/>
      <c r="M17" s="107">
        <v>12732493</v>
      </c>
      <c r="N17" s="107"/>
      <c r="O17" s="107">
        <f>SUM(E17:M17)</f>
        <v>60456396</v>
      </c>
      <c r="P17" s="107"/>
      <c r="Q17" s="107">
        <v>8628587</v>
      </c>
      <c r="R17" s="107"/>
      <c r="S17" s="107">
        <f>SUM(O17:Q17)</f>
        <v>69084983</v>
      </c>
    </row>
    <row r="18" spans="2:19" ht="12.75">
      <c r="B18" s="106"/>
      <c r="C18" s="106"/>
      <c r="E18" s="107"/>
      <c r="F18" s="107"/>
      <c r="G18" s="107"/>
      <c r="H18" s="107"/>
      <c r="I18" s="107"/>
      <c r="J18" s="107"/>
      <c r="K18" s="107"/>
      <c r="L18" s="107"/>
      <c r="M18" s="107"/>
      <c r="N18" s="107"/>
      <c r="O18" s="107"/>
      <c r="P18" s="107"/>
      <c r="Q18" s="107"/>
      <c r="R18" s="107"/>
      <c r="S18" s="107"/>
    </row>
    <row r="19" spans="2:19" ht="12.75" hidden="1">
      <c r="B19" s="106" t="s">
        <v>55</v>
      </c>
      <c r="C19" s="106"/>
      <c r="E19" s="107">
        <v>0</v>
      </c>
      <c r="F19" s="107"/>
      <c r="G19" s="107">
        <v>0</v>
      </c>
      <c r="H19" s="107"/>
      <c r="I19" s="107">
        <v>0</v>
      </c>
      <c r="J19" s="107"/>
      <c r="K19" s="107">
        <v>0</v>
      </c>
      <c r="L19" s="107"/>
      <c r="M19" s="107">
        <v>0</v>
      </c>
      <c r="N19" s="107"/>
      <c r="O19" s="107">
        <v>0</v>
      </c>
      <c r="P19" s="107"/>
      <c r="Q19" s="107"/>
      <c r="R19" s="107"/>
      <c r="S19" s="107">
        <f>SUM(E19:M19)</f>
        <v>0</v>
      </c>
    </row>
    <row r="20" spans="2:19" ht="12.75" hidden="1">
      <c r="B20" s="106"/>
      <c r="C20" s="106"/>
      <c r="E20" s="107"/>
      <c r="F20" s="107"/>
      <c r="G20" s="107"/>
      <c r="H20" s="107"/>
      <c r="I20" s="107"/>
      <c r="J20" s="107"/>
      <c r="K20" s="107"/>
      <c r="L20" s="107"/>
      <c r="M20" s="107"/>
      <c r="N20" s="107"/>
      <c r="O20" s="107"/>
      <c r="P20" s="107"/>
      <c r="Q20" s="107"/>
      <c r="R20" s="107"/>
      <c r="S20" s="107"/>
    </row>
    <row r="21" spans="2:19" ht="12.75">
      <c r="B21" s="106" t="s">
        <v>190</v>
      </c>
      <c r="C21" s="106"/>
      <c r="E21" s="108"/>
      <c r="F21" s="109"/>
      <c r="G21" s="109"/>
      <c r="H21" s="109"/>
      <c r="I21" s="109"/>
      <c r="J21" s="109"/>
      <c r="K21" s="109"/>
      <c r="L21" s="109"/>
      <c r="M21" s="109"/>
      <c r="N21" s="109"/>
      <c r="O21" s="109"/>
      <c r="P21" s="109"/>
      <c r="Q21" s="109"/>
      <c r="R21" s="109"/>
      <c r="S21" s="110"/>
    </row>
    <row r="22" spans="2:19" ht="12.75">
      <c r="B22" s="106"/>
      <c r="C22" s="106" t="s">
        <v>191</v>
      </c>
      <c r="E22" s="111">
        <v>0</v>
      </c>
      <c r="F22" s="107"/>
      <c r="G22" s="107">
        <v>0</v>
      </c>
      <c r="H22" s="107"/>
      <c r="I22" s="107">
        <v>0</v>
      </c>
      <c r="J22" s="107"/>
      <c r="K22" s="107">
        <v>-421353</v>
      </c>
      <c r="L22" s="107"/>
      <c r="M22" s="107">
        <v>0</v>
      </c>
      <c r="N22" s="107"/>
      <c r="O22" s="107">
        <f>SUM(E22:M22)</f>
        <v>-421353</v>
      </c>
      <c r="P22" s="107"/>
      <c r="Q22" s="107">
        <v>-404829</v>
      </c>
      <c r="R22" s="107"/>
      <c r="S22" s="112">
        <f>SUM(O22:Q22)</f>
        <v>-826182</v>
      </c>
    </row>
    <row r="23" spans="5:19" ht="12.75">
      <c r="E23" s="113"/>
      <c r="F23" s="114"/>
      <c r="G23" s="114"/>
      <c r="H23" s="114"/>
      <c r="I23" s="114"/>
      <c r="J23" s="114"/>
      <c r="K23" s="114"/>
      <c r="L23" s="114"/>
      <c r="M23" s="114"/>
      <c r="N23" s="114"/>
      <c r="O23" s="114"/>
      <c r="P23" s="114"/>
      <c r="Q23" s="114"/>
      <c r="R23" s="114"/>
      <c r="S23" s="115"/>
    </row>
    <row r="24" spans="5:19" ht="12.75">
      <c r="E24" s="116"/>
      <c r="F24" s="116"/>
      <c r="G24" s="116"/>
      <c r="H24" s="116"/>
      <c r="I24" s="116"/>
      <c r="J24" s="116"/>
      <c r="K24" s="116"/>
      <c r="L24" s="116"/>
      <c r="M24" s="116"/>
      <c r="N24" s="116"/>
      <c r="O24" s="116"/>
      <c r="P24" s="116"/>
      <c r="Q24" s="116"/>
      <c r="R24" s="116"/>
      <c r="S24" s="116"/>
    </row>
    <row r="25" spans="2:19" ht="12.75">
      <c r="B25" s="106" t="s">
        <v>192</v>
      </c>
      <c r="E25" s="117">
        <f>SUM(E17:E23)</f>
        <v>45476500</v>
      </c>
      <c r="F25" s="116"/>
      <c r="G25" s="117">
        <f aca="true" t="shared" si="0" ref="G25:Q25">SUM(G17:G23)</f>
        <v>-244276</v>
      </c>
      <c r="H25" s="117"/>
      <c r="I25" s="117">
        <f t="shared" si="0"/>
        <v>70845</v>
      </c>
      <c r="J25" s="117"/>
      <c r="K25" s="117">
        <f t="shared" si="0"/>
        <v>1999481</v>
      </c>
      <c r="L25" s="117"/>
      <c r="M25" s="117">
        <f t="shared" si="0"/>
        <v>12732493</v>
      </c>
      <c r="N25" s="117"/>
      <c r="O25" s="117">
        <f t="shared" si="0"/>
        <v>60035043</v>
      </c>
      <c r="P25" s="117"/>
      <c r="Q25" s="117">
        <f t="shared" si="0"/>
        <v>8223758</v>
      </c>
      <c r="R25" s="117"/>
      <c r="S25" s="117">
        <f>SUM(S17:S23)</f>
        <v>68258801</v>
      </c>
    </row>
    <row r="26" spans="2:19" ht="12.75">
      <c r="B26" s="106"/>
      <c r="E26" s="117"/>
      <c r="F26" s="116"/>
      <c r="G26" s="117"/>
      <c r="H26" s="116"/>
      <c r="I26" s="117"/>
      <c r="J26" s="116"/>
      <c r="K26" s="117"/>
      <c r="L26" s="116"/>
      <c r="M26" s="117"/>
      <c r="N26" s="116"/>
      <c r="O26" s="117"/>
      <c r="P26" s="116"/>
      <c r="Q26" s="116"/>
      <c r="R26" s="116"/>
      <c r="S26" s="117"/>
    </row>
    <row r="27" spans="2:19" ht="12.75">
      <c r="B27" s="106"/>
      <c r="C27" s="106"/>
      <c r="E27" s="108"/>
      <c r="F27" s="109"/>
      <c r="G27" s="109"/>
      <c r="H27" s="109"/>
      <c r="I27" s="109"/>
      <c r="J27" s="109"/>
      <c r="K27" s="109"/>
      <c r="L27" s="109"/>
      <c r="M27" s="109"/>
      <c r="N27" s="109"/>
      <c r="O27" s="109"/>
      <c r="P27" s="109"/>
      <c r="Q27" s="109"/>
      <c r="R27" s="109"/>
      <c r="S27" s="110"/>
    </row>
    <row r="28" spans="2:19" ht="12.75">
      <c r="B28" s="106" t="s">
        <v>156</v>
      </c>
      <c r="C28" s="106"/>
      <c r="E28" s="111">
        <v>0</v>
      </c>
      <c r="F28" s="107"/>
      <c r="G28" s="107">
        <v>0</v>
      </c>
      <c r="H28" s="107"/>
      <c r="I28" s="107">
        <v>-14460</v>
      </c>
      <c r="J28" s="107"/>
      <c r="K28" s="107">
        <v>0</v>
      </c>
      <c r="L28" s="107"/>
      <c r="M28" s="107">
        <v>0</v>
      </c>
      <c r="N28" s="107"/>
      <c r="O28" s="107">
        <f>SUM(E28:M28)</f>
        <v>-14460</v>
      </c>
      <c r="P28" s="107"/>
      <c r="Q28" s="107">
        <v>0</v>
      </c>
      <c r="R28" s="107"/>
      <c r="S28" s="112">
        <f>SUM(O28:Q28)</f>
        <v>-14460</v>
      </c>
    </row>
    <row r="29" spans="5:19" ht="12.75">
      <c r="E29" s="113"/>
      <c r="F29" s="114"/>
      <c r="G29" s="114"/>
      <c r="H29" s="114"/>
      <c r="I29" s="114"/>
      <c r="J29" s="114"/>
      <c r="K29" s="114"/>
      <c r="L29" s="114"/>
      <c r="M29" s="114"/>
      <c r="N29" s="114"/>
      <c r="O29" s="114"/>
      <c r="P29" s="114"/>
      <c r="Q29" s="114"/>
      <c r="R29" s="114"/>
      <c r="S29" s="115"/>
    </row>
    <row r="30" spans="2:19" ht="12.75">
      <c r="B30" s="106" t="s">
        <v>193</v>
      </c>
      <c r="E30" s="117">
        <f>SUM(E27:E29)</f>
        <v>0</v>
      </c>
      <c r="F30" s="116"/>
      <c r="G30" s="117">
        <f>SUM(G27:G29)</f>
        <v>0</v>
      </c>
      <c r="H30" s="117"/>
      <c r="I30" s="117">
        <f>SUM(I27:I29)</f>
        <v>-14460</v>
      </c>
      <c r="J30" s="117"/>
      <c r="K30" s="117">
        <f>SUM(K27:K29)</f>
        <v>0</v>
      </c>
      <c r="L30" s="117"/>
      <c r="M30" s="117">
        <f>SUM(M27:M29)</f>
        <v>0</v>
      </c>
      <c r="N30" s="117"/>
      <c r="O30" s="117">
        <f>SUM(O27:O29)</f>
        <v>-14460</v>
      </c>
      <c r="P30" s="117"/>
      <c r="Q30" s="117">
        <f>SUM(Q27:Q29)</f>
        <v>0</v>
      </c>
      <c r="R30" s="117"/>
      <c r="S30" s="117">
        <f>SUM(S27:S29)</f>
        <v>-14460</v>
      </c>
    </row>
    <row r="31" spans="5:19" ht="12.75">
      <c r="E31" s="116"/>
      <c r="F31" s="116"/>
      <c r="G31" s="116"/>
      <c r="H31" s="116"/>
      <c r="I31" s="116"/>
      <c r="J31" s="116"/>
      <c r="K31" s="116"/>
      <c r="L31" s="116"/>
      <c r="M31" s="116"/>
      <c r="N31" s="116"/>
      <c r="O31" s="116"/>
      <c r="P31" s="116"/>
      <c r="Q31" s="116"/>
      <c r="R31" s="116"/>
      <c r="S31" s="116"/>
    </row>
    <row r="32" spans="2:19" ht="12.75">
      <c r="B32" s="106" t="s">
        <v>243</v>
      </c>
      <c r="C32" s="106"/>
      <c r="E32" s="107">
        <v>0</v>
      </c>
      <c r="F32" s="107"/>
      <c r="G32" s="107">
        <v>0</v>
      </c>
      <c r="H32" s="107"/>
      <c r="I32" s="107">
        <v>0</v>
      </c>
      <c r="J32" s="107"/>
      <c r="K32" s="107">
        <v>0</v>
      </c>
      <c r="L32" s="107"/>
      <c r="M32" s="107">
        <v>35817</v>
      </c>
      <c r="N32" s="107"/>
      <c r="O32" s="107">
        <f>SUM(E32:M32)</f>
        <v>35817</v>
      </c>
      <c r="P32" s="107"/>
      <c r="Q32" s="107">
        <v>44166</v>
      </c>
      <c r="R32" s="107"/>
      <c r="S32" s="107">
        <f>SUM(O32:Q32)</f>
        <v>79983</v>
      </c>
    </row>
    <row r="33" spans="5:19" ht="12.75">
      <c r="E33" s="118"/>
      <c r="F33" s="107"/>
      <c r="G33" s="118"/>
      <c r="H33" s="107"/>
      <c r="I33" s="118"/>
      <c r="J33" s="107"/>
      <c r="K33" s="118"/>
      <c r="L33" s="107"/>
      <c r="M33" s="118"/>
      <c r="N33" s="107"/>
      <c r="O33" s="118"/>
      <c r="P33" s="107"/>
      <c r="Q33" s="118"/>
      <c r="R33" s="107"/>
      <c r="S33" s="118"/>
    </row>
    <row r="34" spans="2:19" ht="12.75">
      <c r="B34" s="106" t="s">
        <v>213</v>
      </c>
      <c r="C34" s="106"/>
      <c r="E34" s="107">
        <f>SUM(E30:E33)</f>
        <v>0</v>
      </c>
      <c r="F34" s="107"/>
      <c r="G34" s="107">
        <f>SUM(G30:G33)</f>
        <v>0</v>
      </c>
      <c r="H34" s="107"/>
      <c r="I34" s="107">
        <f>SUM(I30:I33)</f>
        <v>-14460</v>
      </c>
      <c r="J34" s="107"/>
      <c r="K34" s="107">
        <f>SUM(K30:K33)</f>
        <v>0</v>
      </c>
      <c r="L34" s="107"/>
      <c r="M34" s="107">
        <f>SUM(M30:M33)</f>
        <v>35817</v>
      </c>
      <c r="N34" s="107"/>
      <c r="O34" s="107">
        <f>SUM(O30:O33)</f>
        <v>21357</v>
      </c>
      <c r="P34" s="107"/>
      <c r="Q34" s="107">
        <f>SUM(Q30:Q33)</f>
        <v>44166</v>
      </c>
      <c r="R34" s="107"/>
      <c r="S34" s="107">
        <f>SUM(S30:S33)</f>
        <v>65523</v>
      </c>
    </row>
    <row r="35" spans="2:19" ht="12.75">
      <c r="B35" s="106"/>
      <c r="C35" s="106" t="s">
        <v>244</v>
      </c>
      <c r="E35" s="107"/>
      <c r="F35" s="107"/>
      <c r="G35" s="107"/>
      <c r="H35" s="107"/>
      <c r="I35" s="107"/>
      <c r="J35" s="107"/>
      <c r="K35" s="107"/>
      <c r="L35" s="107"/>
      <c r="M35" s="107"/>
      <c r="N35" s="107"/>
      <c r="O35" s="107"/>
      <c r="P35" s="107"/>
      <c r="Q35" s="107"/>
      <c r="R35" s="107"/>
      <c r="S35" s="107"/>
    </row>
    <row r="36" spans="2:19" ht="12.75">
      <c r="B36" s="106"/>
      <c r="C36" s="106"/>
      <c r="E36" s="107"/>
      <c r="F36" s="107"/>
      <c r="G36" s="107"/>
      <c r="H36" s="107"/>
      <c r="I36" s="107"/>
      <c r="J36" s="107"/>
      <c r="K36" s="107"/>
      <c r="L36" s="107"/>
      <c r="M36" s="107"/>
      <c r="N36" s="107"/>
      <c r="O36" s="107"/>
      <c r="P36" s="107"/>
      <c r="Q36" s="107"/>
      <c r="R36" s="107"/>
      <c r="S36" s="107"/>
    </row>
    <row r="37" spans="2:19" ht="12.75">
      <c r="B37" s="106" t="s">
        <v>245</v>
      </c>
      <c r="E37" s="117">
        <f>SUM(E22:E24)</f>
        <v>0</v>
      </c>
      <c r="F37" s="116"/>
      <c r="G37" s="117">
        <v>-105394</v>
      </c>
      <c r="H37" s="116"/>
      <c r="I37" s="117">
        <v>0</v>
      </c>
      <c r="J37" s="116"/>
      <c r="K37" s="117">
        <v>0</v>
      </c>
      <c r="L37" s="116"/>
      <c r="M37" s="117">
        <v>0</v>
      </c>
      <c r="N37" s="116"/>
      <c r="O37" s="107">
        <f>SUM(E37:M37)</f>
        <v>-105394</v>
      </c>
      <c r="P37" s="116"/>
      <c r="Q37" s="117">
        <v>0</v>
      </c>
      <c r="R37" s="116"/>
      <c r="S37" s="107">
        <f>SUM(O37:Q37)</f>
        <v>-105394</v>
      </c>
    </row>
    <row r="38" spans="5:19" ht="12.75">
      <c r="E38" s="118"/>
      <c r="F38" s="107"/>
      <c r="G38" s="118"/>
      <c r="H38" s="107"/>
      <c r="I38" s="118"/>
      <c r="J38" s="107"/>
      <c r="K38" s="118"/>
      <c r="L38" s="107"/>
      <c r="M38" s="118"/>
      <c r="N38" s="107"/>
      <c r="O38" s="118"/>
      <c r="P38" s="107"/>
      <c r="Q38" s="118"/>
      <c r="R38" s="107"/>
      <c r="S38" s="118"/>
    </row>
    <row r="39" spans="5:19" ht="12.75">
      <c r="E39" s="107"/>
      <c r="F39" s="107"/>
      <c r="G39" s="107"/>
      <c r="H39" s="107"/>
      <c r="I39" s="107"/>
      <c r="J39" s="107"/>
      <c r="K39" s="107"/>
      <c r="L39" s="107"/>
      <c r="M39" s="107"/>
      <c r="N39" s="107"/>
      <c r="O39" s="107"/>
      <c r="P39" s="107"/>
      <c r="Q39" s="107"/>
      <c r="R39" s="107"/>
      <c r="S39" s="107"/>
    </row>
    <row r="40" spans="2:25" ht="12.75">
      <c r="B40" s="106" t="s">
        <v>246</v>
      </c>
      <c r="C40" s="106"/>
      <c r="E40" s="107">
        <f>SUM(E34:E38)+E25</f>
        <v>45476500</v>
      </c>
      <c r="F40" s="107"/>
      <c r="G40" s="107">
        <f>SUM(G34:G38)+G25</f>
        <v>-349670</v>
      </c>
      <c r="H40" s="107"/>
      <c r="I40" s="107">
        <f>SUM(I34:I38)+I25</f>
        <v>56385</v>
      </c>
      <c r="J40" s="107"/>
      <c r="K40" s="107">
        <f>SUM(K34:K38)+K25</f>
        <v>1999481</v>
      </c>
      <c r="L40" s="107"/>
      <c r="M40" s="107">
        <f>SUM(M34:M38)+M25</f>
        <v>12768310</v>
      </c>
      <c r="N40" s="107"/>
      <c r="O40" s="107">
        <f>SUM(O34:O38)+O25</f>
        <v>59951006</v>
      </c>
      <c r="P40" s="107"/>
      <c r="Q40" s="107">
        <f>SUM(Q34:Q38)+Q25</f>
        <v>8267924</v>
      </c>
      <c r="R40" s="107"/>
      <c r="S40" s="107">
        <f>SUM(S34:S38)+S25</f>
        <v>68218930</v>
      </c>
      <c r="X40" s="119"/>
      <c r="Y40" s="120"/>
    </row>
    <row r="41" spans="5:19" ht="13.5" thickBot="1">
      <c r="E41" s="121"/>
      <c r="F41" s="107"/>
      <c r="G41" s="121"/>
      <c r="H41" s="107"/>
      <c r="I41" s="121"/>
      <c r="J41" s="107"/>
      <c r="K41" s="121"/>
      <c r="L41" s="107"/>
      <c r="M41" s="121"/>
      <c r="N41" s="107"/>
      <c r="O41" s="121"/>
      <c r="P41" s="107"/>
      <c r="Q41" s="121"/>
      <c r="R41" s="107"/>
      <c r="S41" s="121"/>
    </row>
    <row r="42" spans="2:19" ht="13.5" thickTop="1">
      <c r="B42" s="106"/>
      <c r="C42" s="106"/>
      <c r="E42" s="107"/>
      <c r="F42" s="107"/>
      <c r="G42" s="107"/>
      <c r="H42" s="107"/>
      <c r="I42" s="107"/>
      <c r="J42" s="107"/>
      <c r="K42" s="107"/>
      <c r="L42" s="107"/>
      <c r="M42" s="107"/>
      <c r="N42" s="107"/>
      <c r="O42" s="107"/>
      <c r="P42" s="107"/>
      <c r="Q42" s="107"/>
      <c r="R42" s="107"/>
      <c r="S42" s="107"/>
    </row>
    <row r="43" spans="2:3" ht="12.75">
      <c r="B43" s="106"/>
      <c r="C43" s="106"/>
    </row>
    <row r="44" spans="5:19" ht="12.75">
      <c r="E44" s="116"/>
      <c r="F44" s="116"/>
      <c r="G44" s="116"/>
      <c r="H44" s="116"/>
      <c r="I44" s="116"/>
      <c r="J44" s="116"/>
      <c r="K44" s="116"/>
      <c r="L44" s="116"/>
      <c r="M44" s="116"/>
      <c r="N44" s="116"/>
      <c r="O44" s="116"/>
      <c r="P44" s="116"/>
      <c r="Q44" s="116"/>
      <c r="R44" s="116"/>
      <c r="S44" s="116"/>
    </row>
    <row r="45" spans="2:19" ht="12.75">
      <c r="B45" s="106" t="s">
        <v>230</v>
      </c>
      <c r="E45" s="117">
        <v>45476500</v>
      </c>
      <c r="F45" s="116"/>
      <c r="G45" s="117">
        <v>-540328</v>
      </c>
      <c r="H45" s="117"/>
      <c r="I45" s="117">
        <v>38894</v>
      </c>
      <c r="J45" s="117"/>
      <c r="K45" s="117">
        <v>1999481</v>
      </c>
      <c r="L45" s="117"/>
      <c r="M45" s="117">
        <v>12663334</v>
      </c>
      <c r="N45" s="117"/>
      <c r="O45" s="107">
        <f>SUM(E45:M45)</f>
        <v>59637881</v>
      </c>
      <c r="P45" s="117"/>
      <c r="Q45" s="117">
        <v>7396160</v>
      </c>
      <c r="R45" s="117"/>
      <c r="S45" s="117">
        <f>SUM(O45:Q45)</f>
        <v>67034041</v>
      </c>
    </row>
    <row r="46" spans="2:19" ht="12.75">
      <c r="B46" s="106"/>
      <c r="E46" s="117"/>
      <c r="F46" s="116"/>
      <c r="G46" s="117"/>
      <c r="H46" s="116"/>
      <c r="I46" s="117"/>
      <c r="J46" s="116"/>
      <c r="K46" s="117"/>
      <c r="L46" s="116"/>
      <c r="M46" s="117"/>
      <c r="N46" s="116"/>
      <c r="O46" s="117"/>
      <c r="P46" s="116"/>
      <c r="Q46" s="116"/>
      <c r="R46" s="116"/>
      <c r="S46" s="117"/>
    </row>
    <row r="47" spans="2:19" ht="12.75">
      <c r="B47" s="106"/>
      <c r="C47" s="106"/>
      <c r="E47" s="108"/>
      <c r="F47" s="109"/>
      <c r="G47" s="109"/>
      <c r="H47" s="109"/>
      <c r="I47" s="109"/>
      <c r="J47" s="109"/>
      <c r="K47" s="109"/>
      <c r="L47" s="109"/>
      <c r="M47" s="109"/>
      <c r="N47" s="109"/>
      <c r="O47" s="109"/>
      <c r="P47" s="109"/>
      <c r="Q47" s="109"/>
      <c r="R47" s="109"/>
      <c r="S47" s="110"/>
    </row>
    <row r="48" spans="2:19" ht="12.75">
      <c r="B48" s="106" t="s">
        <v>156</v>
      </c>
      <c r="C48" s="106"/>
      <c r="E48" s="111">
        <v>0</v>
      </c>
      <c r="F48" s="107"/>
      <c r="G48" s="107">
        <v>0</v>
      </c>
      <c r="H48" s="107"/>
      <c r="I48" s="107">
        <v>1473</v>
      </c>
      <c r="J48" s="107"/>
      <c r="K48" s="107">
        <v>0</v>
      </c>
      <c r="L48" s="107"/>
      <c r="M48" s="107">
        <v>0</v>
      </c>
      <c r="N48" s="107"/>
      <c r="O48" s="107">
        <f>SUM(E48:M48)</f>
        <v>1473</v>
      </c>
      <c r="P48" s="107"/>
      <c r="Q48" s="107">
        <v>0</v>
      </c>
      <c r="R48" s="107"/>
      <c r="S48" s="112">
        <f>SUM(O48:Q48)</f>
        <v>1473</v>
      </c>
    </row>
    <row r="49" spans="5:19" ht="12.75">
      <c r="E49" s="113"/>
      <c r="F49" s="114"/>
      <c r="G49" s="114"/>
      <c r="H49" s="114"/>
      <c r="I49" s="114"/>
      <c r="J49" s="114"/>
      <c r="K49" s="114"/>
      <c r="L49" s="114"/>
      <c r="M49" s="114"/>
      <c r="N49" s="114"/>
      <c r="O49" s="114"/>
      <c r="P49" s="114"/>
      <c r="Q49" s="114"/>
      <c r="R49" s="114"/>
      <c r="S49" s="115"/>
    </row>
    <row r="50" spans="2:19" ht="12.75">
      <c r="B50" s="106" t="s">
        <v>193</v>
      </c>
      <c r="E50" s="117">
        <f>SUM(E47:E49)</f>
        <v>0</v>
      </c>
      <c r="F50" s="116"/>
      <c r="G50" s="117">
        <f>SUM(G47:G49)</f>
        <v>0</v>
      </c>
      <c r="H50" s="117"/>
      <c r="I50" s="117">
        <f>SUM(I47:I49)</f>
        <v>1473</v>
      </c>
      <c r="J50" s="117"/>
      <c r="K50" s="117">
        <f>SUM(K47:K49)</f>
        <v>0</v>
      </c>
      <c r="L50" s="117"/>
      <c r="M50" s="117">
        <f>SUM(M47:M49)</f>
        <v>0</v>
      </c>
      <c r="N50" s="117"/>
      <c r="O50" s="117">
        <f>SUM(O47:O49)</f>
        <v>1473</v>
      </c>
      <c r="P50" s="117"/>
      <c r="Q50" s="117">
        <f>SUM(Q47:Q49)</f>
        <v>0</v>
      </c>
      <c r="R50" s="117"/>
      <c r="S50" s="117">
        <f>SUM(S47:S49)</f>
        <v>1473</v>
      </c>
    </row>
    <row r="51" spans="5:19" ht="12.75">
      <c r="E51" s="116"/>
      <c r="F51" s="116"/>
      <c r="G51" s="116"/>
      <c r="H51" s="116"/>
      <c r="I51" s="116"/>
      <c r="J51" s="116"/>
      <c r="K51" s="116"/>
      <c r="L51" s="116"/>
      <c r="M51" s="116"/>
      <c r="N51" s="116"/>
      <c r="O51" s="116"/>
      <c r="P51" s="116"/>
      <c r="Q51" s="116"/>
      <c r="R51" s="116"/>
      <c r="S51" s="116"/>
    </row>
    <row r="52" spans="2:19" ht="12.75">
      <c r="B52" s="106" t="s">
        <v>243</v>
      </c>
      <c r="C52" s="106"/>
      <c r="E52" s="107">
        <v>0</v>
      </c>
      <c r="F52" s="107"/>
      <c r="G52" s="107">
        <v>0</v>
      </c>
      <c r="H52" s="107"/>
      <c r="I52" s="107">
        <v>0</v>
      </c>
      <c r="J52" s="107"/>
      <c r="K52" s="107">
        <v>0</v>
      </c>
      <c r="L52" s="107"/>
      <c r="M52" s="107">
        <v>750591.0270034751</v>
      </c>
      <c r="N52" s="107"/>
      <c r="O52" s="107">
        <f>SUM(E52:M52)</f>
        <v>750591.0270034751</v>
      </c>
      <c r="P52" s="107"/>
      <c r="Q52" s="107">
        <v>-135469</v>
      </c>
      <c r="R52" s="107"/>
      <c r="S52" s="107">
        <f>SUM(O52:Q52)</f>
        <v>615122.0270034751</v>
      </c>
    </row>
    <row r="53" spans="5:19" ht="12.75">
      <c r="E53" s="118"/>
      <c r="F53" s="107"/>
      <c r="G53" s="118"/>
      <c r="H53" s="107"/>
      <c r="I53" s="118"/>
      <c r="J53" s="107"/>
      <c r="K53" s="118"/>
      <c r="L53" s="107"/>
      <c r="M53" s="118"/>
      <c r="N53" s="107"/>
      <c r="O53" s="118"/>
      <c r="P53" s="107"/>
      <c r="Q53" s="118"/>
      <c r="R53" s="107"/>
      <c r="S53" s="118"/>
    </row>
    <row r="54" spans="2:19" ht="12.75">
      <c r="B54" s="106" t="s">
        <v>213</v>
      </c>
      <c r="C54" s="106"/>
      <c r="E54" s="107">
        <f>SUM(E50:E53)</f>
        <v>0</v>
      </c>
      <c r="F54" s="107"/>
      <c r="G54" s="107">
        <f>SUM(G50:G53)</f>
        <v>0</v>
      </c>
      <c r="H54" s="107"/>
      <c r="I54" s="107">
        <f>SUM(I50:I53)</f>
        <v>1473</v>
      </c>
      <c r="J54" s="107"/>
      <c r="K54" s="107">
        <f>SUM(K50:K53)</f>
        <v>0</v>
      </c>
      <c r="L54" s="107"/>
      <c r="M54" s="107">
        <f>SUM(M50:M53)</f>
        <v>750591.0270034751</v>
      </c>
      <c r="N54" s="107"/>
      <c r="O54" s="107">
        <f>SUM(O50:O53)</f>
        <v>752064.0270034751</v>
      </c>
      <c r="P54" s="107"/>
      <c r="Q54" s="107">
        <f>SUM(Q50:Q53)</f>
        <v>-135469</v>
      </c>
      <c r="R54" s="107"/>
      <c r="S54" s="107">
        <f>SUM(S50:S53)</f>
        <v>616595.0270034751</v>
      </c>
    </row>
    <row r="55" spans="2:19" ht="12.75">
      <c r="B55" s="106"/>
      <c r="C55" s="106" t="str">
        <f>+C35</f>
        <v>the period</v>
      </c>
      <c r="E55" s="107"/>
      <c r="F55" s="107"/>
      <c r="G55" s="107"/>
      <c r="H55" s="107"/>
      <c r="I55" s="107"/>
      <c r="J55" s="107"/>
      <c r="K55" s="107"/>
      <c r="L55" s="107"/>
      <c r="M55" s="107"/>
      <c r="N55" s="107"/>
      <c r="O55" s="107"/>
      <c r="P55" s="107"/>
      <c r="Q55" s="107"/>
      <c r="R55" s="107"/>
      <c r="S55" s="107"/>
    </row>
    <row r="56" spans="2:19" ht="12.75" hidden="1">
      <c r="B56" s="106"/>
      <c r="C56" s="106"/>
      <c r="E56" s="107"/>
      <c r="F56" s="107"/>
      <c r="G56" s="107"/>
      <c r="H56" s="107"/>
      <c r="I56" s="107"/>
      <c r="J56" s="107"/>
      <c r="K56" s="107"/>
      <c r="L56" s="107"/>
      <c r="M56" s="107"/>
      <c r="N56" s="107"/>
      <c r="O56" s="107"/>
      <c r="P56" s="107"/>
      <c r="Q56" s="107"/>
      <c r="R56" s="107"/>
      <c r="S56" s="107"/>
    </row>
    <row r="57" spans="2:19" ht="12.75" hidden="1">
      <c r="B57" s="106" t="s">
        <v>222</v>
      </c>
      <c r="E57" s="117">
        <v>0</v>
      </c>
      <c r="F57" s="116"/>
      <c r="G57" s="117">
        <v>0</v>
      </c>
      <c r="H57" s="116"/>
      <c r="I57" s="117">
        <v>0</v>
      </c>
      <c r="J57" s="116"/>
      <c r="K57" s="117">
        <v>0</v>
      </c>
      <c r="L57" s="116"/>
      <c r="M57" s="117">
        <f>'[1]Y7'!X91</f>
        <v>0</v>
      </c>
      <c r="N57" s="116"/>
      <c r="O57" s="107">
        <f>SUM(E57:M57)</f>
        <v>0</v>
      </c>
      <c r="P57" s="116"/>
      <c r="Q57" s="117"/>
      <c r="R57" s="116"/>
      <c r="S57" s="107">
        <f>SUM(O57:Q57)</f>
        <v>0</v>
      </c>
    </row>
    <row r="58" spans="2:19" ht="12.75">
      <c r="B58" s="106"/>
      <c r="E58" s="117"/>
      <c r="F58" s="116"/>
      <c r="G58" s="117"/>
      <c r="H58" s="116"/>
      <c r="I58" s="117"/>
      <c r="J58" s="116"/>
      <c r="K58" s="117"/>
      <c r="L58" s="116"/>
      <c r="M58" s="117"/>
      <c r="N58" s="116"/>
      <c r="O58" s="107"/>
      <c r="P58" s="116"/>
      <c r="Q58" s="117"/>
      <c r="R58" s="116"/>
      <c r="S58" s="107"/>
    </row>
    <row r="59" spans="2:19" ht="12.75">
      <c r="B59" s="106" t="s">
        <v>147</v>
      </c>
      <c r="C59" s="106"/>
      <c r="E59" s="107">
        <v>40000</v>
      </c>
      <c r="F59" s="107"/>
      <c r="G59" s="107">
        <v>0</v>
      </c>
      <c r="H59" s="107"/>
      <c r="I59" s="107">
        <v>0</v>
      </c>
      <c r="J59" s="107"/>
      <c r="K59" s="107">
        <v>0</v>
      </c>
      <c r="L59" s="107"/>
      <c r="M59" s="107">
        <v>0</v>
      </c>
      <c r="N59" s="107"/>
      <c r="O59" s="107">
        <f>SUM(E59:M59)</f>
        <v>40000</v>
      </c>
      <c r="S59" s="107">
        <f>SUM(O59:Q59)</f>
        <v>40000</v>
      </c>
    </row>
    <row r="60" spans="2:19" ht="12.75">
      <c r="B60" s="106"/>
      <c r="C60" s="106"/>
      <c r="E60" s="107"/>
      <c r="F60" s="107"/>
      <c r="G60" s="107"/>
      <c r="H60" s="107"/>
      <c r="I60" s="107"/>
      <c r="J60" s="107"/>
      <c r="K60" s="107"/>
      <c r="L60" s="107"/>
      <c r="M60" s="107"/>
      <c r="N60" s="107"/>
      <c r="O60" s="107"/>
      <c r="P60" s="107"/>
      <c r="Q60" s="107"/>
      <c r="R60" s="107"/>
      <c r="S60" s="107"/>
    </row>
    <row r="61" spans="2:19" ht="12.75">
      <c r="B61" s="106" t="s">
        <v>245</v>
      </c>
      <c r="E61" s="117">
        <f>SUM(E44:E44)</f>
        <v>0</v>
      </c>
      <c r="F61" s="116"/>
      <c r="G61" s="117">
        <v>-4826</v>
      </c>
      <c r="H61" s="116"/>
      <c r="I61" s="117">
        <v>0</v>
      </c>
      <c r="J61" s="116"/>
      <c r="K61" s="117">
        <v>0</v>
      </c>
      <c r="L61" s="116"/>
      <c r="M61" s="117">
        <v>0</v>
      </c>
      <c r="N61" s="116"/>
      <c r="O61" s="107">
        <f>SUM(E61:M61)</f>
        <v>-4826</v>
      </c>
      <c r="P61" s="116"/>
      <c r="Q61" s="117">
        <v>0</v>
      </c>
      <c r="R61" s="116"/>
      <c r="S61" s="107">
        <f>SUM(O61:Q61)</f>
        <v>-4826</v>
      </c>
    </row>
    <row r="62" spans="5:19" ht="12.75">
      <c r="E62" s="118"/>
      <c r="F62" s="107"/>
      <c r="G62" s="118"/>
      <c r="H62" s="107"/>
      <c r="I62" s="118"/>
      <c r="J62" s="107"/>
      <c r="K62" s="118"/>
      <c r="L62" s="107"/>
      <c r="M62" s="118"/>
      <c r="N62" s="107"/>
      <c r="O62" s="118"/>
      <c r="P62" s="107"/>
      <c r="Q62" s="118"/>
      <c r="R62" s="107"/>
      <c r="S62" s="118"/>
    </row>
    <row r="63" spans="5:19" ht="12.75">
      <c r="E63" s="107"/>
      <c r="F63" s="107"/>
      <c r="G63" s="107"/>
      <c r="H63" s="107"/>
      <c r="I63" s="107"/>
      <c r="J63" s="107"/>
      <c r="K63" s="107"/>
      <c r="L63" s="107"/>
      <c r="M63" s="107"/>
      <c r="N63" s="107"/>
      <c r="O63" s="107"/>
      <c r="P63" s="107"/>
      <c r="Q63" s="107"/>
      <c r="R63" s="107"/>
      <c r="S63" s="107"/>
    </row>
    <row r="64" spans="2:25" ht="12.75">
      <c r="B64" s="106" t="s">
        <v>247</v>
      </c>
      <c r="C64" s="106"/>
      <c r="E64" s="107">
        <f>SUM(E54:E62)+E45</f>
        <v>45516500</v>
      </c>
      <c r="F64" s="107"/>
      <c r="G64" s="107">
        <f>+'[1]BS'!H51</f>
        <v>-545154</v>
      </c>
      <c r="H64" s="107"/>
      <c r="I64" s="107">
        <f>+'[1]BS'!H49</f>
        <v>40367</v>
      </c>
      <c r="J64" s="107"/>
      <c r="K64" s="107">
        <f>SUM(K54:K62)+K45</f>
        <v>1999481</v>
      </c>
      <c r="L64" s="107"/>
      <c r="M64" s="107">
        <f>SUM(M54:M62)+M45</f>
        <v>13413925.027003475</v>
      </c>
      <c r="N64" s="107"/>
      <c r="O64" s="107">
        <f>SUM(O54:O62)+O45</f>
        <v>60425119.027003475</v>
      </c>
      <c r="P64" s="107"/>
      <c r="Q64" s="107">
        <f>SUM(Q54:Q62)+Q45</f>
        <v>7260691</v>
      </c>
      <c r="R64" s="107"/>
      <c r="S64" s="107">
        <f>SUM(S54:S62)+S45</f>
        <v>67685810.02700348</v>
      </c>
      <c r="X64" s="119"/>
      <c r="Y64" s="120"/>
    </row>
    <row r="65" spans="5:19" ht="13.5" thickBot="1">
      <c r="E65" s="121"/>
      <c r="F65" s="107"/>
      <c r="G65" s="121"/>
      <c r="H65" s="107"/>
      <c r="I65" s="121"/>
      <c r="J65" s="107"/>
      <c r="K65" s="121"/>
      <c r="L65" s="107"/>
      <c r="M65" s="121"/>
      <c r="N65" s="107"/>
      <c r="O65" s="121"/>
      <c r="P65" s="107"/>
      <c r="Q65" s="121"/>
      <c r="R65" s="107"/>
      <c r="S65" s="121"/>
    </row>
    <row r="66" spans="5:19" ht="13.5" thickTop="1">
      <c r="E66" s="107"/>
      <c r="F66" s="107"/>
      <c r="G66" s="107"/>
      <c r="H66" s="107"/>
      <c r="I66" s="107"/>
      <c r="J66" s="107"/>
      <c r="K66" s="107"/>
      <c r="L66" s="107"/>
      <c r="M66" s="107"/>
      <c r="N66" s="107"/>
      <c r="O66" s="107"/>
      <c r="P66" s="107"/>
      <c r="Q66" s="107"/>
      <c r="R66" s="107"/>
      <c r="S66" s="107"/>
    </row>
    <row r="67" spans="2:23" ht="15">
      <c r="B67" s="43" t="s">
        <v>161</v>
      </c>
      <c r="E67" s="107"/>
      <c r="F67" s="107"/>
      <c r="G67" s="107"/>
      <c r="H67" s="107"/>
      <c r="I67" s="107"/>
      <c r="K67" s="107"/>
      <c r="L67" s="107"/>
      <c r="M67" s="107"/>
      <c r="N67" s="107"/>
      <c r="O67" s="107"/>
      <c r="P67" s="107"/>
      <c r="Q67" s="107"/>
      <c r="R67" s="107"/>
      <c r="S67" s="107"/>
      <c r="T67" s="107"/>
      <c r="U67" s="107"/>
      <c r="V67" s="107"/>
      <c r="W67" s="107"/>
    </row>
    <row r="68" spans="2:23" ht="15">
      <c r="B68" s="43" t="s">
        <v>232</v>
      </c>
      <c r="E68" s="107"/>
      <c r="F68" s="107"/>
      <c r="G68" s="107"/>
      <c r="H68" s="107"/>
      <c r="I68" s="107"/>
      <c r="K68" s="107"/>
      <c r="L68" s="107"/>
      <c r="M68" s="107"/>
      <c r="N68" s="107"/>
      <c r="O68" s="107"/>
      <c r="P68" s="107"/>
      <c r="Q68" s="107"/>
      <c r="R68" s="107"/>
      <c r="S68" s="107"/>
      <c r="T68" s="107"/>
      <c r="U68" s="107"/>
      <c r="V68" s="107"/>
      <c r="W68" s="107"/>
    </row>
    <row r="69" spans="5:23" ht="12.75">
      <c r="E69" s="107"/>
      <c r="F69" s="107"/>
      <c r="G69" s="107"/>
      <c r="H69" s="107"/>
      <c r="I69" s="107"/>
      <c r="K69" s="107"/>
      <c r="L69" s="107"/>
      <c r="M69" s="107"/>
      <c r="N69" s="107"/>
      <c r="O69" s="107"/>
      <c r="P69" s="107"/>
      <c r="Q69" s="107"/>
      <c r="R69" s="107"/>
      <c r="S69" s="107"/>
      <c r="T69" s="107"/>
      <c r="U69" s="107"/>
      <c r="V69" s="107"/>
      <c r="W69" s="107"/>
    </row>
    <row r="83" spans="1:20" ht="12.75">
      <c r="A83" s="168"/>
      <c r="B83" s="169"/>
      <c r="C83" s="169"/>
      <c r="D83" s="169"/>
      <c r="E83" s="169"/>
      <c r="F83" s="169"/>
      <c r="G83" s="169"/>
      <c r="H83" s="169"/>
      <c r="I83" s="169"/>
      <c r="J83" s="169"/>
      <c r="K83" s="169"/>
      <c r="L83" s="169"/>
      <c r="M83" s="169"/>
      <c r="N83" s="169"/>
      <c r="O83" s="169"/>
      <c r="P83" s="169"/>
      <c r="Q83" s="169"/>
      <c r="R83" s="169"/>
      <c r="S83" s="169"/>
      <c r="T83" s="169"/>
    </row>
  </sheetData>
  <sheetProtection/>
  <mergeCells count="3">
    <mergeCell ref="G9:M9"/>
    <mergeCell ref="G10:K10"/>
    <mergeCell ref="A83:T83"/>
  </mergeCells>
  <printOptions/>
  <pageMargins left="0.45" right="0.34" top="0.5" bottom="0.5" header="0.5" footer="0.5"/>
  <pageSetup horizontalDpi="300" verticalDpi="300" orientation="landscape" paperSize="9" scale="92" r:id="rId1"/>
  <rowBreaks count="1" manualBreakCount="1">
    <brk id="43" max="19" man="1"/>
  </rowBreaks>
</worksheet>
</file>

<file path=xl/worksheets/sheet5.xml><?xml version="1.0" encoding="utf-8"?>
<worksheet xmlns="http://schemas.openxmlformats.org/spreadsheetml/2006/main" xmlns:r="http://schemas.openxmlformats.org/officeDocument/2006/relationships">
  <dimension ref="A1:Q404"/>
  <sheetViews>
    <sheetView showGridLines="0" zoomScale="70" zoomScaleNormal="70" zoomScalePageLayoutView="0" workbookViewId="0" topLeftCell="A1">
      <selection activeCell="D412" sqref="D412"/>
    </sheetView>
  </sheetViews>
  <sheetFormatPr defaultColWidth="8.88671875" defaultRowHeight="15"/>
  <cols>
    <col min="1" max="1" width="5.3359375" style="123" customWidth="1"/>
    <col min="2" max="2" width="3.10546875" style="123" customWidth="1"/>
    <col min="3" max="3" width="2.88671875" style="123" customWidth="1"/>
    <col min="4" max="4" width="9.21484375" style="123" customWidth="1"/>
    <col min="5" max="5" width="5.77734375" style="123" customWidth="1"/>
    <col min="6" max="6" width="11.99609375" style="123" customWidth="1"/>
    <col min="7" max="7" width="2.10546875" style="123" customWidth="1"/>
    <col min="8" max="8" width="14.6640625" style="123" customWidth="1"/>
    <col min="9" max="9" width="3.21484375" style="123" customWidth="1"/>
    <col min="10" max="10" width="13.5546875" style="123" customWidth="1"/>
    <col min="11" max="11" width="1.88671875" style="123" customWidth="1"/>
    <col min="12" max="12" width="12.99609375" style="123" customWidth="1"/>
    <col min="13" max="13" width="1.66796875" style="123" customWidth="1"/>
    <col min="14" max="14" width="14.21484375" style="123" customWidth="1"/>
    <col min="15" max="15" width="1.4375" style="123" customWidth="1"/>
    <col min="16" max="16" width="14.21484375" style="123" customWidth="1"/>
    <col min="17" max="17" width="2.10546875" style="123" customWidth="1"/>
    <col min="18" max="18" width="12.3359375" style="123" customWidth="1"/>
    <col min="19" max="19" width="11.88671875" style="123" customWidth="1"/>
    <col min="20" max="20" width="8.88671875" style="123" customWidth="1"/>
    <col min="21" max="21" width="6.3359375" style="123" customWidth="1"/>
    <col min="22" max="16384" width="8.88671875" style="123" customWidth="1"/>
  </cols>
  <sheetData>
    <row r="1" ht="18">
      <c r="A1" s="122" t="s">
        <v>3</v>
      </c>
    </row>
    <row r="2" ht="18">
      <c r="A2" s="123" t="s">
        <v>2</v>
      </c>
    </row>
    <row r="4" ht="18">
      <c r="A4" s="122" t="s">
        <v>62</v>
      </c>
    </row>
    <row r="6" ht="18">
      <c r="A6" s="124" t="s">
        <v>63</v>
      </c>
    </row>
    <row r="7" spans="2:17" ht="18">
      <c r="B7" s="173"/>
      <c r="C7" s="173"/>
      <c r="D7" s="173"/>
      <c r="E7" s="173"/>
      <c r="F7" s="173"/>
      <c r="G7" s="173"/>
      <c r="H7" s="173"/>
      <c r="I7" s="173"/>
      <c r="J7" s="173"/>
      <c r="K7" s="173"/>
      <c r="L7" s="173"/>
      <c r="M7" s="173"/>
      <c r="N7" s="173"/>
      <c r="O7" s="125"/>
      <c r="P7" s="125"/>
      <c r="Q7" s="125"/>
    </row>
    <row r="8" ht="18"/>
    <row r="9" ht="18"/>
    <row r="10" ht="18"/>
    <row r="11" ht="18"/>
    <row r="12" ht="18"/>
    <row r="13" ht="18"/>
    <row r="14" ht="18"/>
    <row r="15" ht="18"/>
    <row r="16" ht="18"/>
    <row r="17" ht="18"/>
    <row r="18" ht="18"/>
    <row r="19" ht="18"/>
    <row r="20" ht="18"/>
    <row r="21" spans="1:2" ht="18">
      <c r="A21" s="124" t="s">
        <v>248</v>
      </c>
      <c r="B21" s="122" t="s">
        <v>64</v>
      </c>
    </row>
    <row r="22" spans="1:2" ht="18">
      <c r="A22" s="124"/>
      <c r="B22" s="123" t="s">
        <v>249</v>
      </c>
    </row>
    <row r="23" ht="18">
      <c r="A23" s="124"/>
    </row>
    <row r="24" ht="18">
      <c r="A24" s="124"/>
    </row>
    <row r="25" spans="1:2" ht="18">
      <c r="A25" s="124" t="s">
        <v>250</v>
      </c>
      <c r="B25" s="122" t="s">
        <v>27</v>
      </c>
    </row>
    <row r="26" spans="1:17" ht="18">
      <c r="A26" s="124"/>
      <c r="B26" s="172" t="s">
        <v>157</v>
      </c>
      <c r="C26" s="172"/>
      <c r="D26" s="172"/>
      <c r="E26" s="172"/>
      <c r="F26" s="172"/>
      <c r="G26" s="172"/>
      <c r="H26" s="172"/>
      <c r="I26" s="172"/>
      <c r="J26" s="172"/>
      <c r="K26" s="172"/>
      <c r="L26" s="172"/>
      <c r="M26" s="172"/>
      <c r="N26" s="172"/>
      <c r="O26" s="126"/>
      <c r="P26" s="126"/>
      <c r="Q26" s="126"/>
    </row>
    <row r="27" spans="1:17" ht="18">
      <c r="A27" s="124"/>
      <c r="B27" s="126"/>
      <c r="C27" s="126"/>
      <c r="D27" s="126"/>
      <c r="E27" s="126"/>
      <c r="F27" s="126"/>
      <c r="G27" s="126"/>
      <c r="H27" s="126"/>
      <c r="I27" s="126"/>
      <c r="J27" s="126"/>
      <c r="K27" s="126"/>
      <c r="L27" s="126"/>
      <c r="M27" s="126"/>
      <c r="N27" s="126"/>
      <c r="O27" s="126"/>
      <c r="P27" s="126"/>
      <c r="Q27" s="126"/>
    </row>
    <row r="28" ht="18">
      <c r="A28" s="124"/>
    </row>
    <row r="29" spans="1:2" ht="18">
      <c r="A29" s="124" t="s">
        <v>65</v>
      </c>
      <c r="B29" s="122" t="s">
        <v>20</v>
      </c>
    </row>
    <row r="30" spans="2:17" ht="19.5" customHeight="1">
      <c r="B30" s="173" t="s">
        <v>220</v>
      </c>
      <c r="C30" s="173"/>
      <c r="D30" s="173"/>
      <c r="E30" s="173"/>
      <c r="F30" s="173"/>
      <c r="G30" s="173"/>
      <c r="H30" s="173"/>
      <c r="I30" s="173"/>
      <c r="J30" s="173"/>
      <c r="K30" s="173"/>
      <c r="L30" s="173"/>
      <c r="M30" s="173"/>
      <c r="N30" s="173"/>
      <c r="O30" s="125"/>
      <c r="P30" s="125"/>
      <c r="Q30" s="125"/>
    </row>
    <row r="33" ht="18">
      <c r="A33" s="124" t="s">
        <v>66</v>
      </c>
    </row>
    <row r="39" ht="18">
      <c r="A39" s="124" t="s">
        <v>67</v>
      </c>
    </row>
    <row r="59" ht="18">
      <c r="A59" s="124" t="s">
        <v>68</v>
      </c>
    </row>
    <row r="61" spans="8:13" ht="18">
      <c r="H61" s="127"/>
      <c r="L61" s="127"/>
      <c r="M61" s="127"/>
    </row>
    <row r="62" spans="8:13" ht="18">
      <c r="H62" s="127"/>
      <c r="L62" s="127"/>
      <c r="M62" s="127"/>
    </row>
    <row r="63" spans="1:17" ht="18">
      <c r="A63" s="170"/>
      <c r="B63" s="170"/>
      <c r="C63" s="170"/>
      <c r="D63" s="170"/>
      <c r="E63" s="170"/>
      <c r="F63" s="170"/>
      <c r="G63" s="170"/>
      <c r="H63" s="170"/>
      <c r="I63" s="170"/>
      <c r="J63" s="170"/>
      <c r="K63" s="170"/>
      <c r="L63" s="170"/>
      <c r="M63" s="170"/>
      <c r="N63" s="170"/>
      <c r="O63" s="170"/>
      <c r="P63" s="170"/>
      <c r="Q63" s="170"/>
    </row>
    <row r="64" spans="1:17" ht="18">
      <c r="A64" s="127"/>
      <c r="B64" s="127"/>
      <c r="C64" s="127"/>
      <c r="D64" s="127"/>
      <c r="E64" s="127"/>
      <c r="F64" s="127"/>
      <c r="G64" s="127"/>
      <c r="H64" s="127"/>
      <c r="I64" s="127"/>
      <c r="J64" s="127"/>
      <c r="K64" s="127"/>
      <c r="L64" s="127"/>
      <c r="M64" s="127"/>
      <c r="N64" s="127"/>
      <c r="O64" s="127"/>
      <c r="P64" s="127"/>
      <c r="Q64" s="127"/>
    </row>
    <row r="65" spans="1:17" ht="18">
      <c r="A65" s="127"/>
      <c r="B65" s="127"/>
      <c r="C65" s="127"/>
      <c r="D65" s="127"/>
      <c r="E65" s="127"/>
      <c r="F65" s="127"/>
      <c r="G65" s="127"/>
      <c r="H65" s="127"/>
      <c r="I65" s="127"/>
      <c r="J65" s="127"/>
      <c r="K65" s="127"/>
      <c r="L65" s="127"/>
      <c r="M65" s="127"/>
      <c r="N65" s="127"/>
      <c r="O65" s="127"/>
      <c r="P65" s="127"/>
      <c r="Q65" s="127"/>
    </row>
    <row r="66" spans="1:17" ht="18">
      <c r="A66" s="127"/>
      <c r="B66" s="127"/>
      <c r="C66" s="127"/>
      <c r="D66" s="127"/>
      <c r="E66" s="127"/>
      <c r="F66" s="127"/>
      <c r="G66" s="127"/>
      <c r="H66" s="127"/>
      <c r="I66" s="127"/>
      <c r="J66" s="127"/>
      <c r="K66" s="127"/>
      <c r="L66" s="127"/>
      <c r="M66" s="127"/>
      <c r="N66" s="127"/>
      <c r="O66" s="127"/>
      <c r="P66" s="127"/>
      <c r="Q66" s="127"/>
    </row>
    <row r="67" spans="1:17" ht="18">
      <c r="A67" s="127"/>
      <c r="B67" s="127"/>
      <c r="C67" s="127"/>
      <c r="D67" s="127"/>
      <c r="E67" s="127"/>
      <c r="F67" s="127"/>
      <c r="G67" s="127"/>
      <c r="H67" s="127"/>
      <c r="I67" s="127"/>
      <c r="J67" s="127"/>
      <c r="K67" s="127"/>
      <c r="L67" s="127"/>
      <c r="M67" s="127"/>
      <c r="N67" s="127"/>
      <c r="O67" s="127"/>
      <c r="P67" s="127"/>
      <c r="Q67" s="127"/>
    </row>
    <row r="68" spans="1:17" ht="18">
      <c r="A68" s="127"/>
      <c r="B68" s="127"/>
      <c r="C68" s="127"/>
      <c r="D68" s="127"/>
      <c r="E68" s="127"/>
      <c r="F68" s="127"/>
      <c r="G68" s="127"/>
      <c r="H68" s="127"/>
      <c r="I68" s="127"/>
      <c r="J68" s="127"/>
      <c r="K68" s="127"/>
      <c r="L68" s="127"/>
      <c r="M68" s="127"/>
      <c r="N68" s="127"/>
      <c r="O68" s="127"/>
      <c r="P68" s="127"/>
      <c r="Q68" s="127"/>
    </row>
    <row r="69" spans="1:17" ht="18">
      <c r="A69" s="127"/>
      <c r="B69" s="127"/>
      <c r="C69" s="127"/>
      <c r="D69" s="127"/>
      <c r="E69" s="127"/>
      <c r="F69" s="127"/>
      <c r="G69" s="127"/>
      <c r="H69" s="127"/>
      <c r="I69" s="127"/>
      <c r="J69" s="127"/>
      <c r="K69" s="127"/>
      <c r="L69" s="127"/>
      <c r="M69" s="127"/>
      <c r="N69" s="127"/>
      <c r="O69" s="127"/>
      <c r="P69" s="127"/>
      <c r="Q69" s="127"/>
    </row>
    <row r="70" spans="1:17" ht="18">
      <c r="A70" s="127"/>
      <c r="B70" s="127"/>
      <c r="C70" s="127"/>
      <c r="D70" s="127"/>
      <c r="E70" s="127"/>
      <c r="F70" s="127"/>
      <c r="G70" s="127"/>
      <c r="H70" s="127"/>
      <c r="I70" s="127"/>
      <c r="J70" s="127"/>
      <c r="K70" s="127"/>
      <c r="L70" s="127"/>
      <c r="M70" s="127"/>
      <c r="N70" s="127"/>
      <c r="O70" s="127"/>
      <c r="P70" s="127"/>
      <c r="Q70" s="127"/>
    </row>
    <row r="71" spans="1:17" ht="18">
      <c r="A71" s="127"/>
      <c r="B71" s="127"/>
      <c r="C71" s="127"/>
      <c r="D71" s="127"/>
      <c r="E71" s="127"/>
      <c r="F71" s="127"/>
      <c r="G71" s="127"/>
      <c r="H71" s="127"/>
      <c r="I71" s="127"/>
      <c r="J71" s="127"/>
      <c r="K71" s="127"/>
      <c r="L71" s="127"/>
      <c r="M71" s="127"/>
      <c r="N71" s="127"/>
      <c r="O71" s="127"/>
      <c r="P71" s="127"/>
      <c r="Q71" s="127"/>
    </row>
    <row r="72" spans="1:17" ht="18">
      <c r="A72" s="127"/>
      <c r="B72" s="127"/>
      <c r="C72" s="127"/>
      <c r="D72" s="127"/>
      <c r="E72" s="127"/>
      <c r="F72" s="127"/>
      <c r="G72" s="127"/>
      <c r="H72" s="127"/>
      <c r="I72" s="127"/>
      <c r="J72" s="127"/>
      <c r="K72" s="127"/>
      <c r="L72" s="127"/>
      <c r="M72" s="127"/>
      <c r="N72" s="127"/>
      <c r="O72" s="127"/>
      <c r="P72" s="127"/>
      <c r="Q72" s="127"/>
    </row>
    <row r="73" spans="1:17" ht="18">
      <c r="A73" s="127"/>
      <c r="B73" s="127"/>
      <c r="C73" s="127"/>
      <c r="D73" s="127"/>
      <c r="E73" s="127"/>
      <c r="F73" s="127"/>
      <c r="G73" s="127"/>
      <c r="H73" s="127"/>
      <c r="I73" s="127"/>
      <c r="J73" s="127"/>
      <c r="K73" s="127"/>
      <c r="L73" s="127"/>
      <c r="M73" s="127"/>
      <c r="N73" s="127"/>
      <c r="O73" s="127"/>
      <c r="P73" s="127"/>
      <c r="Q73" s="127"/>
    </row>
    <row r="74" spans="1:17" ht="18">
      <c r="A74" s="127"/>
      <c r="B74" s="127"/>
      <c r="C74" s="127"/>
      <c r="D74" s="127"/>
      <c r="E74" s="127"/>
      <c r="F74" s="127"/>
      <c r="G74" s="127"/>
      <c r="H74" s="127"/>
      <c r="I74" s="127"/>
      <c r="J74" s="127"/>
      <c r="K74" s="127"/>
      <c r="L74" s="127"/>
      <c r="M74" s="127"/>
      <c r="N74" s="127"/>
      <c r="O74" s="127"/>
      <c r="P74" s="127"/>
      <c r="Q74" s="127"/>
    </row>
    <row r="75" spans="1:17" ht="18">
      <c r="A75" s="127"/>
      <c r="B75" s="127"/>
      <c r="C75" s="127"/>
      <c r="D75" s="127"/>
      <c r="E75" s="127"/>
      <c r="F75" s="127"/>
      <c r="G75" s="127"/>
      <c r="H75" s="127"/>
      <c r="I75" s="127"/>
      <c r="J75" s="127"/>
      <c r="K75" s="127"/>
      <c r="L75" s="127"/>
      <c r="M75" s="127"/>
      <c r="N75" s="127"/>
      <c r="O75" s="127"/>
      <c r="P75" s="127"/>
      <c r="Q75" s="127"/>
    </row>
    <row r="76" spans="1:2" ht="18">
      <c r="A76" s="124" t="s">
        <v>69</v>
      </c>
      <c r="B76" s="122" t="s">
        <v>29</v>
      </c>
    </row>
    <row r="77" spans="1:2" ht="18">
      <c r="A77" s="124"/>
      <c r="B77" s="122"/>
    </row>
    <row r="78" spans="1:15" ht="18">
      <c r="A78" s="124"/>
      <c r="B78" s="122"/>
      <c r="J78" s="128"/>
      <c r="K78" s="129" t="s">
        <v>4</v>
      </c>
      <c r="L78" s="130"/>
      <c r="M78" s="130"/>
      <c r="O78" s="129" t="s">
        <v>92</v>
      </c>
    </row>
    <row r="79" spans="1:16" ht="18">
      <c r="A79" s="124"/>
      <c r="B79" s="122"/>
      <c r="J79" s="129" t="s">
        <v>5</v>
      </c>
      <c r="K79" s="131"/>
      <c r="L79" s="129" t="s">
        <v>10</v>
      </c>
      <c r="M79" s="129"/>
      <c r="N79" s="128"/>
      <c r="O79" s="128"/>
      <c r="P79" s="129"/>
    </row>
    <row r="80" spans="1:16" ht="18">
      <c r="A80" s="124"/>
      <c r="B80" s="122"/>
      <c r="J80" s="129" t="s">
        <v>6</v>
      </c>
      <c r="K80" s="131"/>
      <c r="L80" s="129" t="s">
        <v>6</v>
      </c>
      <c r="M80" s="129"/>
      <c r="N80" s="129" t="s">
        <v>5</v>
      </c>
      <c r="O80" s="129"/>
      <c r="P80" s="129" t="s">
        <v>10</v>
      </c>
    </row>
    <row r="81" spans="1:16" ht="18">
      <c r="A81" s="124"/>
      <c r="B81" s="122"/>
      <c r="J81" s="129" t="s">
        <v>7</v>
      </c>
      <c r="K81" s="131"/>
      <c r="L81" s="129" t="s">
        <v>7</v>
      </c>
      <c r="M81" s="129"/>
      <c r="N81" s="129" t="s">
        <v>6</v>
      </c>
      <c r="O81" s="129"/>
      <c r="P81" s="129" t="s">
        <v>6</v>
      </c>
    </row>
    <row r="82" spans="1:16" ht="18">
      <c r="A82" s="124"/>
      <c r="B82" s="122"/>
      <c r="J82" s="129" t="str">
        <f>+'[1]CIS'!I14</f>
        <v>31.03.2007</v>
      </c>
      <c r="K82" s="131"/>
      <c r="L82" s="132" t="str">
        <f>+'[1]CIS'!K14</f>
        <v>31.03.2006</v>
      </c>
      <c r="M82" s="132"/>
      <c r="N82" s="129" t="str">
        <f>+J82</f>
        <v>31.03.2007</v>
      </c>
      <c r="O82" s="131"/>
      <c r="P82" s="132" t="str">
        <f>+L82</f>
        <v>31.03.2006</v>
      </c>
    </row>
    <row r="83" spans="1:16" ht="18">
      <c r="A83" s="124"/>
      <c r="B83" s="122"/>
      <c r="J83" s="127" t="s">
        <v>150</v>
      </c>
      <c r="L83" s="127" t="s">
        <v>150</v>
      </c>
      <c r="N83" s="127" t="s">
        <v>150</v>
      </c>
      <c r="P83" s="127" t="s">
        <v>150</v>
      </c>
    </row>
    <row r="84" spans="1:16" ht="18">
      <c r="A84" s="124"/>
      <c r="B84" s="122" t="s">
        <v>194</v>
      </c>
      <c r="J84" s="127"/>
      <c r="L84" s="127"/>
      <c r="N84" s="127"/>
      <c r="P84" s="127"/>
    </row>
    <row r="85" spans="1:16" ht="18">
      <c r="A85" s="124"/>
      <c r="C85" s="123" t="s">
        <v>195</v>
      </c>
      <c r="J85" s="133">
        <v>2891699</v>
      </c>
      <c r="K85" s="133"/>
      <c r="L85" s="133">
        <v>3759185</v>
      </c>
      <c r="M85" s="133"/>
      <c r="N85" s="133">
        <v>2891699</v>
      </c>
      <c r="O85" s="133"/>
      <c r="P85" s="133">
        <v>3759185</v>
      </c>
    </row>
    <row r="86" spans="1:16" ht="18">
      <c r="A86" s="124"/>
      <c r="C86" s="123" t="s">
        <v>196</v>
      </c>
      <c r="J86" s="133">
        <v>2281122</v>
      </c>
      <c r="K86" s="133"/>
      <c r="L86" s="133">
        <v>8872273</v>
      </c>
      <c r="M86" s="133"/>
      <c r="N86" s="133">
        <v>2281122</v>
      </c>
      <c r="O86" s="133"/>
      <c r="P86" s="133">
        <v>8872273</v>
      </c>
    </row>
    <row r="87" spans="1:16" ht="18">
      <c r="A87" s="124"/>
      <c r="C87" s="123" t="s">
        <v>197</v>
      </c>
      <c r="J87" s="133">
        <v>8679858</v>
      </c>
      <c r="K87" s="133"/>
      <c r="L87" s="133">
        <v>7298060</v>
      </c>
      <c r="M87" s="133"/>
      <c r="N87" s="133">
        <v>8679858</v>
      </c>
      <c r="O87" s="133"/>
      <c r="P87" s="133">
        <v>7298060</v>
      </c>
    </row>
    <row r="88" spans="1:16" ht="18">
      <c r="A88" s="124"/>
      <c r="C88" s="123" t="s">
        <v>198</v>
      </c>
      <c r="J88" s="133">
        <v>3707308</v>
      </c>
      <c r="K88" s="133"/>
      <c r="L88" s="133">
        <v>3440672</v>
      </c>
      <c r="M88" s="133"/>
      <c r="N88" s="133">
        <v>3707308</v>
      </c>
      <c r="O88" s="133"/>
      <c r="P88" s="133">
        <v>3440672</v>
      </c>
    </row>
    <row r="89" spans="1:16" ht="18">
      <c r="A89" s="124"/>
      <c r="C89" s="123" t="s">
        <v>256</v>
      </c>
      <c r="J89" s="134">
        <v>422080</v>
      </c>
      <c r="K89" s="133"/>
      <c r="L89" s="134">
        <v>344625</v>
      </c>
      <c r="M89" s="133"/>
      <c r="N89" s="134">
        <v>422080</v>
      </c>
      <c r="O89" s="133"/>
      <c r="P89" s="134">
        <v>344625</v>
      </c>
    </row>
    <row r="90" spans="1:16" ht="18">
      <c r="A90" s="124"/>
      <c r="B90" s="123" t="s">
        <v>199</v>
      </c>
      <c r="J90" s="133">
        <f>SUM(J85:J89)</f>
        <v>17982067</v>
      </c>
      <c r="K90" s="133"/>
      <c r="L90" s="133">
        <f>SUM(L85:L89)</f>
        <v>23714815</v>
      </c>
      <c r="M90" s="133"/>
      <c r="N90" s="133">
        <f>SUM(N85:N89)</f>
        <v>17982067</v>
      </c>
      <c r="O90" s="133"/>
      <c r="P90" s="133">
        <f>SUM(P85:P89)</f>
        <v>23714815</v>
      </c>
    </row>
    <row r="91" spans="1:16" ht="18">
      <c r="A91" s="124"/>
      <c r="C91" s="123" t="s">
        <v>200</v>
      </c>
      <c r="J91" s="133">
        <v>-2831927</v>
      </c>
      <c r="K91" s="133"/>
      <c r="L91" s="133">
        <v>-1595894.2</v>
      </c>
      <c r="M91" s="133"/>
      <c r="N91" s="133">
        <v>-2831927</v>
      </c>
      <c r="O91" s="133"/>
      <c r="P91" s="133">
        <v>-1595894.2</v>
      </c>
    </row>
    <row r="92" spans="1:16" ht="18.75" thickBot="1">
      <c r="A92" s="124"/>
      <c r="B92" s="123" t="s">
        <v>201</v>
      </c>
      <c r="J92" s="135">
        <f>SUM(J90:J91)</f>
        <v>15150140</v>
      </c>
      <c r="K92" s="133"/>
      <c r="L92" s="135">
        <f>SUM(L90:L91)</f>
        <v>22118920.8</v>
      </c>
      <c r="M92" s="133"/>
      <c r="N92" s="135">
        <f>SUM(N90:N91)</f>
        <v>15150140</v>
      </c>
      <c r="O92" s="133"/>
      <c r="P92" s="135">
        <f>SUM(P90:P91)</f>
        <v>22118920.8</v>
      </c>
    </row>
    <row r="93" ht="18.75" thickTop="1">
      <c r="A93" s="124"/>
    </row>
    <row r="94" ht="18">
      <c r="A94" s="124"/>
    </row>
    <row r="95" spans="1:16" ht="18">
      <c r="A95" s="124"/>
      <c r="B95" s="122" t="s">
        <v>202</v>
      </c>
      <c r="J95" s="127"/>
      <c r="L95" s="127"/>
      <c r="N95" s="127"/>
      <c r="P95" s="127"/>
    </row>
    <row r="96" spans="1:16" ht="18">
      <c r="A96" s="124"/>
      <c r="C96" s="123" t="s">
        <v>195</v>
      </c>
      <c r="J96" s="133">
        <v>-729668</v>
      </c>
      <c r="K96" s="133"/>
      <c r="L96" s="133">
        <v>-19676</v>
      </c>
      <c r="M96" s="133"/>
      <c r="N96" s="133">
        <v>-729668</v>
      </c>
      <c r="O96" s="133"/>
      <c r="P96" s="133">
        <v>-19676</v>
      </c>
    </row>
    <row r="97" spans="1:16" ht="18">
      <c r="A97" s="124"/>
      <c r="C97" s="123" t="s">
        <v>196</v>
      </c>
      <c r="J97" s="133">
        <v>252523</v>
      </c>
      <c r="K97" s="133"/>
      <c r="L97" s="133">
        <v>-57344</v>
      </c>
      <c r="M97" s="133"/>
      <c r="N97" s="133">
        <v>252523</v>
      </c>
      <c r="O97" s="133"/>
      <c r="P97" s="133">
        <v>-57344</v>
      </c>
    </row>
    <row r="98" spans="1:16" ht="18">
      <c r="A98" s="124"/>
      <c r="C98" s="123" t="s">
        <v>197</v>
      </c>
      <c r="J98" s="133">
        <v>567874.7125</v>
      </c>
      <c r="K98" s="133"/>
      <c r="L98" s="133">
        <v>276799</v>
      </c>
      <c r="M98" s="133"/>
      <c r="N98" s="133">
        <v>567874.7125</v>
      </c>
      <c r="O98" s="133"/>
      <c r="P98" s="133">
        <v>276799</v>
      </c>
    </row>
    <row r="99" spans="1:16" ht="18">
      <c r="A99" s="124"/>
      <c r="C99" s="123" t="s">
        <v>198</v>
      </c>
      <c r="J99" s="133">
        <v>587760</v>
      </c>
      <c r="K99" s="133"/>
      <c r="L99" s="133">
        <v>326623</v>
      </c>
      <c r="M99" s="133"/>
      <c r="N99" s="133">
        <v>587760</v>
      </c>
      <c r="O99" s="133"/>
      <c r="P99" s="133">
        <v>326623</v>
      </c>
    </row>
    <row r="100" spans="1:16" ht="18">
      <c r="A100" s="124"/>
      <c r="C100" s="123" t="s">
        <v>256</v>
      </c>
      <c r="J100" s="134">
        <v>-64924.685496525446</v>
      </c>
      <c r="K100" s="133"/>
      <c r="L100" s="134">
        <v>-161565</v>
      </c>
      <c r="M100" s="133"/>
      <c r="N100" s="134">
        <v>-64924.685496525446</v>
      </c>
      <c r="O100" s="133"/>
      <c r="P100" s="134">
        <v>-161565</v>
      </c>
    </row>
    <row r="101" spans="1:16" ht="18">
      <c r="A101" s="124"/>
      <c r="B101" s="123" t="s">
        <v>203</v>
      </c>
      <c r="J101" s="136">
        <f>SUM(J96:J100)</f>
        <v>613565.0270034745</v>
      </c>
      <c r="K101" s="136"/>
      <c r="L101" s="136">
        <f>SUM(L96:L100)</f>
        <v>364837</v>
      </c>
      <c r="M101" s="136"/>
      <c r="N101" s="136">
        <f>SUM(N96:N100)</f>
        <v>613565.0270034745</v>
      </c>
      <c r="O101" s="136"/>
      <c r="P101" s="136">
        <f>SUM(P96:P100)</f>
        <v>364837</v>
      </c>
    </row>
    <row r="102" spans="1:16" ht="18">
      <c r="A102" s="124"/>
      <c r="C102" s="123" t="s">
        <v>204</v>
      </c>
      <c r="J102" s="133">
        <v>0</v>
      </c>
      <c r="K102" s="133"/>
      <c r="L102" s="133">
        <v>0</v>
      </c>
      <c r="M102" s="133"/>
      <c r="N102" s="133">
        <v>0</v>
      </c>
      <c r="O102" s="133"/>
      <c r="P102" s="133">
        <v>0</v>
      </c>
    </row>
    <row r="103" spans="1:16" ht="18.75" thickBot="1">
      <c r="A103" s="124"/>
      <c r="B103" s="123" t="s">
        <v>205</v>
      </c>
      <c r="J103" s="135">
        <f>SUM(J101:J102)</f>
        <v>613565.0270034745</v>
      </c>
      <c r="K103" s="133"/>
      <c r="L103" s="135">
        <f>SUM(L101:L102)</f>
        <v>364837</v>
      </c>
      <c r="M103" s="133"/>
      <c r="N103" s="135">
        <f>SUM(N101:N102)</f>
        <v>613565.0270034745</v>
      </c>
      <c r="O103" s="133"/>
      <c r="P103" s="135">
        <f>SUM(P101:P102)</f>
        <v>364837</v>
      </c>
    </row>
    <row r="104" spans="1:2" ht="18.75" thickTop="1">
      <c r="A104" s="124"/>
      <c r="B104" s="122"/>
    </row>
    <row r="105" spans="1:2" ht="18">
      <c r="A105" s="124"/>
      <c r="B105" s="122"/>
    </row>
    <row r="107" ht="18">
      <c r="A107" s="124" t="s">
        <v>70</v>
      </c>
    </row>
    <row r="114" ht="18">
      <c r="A114" s="124" t="s">
        <v>71</v>
      </c>
    </row>
    <row r="116" ht="18"/>
    <row r="117" ht="18"/>
    <row r="120" ht="18">
      <c r="A120" s="124" t="s">
        <v>72</v>
      </c>
    </row>
    <row r="121" ht="18"/>
    <row r="124" ht="18">
      <c r="A124" s="124"/>
    </row>
    <row r="127" ht="18" hidden="1"/>
    <row r="128" ht="18" hidden="1"/>
    <row r="129" ht="18" hidden="1"/>
    <row r="130" ht="18"/>
    <row r="131" ht="18"/>
    <row r="134" ht="18">
      <c r="A134" s="124" t="s">
        <v>73</v>
      </c>
    </row>
    <row r="149" ht="18"/>
    <row r="150" ht="18"/>
    <row r="154" spans="1:2" ht="18">
      <c r="A154" s="124" t="s">
        <v>206</v>
      </c>
      <c r="B154" s="122" t="s">
        <v>214</v>
      </c>
    </row>
    <row r="155" spans="1:2" ht="18">
      <c r="A155" s="124"/>
      <c r="B155" s="123" t="s">
        <v>215</v>
      </c>
    </row>
    <row r="156" spans="1:15" ht="18">
      <c r="A156" s="124"/>
      <c r="B156" s="122"/>
      <c r="J156" s="128"/>
      <c r="K156" s="129"/>
      <c r="L156" s="130"/>
      <c r="M156" s="130"/>
      <c r="O156" s="129"/>
    </row>
    <row r="157" spans="1:16" ht="18">
      <c r="A157" s="124"/>
      <c r="B157" s="122"/>
      <c r="J157" s="137" t="s">
        <v>216</v>
      </c>
      <c r="K157" s="130"/>
      <c r="L157" s="130"/>
      <c r="M157" s="129"/>
      <c r="N157" s="138" t="s">
        <v>251</v>
      </c>
      <c r="O157" s="128"/>
      <c r="P157" s="129"/>
    </row>
    <row r="158" spans="1:16" ht="18">
      <c r="A158" s="124"/>
      <c r="B158" s="122"/>
      <c r="J158" s="130" t="s">
        <v>217</v>
      </c>
      <c r="K158" s="130"/>
      <c r="L158" s="130"/>
      <c r="M158" s="129"/>
      <c r="N158" s="129" t="s">
        <v>252</v>
      </c>
      <c r="O158" s="129"/>
      <c r="P158" s="129"/>
    </row>
    <row r="159" spans="1:16" ht="18">
      <c r="A159" s="124"/>
      <c r="B159" s="122"/>
      <c r="J159" s="139" t="s">
        <v>150</v>
      </c>
      <c r="K159" s="130"/>
      <c r="L159" s="130"/>
      <c r="M159" s="129"/>
      <c r="N159" s="139" t="s">
        <v>150</v>
      </c>
      <c r="O159" s="129"/>
      <c r="P159" s="129"/>
    </row>
    <row r="160" spans="1:16" ht="18">
      <c r="A160" s="124"/>
      <c r="B160" s="122"/>
      <c r="J160" s="127"/>
      <c r="L160" s="127"/>
      <c r="N160" s="127"/>
      <c r="P160" s="127"/>
    </row>
    <row r="161" spans="1:16" ht="18">
      <c r="A161" s="124"/>
      <c r="B161" s="123" t="s">
        <v>218</v>
      </c>
      <c r="J161" s="140">
        <v>14202</v>
      </c>
      <c r="L161" s="127"/>
      <c r="N161" s="140">
        <v>350429</v>
      </c>
      <c r="P161" s="127"/>
    </row>
    <row r="162" spans="1:16" ht="18">
      <c r="A162" s="124"/>
      <c r="B162" s="123" t="s">
        <v>219</v>
      </c>
      <c r="J162" s="140"/>
      <c r="L162" s="127"/>
      <c r="N162" s="127"/>
      <c r="P162" s="127"/>
    </row>
    <row r="163" spans="1:16" ht="18">
      <c r="A163" s="124"/>
      <c r="J163" s="140"/>
      <c r="L163" s="127"/>
      <c r="N163" s="127"/>
      <c r="P163" s="127"/>
    </row>
    <row r="164" spans="1:16" ht="18">
      <c r="A164" s="124"/>
      <c r="J164" s="140"/>
      <c r="L164" s="127"/>
      <c r="N164" s="127"/>
      <c r="P164" s="127"/>
    </row>
    <row r="165" spans="1:16" ht="18">
      <c r="A165" s="124"/>
      <c r="J165" s="140"/>
      <c r="L165" s="127"/>
      <c r="N165" s="127"/>
      <c r="P165" s="127"/>
    </row>
    <row r="166" spans="1:16" ht="18">
      <c r="A166" s="124"/>
      <c r="J166" s="140"/>
      <c r="L166" s="127"/>
      <c r="N166" s="127"/>
      <c r="P166" s="127"/>
    </row>
    <row r="167" spans="1:16" ht="18">
      <c r="A167" s="124"/>
      <c r="J167" s="140"/>
      <c r="L167" s="127"/>
      <c r="N167" s="127"/>
      <c r="P167" s="127"/>
    </row>
    <row r="168" spans="1:16" ht="18">
      <c r="A168" s="124"/>
      <c r="J168" s="140"/>
      <c r="L168" s="127"/>
      <c r="N168" s="127"/>
      <c r="P168" s="127"/>
    </row>
    <row r="169" spans="1:16" ht="18">
      <c r="A169" s="124"/>
      <c r="J169" s="140"/>
      <c r="L169" s="127"/>
      <c r="N169" s="127"/>
      <c r="P169" s="127"/>
    </row>
    <row r="170" spans="1:16" ht="18">
      <c r="A170" s="124"/>
      <c r="J170" s="140"/>
      <c r="L170" s="127"/>
      <c r="N170" s="127"/>
      <c r="P170" s="127"/>
    </row>
    <row r="171" spans="1:17" ht="18">
      <c r="A171" s="170"/>
      <c r="B171" s="170"/>
      <c r="C171" s="170"/>
      <c r="D171" s="170"/>
      <c r="E171" s="170"/>
      <c r="F171" s="170"/>
      <c r="G171" s="170"/>
      <c r="H171" s="170"/>
      <c r="I171" s="170"/>
      <c r="J171" s="170"/>
      <c r="K171" s="170"/>
      <c r="L171" s="170"/>
      <c r="M171" s="170"/>
      <c r="N171" s="170"/>
      <c r="O171" s="170"/>
      <c r="P171" s="170"/>
      <c r="Q171" s="170"/>
    </row>
    <row r="172" ht="18">
      <c r="A172" s="122" t="s">
        <v>100</v>
      </c>
    </row>
    <row r="173" ht="18">
      <c r="A173" s="122"/>
    </row>
    <row r="174" ht="18">
      <c r="A174" s="124" t="s">
        <v>74</v>
      </c>
    </row>
    <row r="175" ht="18">
      <c r="A175" s="124"/>
    </row>
    <row r="180" ht="5.25" customHeight="1"/>
    <row r="181" ht="9" customHeight="1"/>
    <row r="182" ht="18">
      <c r="A182" s="124" t="s">
        <v>75</v>
      </c>
    </row>
    <row r="183" ht="18">
      <c r="A183" s="124"/>
    </row>
    <row r="184" ht="18">
      <c r="A184" s="124"/>
    </row>
    <row r="185" ht="18">
      <c r="A185" s="124"/>
    </row>
    <row r="186" ht="18">
      <c r="A186" s="124"/>
    </row>
    <row r="187" ht="9" customHeight="1">
      <c r="A187" s="124"/>
    </row>
    <row r="188" ht="18">
      <c r="A188" s="124" t="s">
        <v>76</v>
      </c>
    </row>
    <row r="189" ht="18">
      <c r="A189" s="124"/>
    </row>
    <row r="192" spans="1:15" ht="18">
      <c r="A192" s="124" t="s">
        <v>77</v>
      </c>
      <c r="B192" s="171" t="s">
        <v>30</v>
      </c>
      <c r="C192" s="171"/>
      <c r="D192" s="171"/>
      <c r="E192" s="171"/>
      <c r="F192" s="171"/>
      <c r="G192" s="171"/>
      <c r="H192" s="171"/>
      <c r="I192" s="171"/>
      <c r="J192" s="171"/>
      <c r="K192" s="171"/>
      <c r="L192" s="171"/>
      <c r="M192" s="171"/>
      <c r="N192" s="171"/>
      <c r="O192" s="141"/>
    </row>
    <row r="193" spans="1:15" ht="18">
      <c r="A193" s="124"/>
      <c r="B193" s="172" t="s">
        <v>89</v>
      </c>
      <c r="C193" s="172"/>
      <c r="D193" s="172"/>
      <c r="E193" s="172"/>
      <c r="F193" s="172"/>
      <c r="G193" s="172"/>
      <c r="H193" s="172"/>
      <c r="I193" s="172"/>
      <c r="J193" s="172"/>
      <c r="K193" s="172"/>
      <c r="L193" s="172"/>
      <c r="M193" s="172"/>
      <c r="N193" s="172"/>
      <c r="O193" s="126"/>
    </row>
    <row r="194" spans="1:15" ht="18">
      <c r="A194" s="124"/>
      <c r="B194" s="172"/>
      <c r="C194" s="172"/>
      <c r="D194" s="172"/>
      <c r="E194" s="172"/>
      <c r="F194" s="172"/>
      <c r="G194" s="172"/>
      <c r="H194" s="172"/>
      <c r="I194" s="172"/>
      <c r="J194" s="172"/>
      <c r="K194" s="172"/>
      <c r="L194" s="172"/>
      <c r="M194" s="172"/>
      <c r="N194" s="172"/>
      <c r="O194" s="126"/>
    </row>
    <row r="195" ht="11.25" customHeight="1"/>
    <row r="196" spans="1:2" ht="18">
      <c r="A196" s="124" t="s">
        <v>78</v>
      </c>
      <c r="B196" s="122" t="s">
        <v>0</v>
      </c>
    </row>
    <row r="197" ht="18">
      <c r="B197" s="123" t="s">
        <v>51</v>
      </c>
    </row>
    <row r="198" ht="9.75" customHeight="1"/>
    <row r="199" ht="9" customHeight="1"/>
    <row r="200" spans="8:13" ht="18">
      <c r="H200" s="127" t="s">
        <v>17</v>
      </c>
      <c r="L200" s="127" t="s">
        <v>93</v>
      </c>
      <c r="M200" s="127"/>
    </row>
    <row r="201" spans="8:13" ht="18">
      <c r="H201" s="127" t="s">
        <v>18</v>
      </c>
      <c r="L201" s="127" t="s">
        <v>19</v>
      </c>
      <c r="M201" s="127"/>
    </row>
    <row r="202" spans="8:13" ht="18">
      <c r="H202" s="142" t="s">
        <v>150</v>
      </c>
      <c r="L202" s="142" t="s">
        <v>150</v>
      </c>
      <c r="M202" s="142"/>
    </row>
    <row r="203" ht="18">
      <c r="A203" s="124"/>
    </row>
    <row r="204" spans="1:13" ht="18">
      <c r="A204" s="124"/>
      <c r="B204" s="123" t="s">
        <v>52</v>
      </c>
      <c r="G204" s="143"/>
      <c r="H204" s="143">
        <f>-'[1]Y7Period1'!X49</f>
        <v>385242</v>
      </c>
      <c r="K204" s="143"/>
      <c r="L204" s="143">
        <f>-'[1]Y7'!X51</f>
        <v>385242</v>
      </c>
      <c r="M204" s="143"/>
    </row>
    <row r="205" spans="1:13" ht="18">
      <c r="A205" s="124"/>
      <c r="B205" s="123" t="s">
        <v>96</v>
      </c>
      <c r="G205" s="143"/>
      <c r="H205" s="143">
        <f>-'[1]Y7Period1'!X53</f>
        <v>-112400</v>
      </c>
      <c r="K205" s="143"/>
      <c r="L205" s="143">
        <f>-'[1]Y7'!X55</f>
        <v>-112400</v>
      </c>
      <c r="M205" s="143"/>
    </row>
    <row r="206" spans="1:13" ht="6.75" customHeight="1">
      <c r="A206" s="124"/>
      <c r="G206" s="143"/>
      <c r="K206" s="143"/>
      <c r="L206" s="143"/>
      <c r="M206" s="143"/>
    </row>
    <row r="207" spans="1:13" ht="18.75" thickBot="1">
      <c r="A207" s="124"/>
      <c r="H207" s="144">
        <f>SUM(H204:H206)</f>
        <v>272842</v>
      </c>
      <c r="L207" s="144">
        <f>SUM(L204:L206)</f>
        <v>272842</v>
      </c>
      <c r="M207" s="145"/>
    </row>
    <row r="208" spans="1:13" ht="18.75" thickTop="1">
      <c r="A208" s="124"/>
      <c r="G208" s="145"/>
      <c r="K208" s="145"/>
      <c r="L208" s="145"/>
      <c r="M208" s="145"/>
    </row>
    <row r="209" spans="1:13" ht="18">
      <c r="A209" s="124"/>
      <c r="M209" s="145"/>
    </row>
    <row r="210" spans="1:13" ht="18">
      <c r="A210" s="124"/>
      <c r="M210" s="145"/>
    </row>
    <row r="211" spans="1:13" ht="18">
      <c r="A211" s="124"/>
      <c r="M211" s="145"/>
    </row>
    <row r="212" spans="1:13" ht="5.25" customHeight="1">
      <c r="A212" s="124"/>
      <c r="M212" s="145"/>
    </row>
    <row r="213" spans="1:13" ht="9.75" customHeight="1">
      <c r="A213" s="124"/>
      <c r="M213" s="145"/>
    </row>
    <row r="214" spans="1:13" ht="18">
      <c r="A214" s="124" t="s">
        <v>79</v>
      </c>
      <c r="M214" s="145"/>
    </row>
    <row r="215" ht="18">
      <c r="A215" s="124"/>
    </row>
    <row r="216" spans="2:15" ht="18">
      <c r="B216" s="126"/>
      <c r="C216" s="126"/>
      <c r="D216" s="126"/>
      <c r="E216" s="126"/>
      <c r="F216" s="126"/>
      <c r="G216" s="126"/>
      <c r="H216" s="126"/>
      <c r="I216" s="126"/>
      <c r="J216" s="126"/>
      <c r="K216" s="126"/>
      <c r="L216" s="126"/>
      <c r="M216" s="126"/>
      <c r="N216" s="126"/>
      <c r="O216" s="126"/>
    </row>
    <row r="217" spans="2:15" ht="18">
      <c r="B217" s="126"/>
      <c r="C217" s="126"/>
      <c r="D217" s="126"/>
      <c r="E217" s="126"/>
      <c r="F217" s="126"/>
      <c r="G217" s="126"/>
      <c r="H217" s="126"/>
      <c r="I217" s="126"/>
      <c r="J217" s="126"/>
      <c r="K217" s="126"/>
      <c r="L217" s="126"/>
      <c r="M217" s="126"/>
      <c r="N217" s="126"/>
      <c r="O217" s="126"/>
    </row>
    <row r="218" spans="8:13" ht="18" hidden="1">
      <c r="H218" s="127" t="s">
        <v>17</v>
      </c>
      <c r="L218" s="127" t="s">
        <v>93</v>
      </c>
      <c r="M218" s="127"/>
    </row>
    <row r="219" spans="8:13" ht="18" hidden="1">
      <c r="H219" s="127" t="s">
        <v>18</v>
      </c>
      <c r="L219" s="127" t="s">
        <v>19</v>
      </c>
      <c r="M219" s="127"/>
    </row>
    <row r="220" spans="8:13" ht="18" hidden="1">
      <c r="H220" s="142" t="s">
        <v>150</v>
      </c>
      <c r="L220" s="142" t="s">
        <v>150</v>
      </c>
      <c r="M220" s="142"/>
    </row>
    <row r="221" spans="2:12" ht="18" hidden="1">
      <c r="B221" s="123" t="s">
        <v>101</v>
      </c>
      <c r="H221" s="146">
        <v>0</v>
      </c>
      <c r="L221" s="147">
        <v>0</v>
      </c>
    </row>
    <row r="222" spans="7:13" ht="18" hidden="1">
      <c r="G222" s="143"/>
      <c r="H222" s="148"/>
      <c r="K222" s="143"/>
      <c r="L222" s="143"/>
      <c r="M222" s="143"/>
    </row>
    <row r="223" spans="7:13" ht="18" hidden="1">
      <c r="G223" s="143"/>
      <c r="H223" s="148"/>
      <c r="K223" s="143"/>
      <c r="L223" s="143"/>
      <c r="M223" s="143"/>
    </row>
    <row r="225" ht="7.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spans="1:2" ht="18">
      <c r="A236" s="124" t="s">
        <v>80</v>
      </c>
      <c r="B236" s="122" t="s">
        <v>21</v>
      </c>
    </row>
    <row r="237" spans="2:3" ht="18">
      <c r="B237" s="123" t="s">
        <v>8</v>
      </c>
      <c r="C237" s="123" t="s">
        <v>14</v>
      </c>
    </row>
    <row r="238" ht="18"/>
    <row r="239" spans="2:12" ht="18">
      <c r="B239" s="128"/>
      <c r="C239" s="128"/>
      <c r="D239" s="128"/>
      <c r="E239" s="128"/>
      <c r="F239" s="128"/>
      <c r="G239" s="128"/>
      <c r="H239" s="149" t="s">
        <v>17</v>
      </c>
      <c r="I239" s="128"/>
      <c r="J239" s="128"/>
      <c r="K239" s="128"/>
      <c r="L239" s="127" t="s">
        <v>93</v>
      </c>
    </row>
    <row r="240" spans="5:13" ht="18">
      <c r="E240" s="128"/>
      <c r="F240" s="128"/>
      <c r="G240" s="128"/>
      <c r="H240" s="127" t="s">
        <v>18</v>
      </c>
      <c r="I240" s="128"/>
      <c r="J240" s="128"/>
      <c r="K240" s="128"/>
      <c r="L240" s="127" t="s">
        <v>19</v>
      </c>
      <c r="M240" s="128"/>
    </row>
    <row r="241" spans="5:13" ht="18">
      <c r="E241" s="128"/>
      <c r="F241" s="128"/>
      <c r="G241" s="128"/>
      <c r="H241" s="149" t="s">
        <v>150</v>
      </c>
      <c r="I241" s="128"/>
      <c r="J241" s="128"/>
      <c r="K241" s="128"/>
      <c r="L241" s="149" t="s">
        <v>150</v>
      </c>
      <c r="M241" s="149"/>
    </row>
    <row r="242" spans="3:13" ht="18" hidden="1">
      <c r="C242" s="128" t="s">
        <v>231</v>
      </c>
      <c r="F242" s="128"/>
      <c r="G242" s="128"/>
      <c r="H242" s="145">
        <f>+'[1]Inv'!G6</f>
        <v>0</v>
      </c>
      <c r="I242" s="128"/>
      <c r="J242" s="128"/>
      <c r="K242" s="128"/>
      <c r="L242" s="145">
        <f>+'[1]Inv'!I6</f>
        <v>0</v>
      </c>
      <c r="M242" s="145"/>
    </row>
    <row r="243" spans="3:13" ht="18">
      <c r="C243" s="128" t="s">
        <v>95</v>
      </c>
      <c r="F243" s="128"/>
      <c r="G243" s="128"/>
      <c r="H243" s="145">
        <v>403360</v>
      </c>
      <c r="I243" s="128"/>
      <c r="J243" s="128"/>
      <c r="K243" s="128"/>
      <c r="L243" s="145">
        <v>403360</v>
      </c>
      <c r="M243" s="145"/>
    </row>
    <row r="244" spans="3:13" ht="18">
      <c r="C244" s="128" t="s">
        <v>158</v>
      </c>
      <c r="F244" s="128"/>
      <c r="G244" s="128"/>
      <c r="H244" s="145">
        <v>110700</v>
      </c>
      <c r="I244" s="128"/>
      <c r="J244" s="128"/>
      <c r="K244" s="128"/>
      <c r="L244" s="145">
        <v>110700</v>
      </c>
      <c r="M244" s="145"/>
    </row>
    <row r="245" spans="5:13" ht="12" customHeight="1">
      <c r="E245" s="128"/>
      <c r="F245" s="128"/>
      <c r="G245" s="128"/>
      <c r="H245" s="145"/>
      <c r="I245" s="128"/>
      <c r="J245" s="128"/>
      <c r="K245" s="128"/>
      <c r="L245" s="145"/>
      <c r="M245" s="145"/>
    </row>
    <row r="246" spans="2:3" ht="18">
      <c r="B246" s="123" t="s">
        <v>9</v>
      </c>
      <c r="C246" s="123" t="s">
        <v>253</v>
      </c>
    </row>
    <row r="248" spans="3:13" ht="18">
      <c r="C248" s="150"/>
      <c r="D248" s="151"/>
      <c r="E248" s="151"/>
      <c r="F248" s="151"/>
      <c r="G248" s="151"/>
      <c r="H248" s="151"/>
      <c r="I248" s="151"/>
      <c r="J248" s="151"/>
      <c r="K248" s="152"/>
      <c r="L248" s="153" t="s">
        <v>150</v>
      </c>
      <c r="M248" s="154"/>
    </row>
    <row r="249" spans="3:13" ht="18">
      <c r="C249" s="155" t="s">
        <v>22</v>
      </c>
      <c r="D249" s="156"/>
      <c r="E249" s="156"/>
      <c r="F249" s="156"/>
      <c r="G249" s="156"/>
      <c r="H249" s="156"/>
      <c r="I249" s="156"/>
      <c r="J249" s="157"/>
      <c r="K249" s="157"/>
      <c r="L249" s="158">
        <v>2918603</v>
      </c>
      <c r="M249" s="145"/>
    </row>
    <row r="250" spans="3:13" ht="18">
      <c r="C250" s="155" t="s">
        <v>23</v>
      </c>
      <c r="D250" s="156"/>
      <c r="E250" s="156"/>
      <c r="F250" s="156"/>
      <c r="G250" s="156"/>
      <c r="H250" s="156"/>
      <c r="I250" s="156"/>
      <c r="J250" s="157"/>
      <c r="K250" s="157"/>
      <c r="L250" s="158">
        <v>1165272</v>
      </c>
      <c r="M250" s="145"/>
    </row>
    <row r="251" spans="3:13" ht="18">
      <c r="C251" s="155" t="s">
        <v>24</v>
      </c>
      <c r="D251" s="156"/>
      <c r="E251" s="156"/>
      <c r="F251" s="156"/>
      <c r="G251" s="156"/>
      <c r="H251" s="156"/>
      <c r="I251" s="156"/>
      <c r="J251" s="156"/>
      <c r="K251" s="156"/>
      <c r="L251" s="158">
        <v>1165272</v>
      </c>
      <c r="M251" s="145"/>
    </row>
    <row r="252" spans="3:13" ht="18">
      <c r="C252" s="128"/>
      <c r="D252" s="128"/>
      <c r="E252" s="128"/>
      <c r="F252" s="128"/>
      <c r="G252" s="128"/>
      <c r="H252" s="128"/>
      <c r="I252" s="128"/>
      <c r="J252" s="128"/>
      <c r="K252" s="128"/>
      <c r="L252" s="145"/>
      <c r="M252" s="145"/>
    </row>
    <row r="253" spans="3:13" ht="18">
      <c r="C253" s="128"/>
      <c r="D253" s="128"/>
      <c r="E253" s="128"/>
      <c r="F253" s="128"/>
      <c r="G253" s="128"/>
      <c r="H253" s="128"/>
      <c r="I253" s="128"/>
      <c r="J253" s="128"/>
      <c r="K253" s="128"/>
      <c r="L253" s="145"/>
      <c r="M253" s="145"/>
    </row>
    <row r="254" spans="3:13" ht="18">
      <c r="C254" s="128"/>
      <c r="D254" s="128"/>
      <c r="E254" s="128"/>
      <c r="F254" s="128"/>
      <c r="G254" s="128"/>
      <c r="H254" s="128"/>
      <c r="I254" s="128"/>
      <c r="J254" s="128"/>
      <c r="K254" s="128"/>
      <c r="L254" s="145"/>
      <c r="M254" s="145"/>
    </row>
    <row r="255" spans="1:17" ht="18">
      <c r="A255" s="170"/>
      <c r="B255" s="170"/>
      <c r="C255" s="170"/>
      <c r="D255" s="170"/>
      <c r="E255" s="170"/>
      <c r="F255" s="170"/>
      <c r="G255" s="170"/>
      <c r="H255" s="170"/>
      <c r="I255" s="170"/>
      <c r="J255" s="170"/>
      <c r="K255" s="170"/>
      <c r="L255" s="170"/>
      <c r="M255" s="170"/>
      <c r="N255" s="170"/>
      <c r="O255" s="170"/>
      <c r="P255" s="170"/>
      <c r="Q255" s="170"/>
    </row>
    <row r="256" spans="1:17" ht="18">
      <c r="A256" s="124" t="s">
        <v>81</v>
      </c>
      <c r="B256" s="159"/>
      <c r="C256" s="159"/>
      <c r="D256" s="159"/>
      <c r="E256" s="159"/>
      <c r="F256" s="159"/>
      <c r="G256" s="159"/>
      <c r="H256" s="159"/>
      <c r="I256" s="159"/>
      <c r="J256" s="159"/>
      <c r="K256" s="159"/>
      <c r="L256" s="159"/>
      <c r="M256" s="159"/>
      <c r="N256" s="159"/>
      <c r="O256" s="159"/>
      <c r="P256" s="159"/>
      <c r="Q256" s="159"/>
    </row>
    <row r="257" spans="2:17" ht="18">
      <c r="B257" s="159"/>
      <c r="C257" s="159"/>
      <c r="D257" s="159"/>
      <c r="E257" s="159"/>
      <c r="F257" s="159"/>
      <c r="G257" s="159"/>
      <c r="H257" s="159"/>
      <c r="I257" s="159"/>
      <c r="J257" s="159"/>
      <c r="K257" s="159"/>
      <c r="L257" s="159"/>
      <c r="M257" s="159"/>
      <c r="N257" s="159"/>
      <c r="O257" s="159"/>
      <c r="P257" s="159"/>
      <c r="Q257" s="159"/>
    </row>
    <row r="258" spans="2:17" ht="18">
      <c r="B258" s="159"/>
      <c r="C258" s="159"/>
      <c r="D258" s="159"/>
      <c r="E258" s="159"/>
      <c r="F258" s="159"/>
      <c r="G258" s="159"/>
      <c r="H258" s="159"/>
      <c r="I258" s="159"/>
      <c r="J258" s="159"/>
      <c r="K258" s="159"/>
      <c r="L258" s="159"/>
      <c r="M258" s="159"/>
      <c r="N258" s="159"/>
      <c r="O258" s="159"/>
      <c r="P258" s="159"/>
      <c r="Q258" s="159"/>
    </row>
    <row r="259" spans="2:17" ht="18">
      <c r="B259" s="159"/>
      <c r="C259" s="159"/>
      <c r="D259" s="159"/>
      <c r="E259" s="159"/>
      <c r="F259" s="159"/>
      <c r="G259" s="159"/>
      <c r="H259" s="159"/>
      <c r="I259" s="159"/>
      <c r="J259" s="159"/>
      <c r="K259" s="159"/>
      <c r="L259" s="159"/>
      <c r="M259" s="159"/>
      <c r="N259" s="159"/>
      <c r="O259" s="159"/>
      <c r="P259" s="159"/>
      <c r="Q259" s="159"/>
    </row>
    <row r="260" spans="2:17" ht="18">
      <c r="B260" s="159"/>
      <c r="C260" s="159"/>
      <c r="D260" s="159"/>
      <c r="E260" s="159"/>
      <c r="F260" s="159"/>
      <c r="G260" s="159"/>
      <c r="H260" s="159"/>
      <c r="I260" s="159"/>
      <c r="J260" s="159"/>
      <c r="K260" s="159"/>
      <c r="L260" s="159"/>
      <c r="M260" s="159"/>
      <c r="N260" s="159"/>
      <c r="O260" s="159"/>
      <c r="P260" s="159"/>
      <c r="Q260" s="159"/>
    </row>
    <row r="261" spans="2:17" ht="18">
      <c r="B261" s="159"/>
      <c r="C261" s="159"/>
      <c r="D261" s="159"/>
      <c r="E261" s="159"/>
      <c r="F261" s="159"/>
      <c r="G261" s="159"/>
      <c r="H261" s="159"/>
      <c r="I261" s="159"/>
      <c r="J261" s="159"/>
      <c r="K261" s="159"/>
      <c r="L261" s="159"/>
      <c r="M261" s="159"/>
      <c r="N261" s="159"/>
      <c r="O261" s="159"/>
      <c r="P261" s="159"/>
      <c r="Q261" s="159"/>
    </row>
    <row r="262" spans="1:2" ht="18">
      <c r="A262" s="124" t="s">
        <v>82</v>
      </c>
      <c r="B262" s="122" t="s">
        <v>28</v>
      </c>
    </row>
    <row r="263" ht="18">
      <c r="B263" s="123" t="s">
        <v>254</v>
      </c>
    </row>
    <row r="264" spans="9:15" ht="18">
      <c r="I264" s="127"/>
      <c r="J264" s="127"/>
      <c r="M264" s="127"/>
      <c r="N264" s="127" t="s">
        <v>150</v>
      </c>
      <c r="O264" s="127"/>
    </row>
    <row r="265" spans="2:3" ht="18">
      <c r="B265" s="123" t="s">
        <v>25</v>
      </c>
      <c r="C265" s="122" t="s">
        <v>162</v>
      </c>
    </row>
    <row r="266" spans="3:14" ht="18">
      <c r="C266" s="122"/>
      <c r="I266" s="143"/>
      <c r="M266" s="143"/>
      <c r="N266" s="143"/>
    </row>
    <row r="267" spans="3:17" ht="18">
      <c r="C267" s="123" t="s">
        <v>163</v>
      </c>
      <c r="I267" s="143"/>
      <c r="M267" s="143"/>
      <c r="N267" s="143">
        <v>1778473</v>
      </c>
      <c r="Q267" s="148"/>
    </row>
    <row r="268" spans="3:14" ht="18">
      <c r="C268" s="123" t="s">
        <v>164</v>
      </c>
      <c r="I268" s="143"/>
      <c r="M268" s="143"/>
      <c r="N268" s="143">
        <v>5381544</v>
      </c>
    </row>
    <row r="269" spans="3:14" ht="18.75" thickBot="1">
      <c r="C269" s="123" t="s">
        <v>165</v>
      </c>
      <c r="H269" s="145"/>
      <c r="I269" s="145"/>
      <c r="J269" s="143"/>
      <c r="M269" s="143"/>
      <c r="N269" s="144">
        <f>SUM(N267:N268)</f>
        <v>7160017</v>
      </c>
    </row>
    <row r="270" spans="8:14" ht="18.75" thickTop="1">
      <c r="H270" s="143"/>
      <c r="I270" s="143"/>
      <c r="J270" s="143"/>
      <c r="M270" s="145"/>
      <c r="N270" s="145"/>
    </row>
    <row r="271" spans="2:14" ht="18">
      <c r="B271" s="123" t="s">
        <v>26</v>
      </c>
      <c r="C271" s="122" t="s">
        <v>166</v>
      </c>
      <c r="H271" s="143"/>
      <c r="I271" s="143"/>
      <c r="J271" s="143"/>
      <c r="M271" s="143"/>
      <c r="N271" s="143"/>
    </row>
    <row r="272" spans="3:14" ht="18">
      <c r="C272" s="122"/>
      <c r="H272" s="143"/>
      <c r="I272" s="143"/>
      <c r="J272" s="143"/>
      <c r="M272" s="143"/>
      <c r="N272" s="143"/>
    </row>
    <row r="273" spans="3:14" ht="18">
      <c r="C273" s="123" t="s">
        <v>167</v>
      </c>
      <c r="H273" s="143"/>
      <c r="I273" s="143"/>
      <c r="J273" s="143"/>
      <c r="M273" s="143"/>
      <c r="N273" s="143">
        <v>5880129</v>
      </c>
    </row>
    <row r="274" spans="3:17" ht="18">
      <c r="C274" s="123" t="s">
        <v>168</v>
      </c>
      <c r="H274" s="143"/>
      <c r="I274" s="143"/>
      <c r="J274" s="143"/>
      <c r="M274" s="143"/>
      <c r="N274" s="143">
        <v>1279888</v>
      </c>
      <c r="Q274" s="148"/>
    </row>
    <row r="275" spans="3:17" ht="18.75" thickBot="1">
      <c r="C275" s="123" t="s">
        <v>165</v>
      </c>
      <c r="H275" s="143"/>
      <c r="I275" s="143"/>
      <c r="J275" s="143"/>
      <c r="M275" s="145"/>
      <c r="N275" s="144">
        <f>SUM(N273:N274)</f>
        <v>7160017</v>
      </c>
      <c r="Q275" s="143"/>
    </row>
    <row r="276" spans="8:15" ht="18.75" thickTop="1">
      <c r="H276" s="143"/>
      <c r="I276" s="143"/>
      <c r="J276" s="143"/>
      <c r="M276" s="143"/>
      <c r="N276" s="143"/>
      <c r="O276" s="143"/>
    </row>
    <row r="277" spans="8:13" ht="18">
      <c r="H277" s="143"/>
      <c r="I277" s="143"/>
      <c r="J277" s="143"/>
      <c r="L277" s="145"/>
      <c r="M277" s="145"/>
    </row>
    <row r="278" spans="8:13" ht="18">
      <c r="H278" s="143"/>
      <c r="I278" s="143"/>
      <c r="J278" s="143"/>
      <c r="L278" s="145"/>
      <c r="M278" s="145"/>
    </row>
    <row r="279" spans="8:13" ht="18">
      <c r="H279" s="143"/>
      <c r="I279" s="143"/>
      <c r="J279" s="143"/>
      <c r="L279" s="145"/>
      <c r="M279" s="145"/>
    </row>
    <row r="280" spans="1:13" ht="18">
      <c r="A280" s="124" t="s">
        <v>83</v>
      </c>
      <c r="H280" s="143"/>
      <c r="I280" s="143"/>
      <c r="J280" s="143"/>
      <c r="K280" s="145"/>
      <c r="L280" s="145"/>
      <c r="M280" s="145"/>
    </row>
    <row r="281" ht="18"/>
    <row r="282" ht="18">
      <c r="A282" s="124"/>
    </row>
    <row r="283" ht="18">
      <c r="A283" s="124"/>
    </row>
    <row r="284" ht="18">
      <c r="A284" s="124"/>
    </row>
    <row r="285" ht="18">
      <c r="A285" s="124"/>
    </row>
    <row r="286" ht="18">
      <c r="A286" s="124"/>
    </row>
    <row r="287" ht="18">
      <c r="A287" s="124"/>
    </row>
    <row r="288" ht="18">
      <c r="A288" s="124"/>
    </row>
    <row r="289" ht="18">
      <c r="A289" s="124"/>
    </row>
    <row r="290" ht="18">
      <c r="A290" s="124"/>
    </row>
    <row r="291" ht="18">
      <c r="A291" s="124"/>
    </row>
    <row r="292" ht="18">
      <c r="A292" s="124"/>
    </row>
    <row r="293" ht="18">
      <c r="A293" s="124"/>
    </row>
    <row r="294" ht="18">
      <c r="A294" s="124"/>
    </row>
    <row r="295" ht="18">
      <c r="A295" s="124"/>
    </row>
    <row r="296" ht="18">
      <c r="A296" s="124"/>
    </row>
    <row r="297" ht="18">
      <c r="A297" s="124"/>
    </row>
    <row r="298" ht="18">
      <c r="A298" s="124"/>
    </row>
    <row r="299" ht="18">
      <c r="A299" s="124"/>
    </row>
    <row r="300" ht="18">
      <c r="A300" s="124"/>
    </row>
    <row r="301" ht="18">
      <c r="A301" s="124"/>
    </row>
    <row r="302" ht="18">
      <c r="A302" s="124"/>
    </row>
    <row r="303" ht="18">
      <c r="A303" s="124"/>
    </row>
    <row r="304" ht="18">
      <c r="A304" s="124"/>
    </row>
    <row r="305" ht="18">
      <c r="A305" s="124"/>
    </row>
    <row r="306" ht="18">
      <c r="A306" s="124"/>
    </row>
    <row r="307" ht="18">
      <c r="A307" s="124"/>
    </row>
    <row r="308" ht="18">
      <c r="A308" s="124"/>
    </row>
    <row r="309" ht="18">
      <c r="A309" s="124"/>
    </row>
    <row r="311" ht="18">
      <c r="A311" s="124" t="s">
        <v>84</v>
      </c>
    </row>
    <row r="313" spans="1:17" ht="18">
      <c r="A313" s="124"/>
      <c r="B313" s="173"/>
      <c r="C313" s="173"/>
      <c r="D313" s="173"/>
      <c r="E313" s="173"/>
      <c r="F313" s="173"/>
      <c r="G313" s="173"/>
      <c r="H313" s="173"/>
      <c r="I313" s="173"/>
      <c r="J313" s="173"/>
      <c r="K313" s="173"/>
      <c r="L313" s="173"/>
      <c r="M313" s="173"/>
      <c r="N313" s="173"/>
      <c r="O313" s="125"/>
      <c r="P313" s="125"/>
      <c r="Q313" s="125"/>
    </row>
    <row r="315" ht="18">
      <c r="A315" s="128"/>
    </row>
    <row r="326" ht="18">
      <c r="A326" s="124"/>
    </row>
    <row r="327" ht="18">
      <c r="A327" s="124"/>
    </row>
    <row r="328" ht="18">
      <c r="A328" s="124"/>
    </row>
    <row r="329" ht="18">
      <c r="A329" s="124"/>
    </row>
    <row r="330" ht="18">
      <c r="A330" s="124"/>
    </row>
    <row r="331" ht="18">
      <c r="A331" s="124"/>
    </row>
    <row r="332" ht="18">
      <c r="A332" s="124"/>
    </row>
    <row r="333" ht="18">
      <c r="A333" s="124"/>
    </row>
    <row r="334" ht="18">
      <c r="A334" s="124"/>
    </row>
    <row r="335" ht="18">
      <c r="A335" s="124"/>
    </row>
    <row r="336" ht="18">
      <c r="A336" s="124"/>
    </row>
    <row r="337" ht="18">
      <c r="A337" s="124"/>
    </row>
    <row r="338" ht="18">
      <c r="A338" s="124"/>
    </row>
    <row r="339" ht="18">
      <c r="A339" s="124"/>
    </row>
    <row r="340" ht="18">
      <c r="A340" s="124"/>
    </row>
    <row r="341" ht="18">
      <c r="A341" s="124"/>
    </row>
    <row r="342" spans="1:17" ht="18">
      <c r="A342" s="170"/>
      <c r="B342" s="170"/>
      <c r="C342" s="170"/>
      <c r="D342" s="170"/>
      <c r="E342" s="170"/>
      <c r="F342" s="170"/>
      <c r="G342" s="170"/>
      <c r="H342" s="170"/>
      <c r="I342" s="170"/>
      <c r="J342" s="170"/>
      <c r="K342" s="170"/>
      <c r="L342" s="170"/>
      <c r="M342" s="170"/>
      <c r="N342" s="170"/>
      <c r="O342" s="170"/>
      <c r="P342" s="170"/>
      <c r="Q342" s="170"/>
    </row>
    <row r="343" ht="18">
      <c r="A343" s="124"/>
    </row>
    <row r="344" ht="18">
      <c r="A344" s="124"/>
    </row>
    <row r="345" ht="18">
      <c r="A345" s="124"/>
    </row>
    <row r="346" ht="18">
      <c r="A346" s="124"/>
    </row>
    <row r="347" ht="18">
      <c r="A347" s="124"/>
    </row>
    <row r="348" ht="18">
      <c r="A348" s="124"/>
    </row>
    <row r="349" ht="18">
      <c r="A349" s="124" t="s">
        <v>85</v>
      </c>
    </row>
    <row r="350" ht="18"/>
    <row r="359" spans="1:2" ht="18">
      <c r="A359" s="124" t="s">
        <v>86</v>
      </c>
      <c r="B359" s="122" t="s">
        <v>38</v>
      </c>
    </row>
    <row r="361" spans="10:15" ht="18">
      <c r="J361" s="128"/>
      <c r="K361" s="129" t="s">
        <v>4</v>
      </c>
      <c r="L361" s="130"/>
      <c r="M361" s="130"/>
      <c r="O361" s="129" t="s">
        <v>92</v>
      </c>
    </row>
    <row r="362" spans="10:16" ht="18">
      <c r="J362" s="129" t="s">
        <v>5</v>
      </c>
      <c r="K362" s="131"/>
      <c r="L362" s="129" t="s">
        <v>10</v>
      </c>
      <c r="M362" s="129"/>
      <c r="N362" s="128"/>
      <c r="O362" s="128"/>
      <c r="P362" s="129"/>
    </row>
    <row r="363" spans="10:16" ht="18">
      <c r="J363" s="129" t="s">
        <v>6</v>
      </c>
      <c r="K363" s="131"/>
      <c r="L363" s="129" t="s">
        <v>6</v>
      </c>
      <c r="M363" s="129"/>
      <c r="N363" s="129" t="s">
        <v>5</v>
      </c>
      <c r="O363" s="129"/>
      <c r="P363" s="129" t="s">
        <v>10</v>
      </c>
    </row>
    <row r="364" spans="10:16" ht="18">
      <c r="J364" s="129" t="s">
        <v>7</v>
      </c>
      <c r="K364" s="131"/>
      <c r="L364" s="129" t="s">
        <v>7</v>
      </c>
      <c r="M364" s="129"/>
      <c r="N364" s="129" t="s">
        <v>6</v>
      </c>
      <c r="O364" s="129"/>
      <c r="P364" s="129" t="s">
        <v>6</v>
      </c>
    </row>
    <row r="365" spans="10:16" ht="18">
      <c r="J365" s="129" t="str">
        <f>+'[1]CIS'!I14</f>
        <v>31.03.2007</v>
      </c>
      <c r="K365" s="131"/>
      <c r="L365" s="129" t="str">
        <f>+'[1]CIS'!K14</f>
        <v>31.03.2006</v>
      </c>
      <c r="M365" s="132"/>
      <c r="N365" s="129" t="str">
        <f>+J365</f>
        <v>31.03.2007</v>
      </c>
      <c r="O365" s="131"/>
      <c r="P365" s="132" t="str">
        <f>+L365</f>
        <v>31.03.2006</v>
      </c>
    </row>
    <row r="369" spans="2:16" ht="18">
      <c r="B369" s="123" t="s">
        <v>25</v>
      </c>
      <c r="C369" s="123" t="s">
        <v>87</v>
      </c>
      <c r="J369" s="143"/>
      <c r="L369" s="143"/>
      <c r="N369" s="143"/>
      <c r="P369" s="143"/>
    </row>
    <row r="370" spans="10:16" ht="18">
      <c r="J370" s="143"/>
      <c r="L370" s="143"/>
      <c r="N370" s="143"/>
      <c r="P370" s="143"/>
    </row>
    <row r="371" spans="3:16" ht="18">
      <c r="C371" s="123" t="s">
        <v>104</v>
      </c>
      <c r="J371" s="145">
        <v>750591.0270034751</v>
      </c>
      <c r="K371" s="128"/>
      <c r="L371" s="145">
        <v>35816.92834934313</v>
      </c>
      <c r="M371" s="128"/>
      <c r="N371" s="145">
        <v>750591.0270034751</v>
      </c>
      <c r="O371" s="128"/>
      <c r="P371" s="145">
        <v>35816.92834934313</v>
      </c>
    </row>
    <row r="372" spans="3:16" ht="18">
      <c r="C372" s="123" t="s">
        <v>88</v>
      </c>
      <c r="J372" s="160"/>
      <c r="K372" s="160"/>
      <c r="L372" s="160"/>
      <c r="M372" s="160"/>
      <c r="N372" s="160"/>
      <c r="O372" s="160"/>
      <c r="P372" s="160"/>
    </row>
    <row r="373" spans="3:16" ht="18">
      <c r="C373" s="123" t="s">
        <v>90</v>
      </c>
      <c r="J373" s="133">
        <v>89902866.66666666</v>
      </c>
      <c r="K373" s="133"/>
      <c r="L373" s="133">
        <v>90346533</v>
      </c>
      <c r="M373" s="133"/>
      <c r="N373" s="145">
        <v>89902866.66666666</v>
      </c>
      <c r="O373" s="133"/>
      <c r="P373" s="133">
        <v>90346533</v>
      </c>
    </row>
    <row r="374" spans="3:16" ht="18">
      <c r="C374" s="123" t="s">
        <v>91</v>
      </c>
      <c r="J374" s="161">
        <f>+J371/J373*100</f>
        <v>0.8348910939474772</v>
      </c>
      <c r="L374" s="161">
        <f>+L371/L373*100</f>
        <v>0.03964394333686621</v>
      </c>
      <c r="N374" s="161">
        <f>+N371/N373*100</f>
        <v>0.8348910939474772</v>
      </c>
      <c r="P374" s="161">
        <f>+P371/P373*100</f>
        <v>0.03964394333686621</v>
      </c>
    </row>
    <row r="375" spans="10:16" ht="18">
      <c r="J375" s="143"/>
      <c r="L375" s="161"/>
      <c r="P375" s="161"/>
    </row>
    <row r="376" ht="18">
      <c r="J376" s="143"/>
    </row>
    <row r="378" spans="8:15" ht="18">
      <c r="H378" s="160"/>
      <c r="I378" s="160"/>
      <c r="J378" s="160"/>
      <c r="K378" s="160"/>
      <c r="L378" s="160"/>
      <c r="M378" s="160"/>
      <c r="N378" s="160"/>
      <c r="O378" s="160"/>
    </row>
    <row r="379" spans="8:15" ht="18">
      <c r="H379" s="160"/>
      <c r="I379" s="160"/>
      <c r="J379" s="160"/>
      <c r="K379" s="160"/>
      <c r="L379" s="160"/>
      <c r="M379" s="160"/>
      <c r="N379" s="160"/>
      <c r="O379" s="160"/>
    </row>
    <row r="380" spans="3:15" ht="18">
      <c r="C380" s="123" t="s">
        <v>35</v>
      </c>
      <c r="H380" s="160"/>
      <c r="I380" s="160"/>
      <c r="J380" s="160"/>
      <c r="K380" s="160"/>
      <c r="L380" s="160"/>
      <c r="M380" s="160"/>
      <c r="N380" s="160"/>
      <c r="O380" s="160"/>
    </row>
    <row r="381" ht="18">
      <c r="C381" s="131" t="s">
        <v>34</v>
      </c>
    </row>
    <row r="382" ht="18">
      <c r="C382" s="131"/>
    </row>
    <row r="383" ht="18">
      <c r="C383" s="131"/>
    </row>
    <row r="384" ht="18">
      <c r="C384" s="131"/>
    </row>
    <row r="385" ht="18">
      <c r="C385" s="131"/>
    </row>
    <row r="386" ht="18">
      <c r="C386" s="131"/>
    </row>
    <row r="388" spans="1:13" ht="18">
      <c r="A388" s="124" t="s">
        <v>207</v>
      </c>
      <c r="H388" s="143"/>
      <c r="I388" s="143"/>
      <c r="J388" s="143"/>
      <c r="K388" s="145"/>
      <c r="L388" s="145"/>
      <c r="M388" s="145"/>
    </row>
    <row r="390" ht="18">
      <c r="A390" s="124"/>
    </row>
    <row r="391" ht="18">
      <c r="A391" s="124"/>
    </row>
    <row r="392" ht="18">
      <c r="A392" s="124"/>
    </row>
    <row r="393" ht="18">
      <c r="A393" s="123" t="s">
        <v>31</v>
      </c>
    </row>
    <row r="394" ht="18">
      <c r="A394" s="123" t="s">
        <v>1</v>
      </c>
    </row>
    <row r="399" ht="18">
      <c r="A399" s="123" t="s">
        <v>32</v>
      </c>
    </row>
    <row r="400" ht="18">
      <c r="A400" s="123" t="s">
        <v>33</v>
      </c>
    </row>
    <row r="402" ht="18">
      <c r="A402" s="162" t="s">
        <v>255</v>
      </c>
    </row>
    <row r="403" ht="18">
      <c r="A403" s="162"/>
    </row>
    <row r="404" ht="18">
      <c r="A404" s="162"/>
    </row>
  </sheetData>
  <sheetProtection/>
  <mergeCells count="11">
    <mergeCell ref="B194:N194"/>
    <mergeCell ref="A255:Q255"/>
    <mergeCell ref="B313:N313"/>
    <mergeCell ref="A342:Q342"/>
    <mergeCell ref="A171:Q171"/>
    <mergeCell ref="B192:N192"/>
    <mergeCell ref="B193:N193"/>
    <mergeCell ref="B7:N7"/>
    <mergeCell ref="B26:N26"/>
    <mergeCell ref="B30:N30"/>
    <mergeCell ref="A63:Q63"/>
  </mergeCells>
  <printOptions horizontalCentered="1"/>
  <pageMargins left="0" right="0.31" top="0.9" bottom="0.59" header="0.5" footer="0.5"/>
  <pageSetup blackAndWhite="1" horizontalDpi="600" verticalDpi="600" orientation="portrait" paperSize="9" scale="55" r:id="rId2"/>
  <rowBreaks count="2" manualBreakCount="2">
    <brk id="234" max="17" man="1"/>
    <brk id="310" max="17" man="1"/>
  </rowBreak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12" sqref="E12"/>
    </sheetView>
  </sheetViews>
  <sheetFormatPr defaultColWidth="8.88671875" defaultRowHeight="1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2007-05-28T08:03:54Z</cp:lastPrinted>
  <dcterms:created xsi:type="dcterms:W3CDTF">2000-02-23T07:44:06Z</dcterms:created>
  <dcterms:modified xsi:type="dcterms:W3CDTF">2007-05-28T09:12:30Z</dcterms:modified>
  <cp:category/>
  <cp:version/>
  <cp:contentType/>
  <cp:contentStatus/>
</cp:coreProperties>
</file>