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0" yWindow="285" windowWidth="10200" windowHeight="5655" tabRatio="936" activeTab="4"/>
  </bookViews>
  <sheets>
    <sheet name="IS" sheetId="1" r:id="rId1"/>
    <sheet name="BS" sheetId="2" r:id="rId2"/>
    <sheet name="CF" sheetId="3" r:id="rId3"/>
    <sheet name="Eqty" sheetId="4" r:id="rId4"/>
    <sheet name="NOTES" sheetId="5" r:id="rId5"/>
  </sheets>
  <externalReferences>
    <externalReference r:id="rId8"/>
  </externalReferences>
  <definedNames>
    <definedName name="_xlnm.Print_Area" localSheetId="1">'BS'!$B$3:$L$58</definedName>
    <definedName name="_xlnm.Print_Area" localSheetId="2">'CF'!$B$2:$N$71</definedName>
    <definedName name="_xlnm.Print_Area" localSheetId="3">'Eqty'!$A$1:$R$92</definedName>
    <definedName name="_xlnm.Print_Area" localSheetId="0">'IS'!$A$2:$S$56</definedName>
    <definedName name="_xlnm.Print_Area" localSheetId="4">'NOTES'!$B$2:$Q$413</definedName>
  </definedNames>
  <calcPr fullCalcOnLoad="1"/>
</workbook>
</file>

<file path=xl/sharedStrings.xml><?xml version="1.0" encoding="utf-8"?>
<sst xmlns="http://schemas.openxmlformats.org/spreadsheetml/2006/main" count="382" uniqueCount="277">
  <si>
    <t>Cash &amp; Cash Equivalent</t>
  </si>
  <si>
    <t>Bank borrowings</t>
  </si>
  <si>
    <t>Other investments</t>
  </si>
  <si>
    <t>Transactions with owners</t>
  </si>
  <si>
    <t>Not applicable as no profit forecast was published.</t>
  </si>
  <si>
    <t>FOR THE QUARTER ENDED 30 JUNE 2003</t>
  </si>
  <si>
    <t>30/06/2003</t>
  </si>
  <si>
    <t>30/06/2002</t>
  </si>
  <si>
    <t>FOR THE CUMULATIVE QUARTERS ENDED 30 JUNE 2003</t>
  </si>
  <si>
    <t>30.06.2003</t>
  </si>
  <si>
    <t>AS AT 30 JUNE 2003</t>
  </si>
  <si>
    <t>Adjustments for non-cash flow:-</t>
  </si>
  <si>
    <t>Operating profit before changes in working capital</t>
  </si>
  <si>
    <t xml:space="preserve">   shares in issue</t>
  </si>
  <si>
    <t>Basic earnings per share (sen)</t>
  </si>
  <si>
    <t>Bank overdrafts</t>
  </si>
  <si>
    <t>Deposits, bank balances and cash (excluding fixed deposits</t>
  </si>
  <si>
    <t>not readily for use)</t>
  </si>
  <si>
    <t>CASH AND CASH EQUIVALENTS COMPRISE:</t>
  </si>
  <si>
    <t>Purchase of property, plant and equipment</t>
  </si>
  <si>
    <t>CUMULATIVE QUARTERS</t>
  </si>
  <si>
    <t>Net Profit / (Loss)  for the Period</t>
  </si>
  <si>
    <t>Profit / (Loss) After Tax</t>
  </si>
  <si>
    <t>Loss for the year</t>
  </si>
  <si>
    <t>Net loss before taxation</t>
  </si>
  <si>
    <t>Cumulative Quarters</t>
  </si>
  <si>
    <t>31/12/2002</t>
  </si>
  <si>
    <t>As previously reported</t>
  </si>
  <si>
    <t>Effects of exchange rate changes</t>
  </si>
  <si>
    <t>At 31 December 2002</t>
  </si>
  <si>
    <t>differences</t>
  </si>
  <si>
    <t>year ended 31 December 2001</t>
  </si>
  <si>
    <t>Dividend paid in respect of financial</t>
  </si>
  <si>
    <t>As</t>
  </si>
  <si>
    <t>property, plant &amp; equipment</t>
  </si>
  <si>
    <t>Exchange reserve realised</t>
  </si>
  <si>
    <t>realised on disposal of</t>
  </si>
  <si>
    <t>Proceeds from disposal of property, plant and equipment</t>
  </si>
  <si>
    <t>Taxes paid</t>
  </si>
  <si>
    <t>Total Purchases</t>
  </si>
  <si>
    <t>Total Sale Proceeds</t>
  </si>
  <si>
    <t>on write-off of associated</t>
  </si>
  <si>
    <t>Write-off of Investment in</t>
  </si>
  <si>
    <t>Share of Losses and Provision</t>
  </si>
  <si>
    <t>for Corporate Guarantee</t>
  </si>
  <si>
    <t>Provision for Corporate Guarantee</t>
  </si>
  <si>
    <t>Net cash (used in) / from operating activities</t>
  </si>
  <si>
    <t>Associated Group including</t>
  </si>
  <si>
    <t>Cash (used in) / generated from operations</t>
  </si>
  <si>
    <t>Deferred taxation</t>
  </si>
  <si>
    <t>Eliminations</t>
  </si>
  <si>
    <t>Consolidated</t>
  </si>
  <si>
    <t xml:space="preserve">Revenue </t>
  </si>
  <si>
    <t>Inter-segment revenue</t>
  </si>
  <si>
    <t>Results</t>
  </si>
  <si>
    <t>Profit before taxation</t>
  </si>
  <si>
    <t>Profit after taxation</t>
  </si>
  <si>
    <t>Minority interests</t>
  </si>
  <si>
    <t>Net profit for the financial year</t>
  </si>
  <si>
    <t>Security and</t>
  </si>
  <si>
    <t>Finance costs</t>
  </si>
  <si>
    <t>Total revenue</t>
  </si>
  <si>
    <t>31/03/2003</t>
  </si>
  <si>
    <t>(Restated)</t>
  </si>
  <si>
    <t>No purchases and disposals of quoted securities for the financial period to date.</t>
  </si>
  <si>
    <t>Unallocated</t>
  </si>
  <si>
    <t>reconciling</t>
  </si>
  <si>
    <t>items</t>
  </si>
  <si>
    <t>The financial statement for the year ended 31 December 2002 was not qualified.</t>
  </si>
  <si>
    <t>At 1 January 2003</t>
  </si>
  <si>
    <t>(The Condensed Consolidated Statements of Changes in Equity should be read in conjunction with the Annual Financial Report</t>
  </si>
  <si>
    <t>for the year ended 31 December 2002)</t>
  </si>
  <si>
    <t>Investment Properties</t>
  </si>
  <si>
    <t>Shares issued pursuant to ESOS</t>
  </si>
  <si>
    <t>Proceeds from shares issued</t>
  </si>
  <si>
    <t>Investing results</t>
  </si>
  <si>
    <t>Electronics</t>
  </si>
  <si>
    <t>products and</t>
  </si>
  <si>
    <t>micro-processor</t>
  </si>
  <si>
    <t>Revenue from</t>
  </si>
  <si>
    <t>external customers</t>
  </si>
  <si>
    <t>Unallocated income</t>
  </si>
  <si>
    <t>Net profit for the period</t>
  </si>
  <si>
    <t>Diluted earnings per share (sen)</t>
  </si>
  <si>
    <t>Effect of unexercised ESOS</t>
  </si>
  <si>
    <t>fire alarm</t>
  </si>
  <si>
    <t>and AV/Multimedia</t>
  </si>
  <si>
    <t>&amp; ITS</t>
  </si>
  <si>
    <t>Profit from operations</t>
  </si>
  <si>
    <t>Segment profit</t>
  </si>
  <si>
    <t xml:space="preserve">Previously </t>
  </si>
  <si>
    <t>MASB 25</t>
  </si>
  <si>
    <t>Reported</t>
  </si>
  <si>
    <t>Adjustments</t>
  </si>
  <si>
    <t>Condensed Consolidated</t>
  </si>
  <si>
    <t>Debit / (Credit)</t>
  </si>
  <si>
    <t>Balance Sheet as at 31 December 2002</t>
  </si>
  <si>
    <t>Deferred Tax Assets</t>
  </si>
  <si>
    <t>Deferred Tax Liabilities</t>
  </si>
  <si>
    <t>Revaluation reserve</t>
  </si>
  <si>
    <t>Quarter To</t>
  </si>
  <si>
    <t>Dividends paid to minority shareholders of</t>
  </si>
  <si>
    <t>subsidiary companies</t>
  </si>
  <si>
    <t>GROUP</t>
  </si>
  <si>
    <t>RM</t>
  </si>
  <si>
    <t>Operating Expenses</t>
  </si>
  <si>
    <t>Share Capital</t>
  </si>
  <si>
    <t>Retained Profits</t>
  </si>
  <si>
    <t>Minority Interest</t>
  </si>
  <si>
    <t>Total</t>
  </si>
  <si>
    <t>28 August 2003</t>
  </si>
  <si>
    <t>Taxation</t>
  </si>
  <si>
    <t>Disposal of subsidiary, net of cash disposed</t>
  </si>
  <si>
    <t>INDUSTRONICS BERHAD</t>
  </si>
  <si>
    <t>(Incorporated in Malaysia)</t>
  </si>
  <si>
    <t>Short term borrowings</t>
  </si>
  <si>
    <t>INDUSTRONICS BERHAD (23699-X)</t>
  </si>
  <si>
    <t>INDIVIDUAL QUARTER</t>
  </si>
  <si>
    <t>CURRENT</t>
  </si>
  <si>
    <t>YEAR</t>
  </si>
  <si>
    <t>QUARTER</t>
  </si>
  <si>
    <t>(a)</t>
  </si>
  <si>
    <t>(b)</t>
  </si>
  <si>
    <t>company</t>
  </si>
  <si>
    <t>AS AT</t>
  </si>
  <si>
    <t>PRECEDING</t>
  </si>
  <si>
    <t>FINANCIAL</t>
  </si>
  <si>
    <t>Current Assets</t>
  </si>
  <si>
    <t>Current Liabilities</t>
  </si>
  <si>
    <t>Short Term Borrowings</t>
  </si>
  <si>
    <t>Amounts Due to Customers</t>
  </si>
  <si>
    <t>Net Current Assets</t>
  </si>
  <si>
    <t>Reserves</t>
  </si>
  <si>
    <t>Shareholders' Funds</t>
  </si>
  <si>
    <t>Minority Interests</t>
  </si>
  <si>
    <t>Long Term Borrowings</t>
  </si>
  <si>
    <t>Net tangible assets per share (sen)</t>
  </si>
  <si>
    <t>Individual Current</t>
  </si>
  <si>
    <t>Quarter</t>
  </si>
  <si>
    <t>Current</t>
  </si>
  <si>
    <t>Extraordinary Items</t>
  </si>
  <si>
    <t>Purchase/Disposal of Quoted Investments</t>
  </si>
  <si>
    <t>At cost</t>
  </si>
  <si>
    <t>At carrying value/book value</t>
  </si>
  <si>
    <t>At market value</t>
  </si>
  <si>
    <t>a)</t>
  </si>
  <si>
    <t>b)</t>
  </si>
  <si>
    <t>Seasonal or Cyclical Factors</t>
  </si>
  <si>
    <t>The business operations of the Group is generally non-cyclical nor seasonal.</t>
  </si>
  <si>
    <t>Group Borrowings and Debt Securities</t>
  </si>
  <si>
    <t>Secured</t>
  </si>
  <si>
    <t>Long term loans</t>
  </si>
  <si>
    <t>Portion of long term loans</t>
  </si>
  <si>
    <t>payable within next 12 months</t>
  </si>
  <si>
    <t>Unsecured</t>
  </si>
  <si>
    <t>Segmental Reporting</t>
  </si>
  <si>
    <t>Telecommunication</t>
  </si>
  <si>
    <t>systems</t>
  </si>
  <si>
    <t>Manufacturing</t>
  </si>
  <si>
    <t>Profit Forecast</t>
  </si>
  <si>
    <t>BY ORDER OF THE BOARD</t>
  </si>
  <si>
    <t>Dr. Lim Jit Chow</t>
  </si>
  <si>
    <t>Managing Director</t>
  </si>
  <si>
    <t>YEAR END</t>
  </si>
  <si>
    <t>AS AT END OF</t>
  </si>
  <si>
    <t>Amounts Due from Customers</t>
  </si>
  <si>
    <t>(Audited)</t>
  </si>
  <si>
    <t>(Unaudited)</t>
  </si>
  <si>
    <t>Earnings per share</t>
  </si>
  <si>
    <t>EPS</t>
  </si>
  <si>
    <t>Revaluation surplus</t>
  </si>
  <si>
    <t>Cost of Sales</t>
  </si>
  <si>
    <t>Gross Profit</t>
  </si>
  <si>
    <t>Profit Before Tax</t>
  </si>
  <si>
    <t>Prior year adjustment</t>
  </si>
  <si>
    <t>As restated</t>
  </si>
  <si>
    <t>STATEMENT OF CHANGES IN EQUITY</t>
  </si>
  <si>
    <t>Share</t>
  </si>
  <si>
    <t>Revaluation</t>
  </si>
  <si>
    <t>Retained</t>
  </si>
  <si>
    <t>capital</t>
  </si>
  <si>
    <t>premium</t>
  </si>
  <si>
    <t>profits</t>
  </si>
  <si>
    <t>Capitalised for bonus issue</t>
  </si>
  <si>
    <t>Property, Plant and Equipment</t>
  </si>
  <si>
    <t>Taxation comprises the following:-</t>
  </si>
  <si>
    <t>Current taxation</t>
  </si>
  <si>
    <t>Inventories &amp; Work-In-Progress</t>
  </si>
  <si>
    <t>Revenue</t>
  </si>
  <si>
    <t xml:space="preserve">Exchange </t>
  </si>
  <si>
    <t>Reserve on</t>
  </si>
  <si>
    <t>fluctuation</t>
  </si>
  <si>
    <t>consolidation</t>
  </si>
  <si>
    <t>reserve</t>
  </si>
  <si>
    <t>Currency translation</t>
  </si>
  <si>
    <t>Net gains/(losses) not</t>
  </si>
  <si>
    <t>recognised in the IS</t>
  </si>
  <si>
    <t>There were no extraordinary items for the current financial period to date.</t>
  </si>
  <si>
    <t>Total Gain on Disposals</t>
  </si>
  <si>
    <t>CASH FLOWS FROM OPERATING ACTIVITIES</t>
  </si>
  <si>
    <t>Interest received</t>
  </si>
  <si>
    <t>Interest paid</t>
  </si>
  <si>
    <t>Dividend paid</t>
  </si>
  <si>
    <t>CASH FLOWS FROM INVESTING ACTIVITIES</t>
  </si>
  <si>
    <t>CASH FLOWS FROM FINANCING ACTIVITIES</t>
  </si>
  <si>
    <t>NET INCREASE IN CASH AND CASH EQUIVALENTS</t>
  </si>
  <si>
    <t>CASH AND CASH EQUIVALENTS AT BEGINNING OF YEAR</t>
  </si>
  <si>
    <t>CASH AND CASH EQUIVALENTS AT END OF YEAR</t>
  </si>
  <si>
    <t>Net cash from / (used in) financing activities</t>
  </si>
  <si>
    <t>Net cash from / (used in) investing activities</t>
  </si>
  <si>
    <t>At 30 June 2003</t>
  </si>
  <si>
    <t>At 30 June 2002</t>
  </si>
  <si>
    <t>Total Group Borrowings as at 30 June 2003:-</t>
  </si>
  <si>
    <t>30/6/2003</t>
  </si>
  <si>
    <t>30/6/2002</t>
  </si>
  <si>
    <t>Investment in quoted securities as at 30 June 2003:-</t>
  </si>
  <si>
    <t>6 Months Ended 30/6/2003</t>
  </si>
  <si>
    <t>Other Operating Income</t>
  </si>
  <si>
    <t>Profit from Operations</t>
  </si>
  <si>
    <t>Investing Results</t>
  </si>
  <si>
    <t>-  Basic</t>
  </si>
  <si>
    <t>-  Diluted</t>
  </si>
  <si>
    <t>(The Condensed Consolidated Income Statements should be read in conjunction with the Annual Financial Report</t>
  </si>
  <si>
    <t>CONDENSED CONSOLIDATED BALANCE SHEETS</t>
  </si>
  <si>
    <t>CONDENSED CONSOLIDATED INCOME STATEMENTS</t>
  </si>
  <si>
    <t>Finance Costs</t>
  </si>
  <si>
    <t>(The Condensed Consolidated Balance Sheets should be read in conjunction with the Annual Financial Report</t>
  </si>
  <si>
    <t>CONDENSED CONSOLIDATED STATEMENTS OF CHANGES IN EQUITY</t>
  </si>
  <si>
    <t>At 1 January 2002</t>
  </si>
  <si>
    <t>NOTES TO THE INTERIM FINANCIAL REPORT</t>
  </si>
  <si>
    <t>A1.</t>
  </si>
  <si>
    <t>A2.</t>
  </si>
  <si>
    <t>Qualified audit report</t>
  </si>
  <si>
    <t>A3.</t>
  </si>
  <si>
    <t>A4.</t>
  </si>
  <si>
    <t>A5.</t>
  </si>
  <si>
    <t>A6.</t>
  </si>
  <si>
    <t>A7.</t>
  </si>
  <si>
    <t>A8.</t>
  </si>
  <si>
    <t>A9.</t>
  </si>
  <si>
    <t>A10.</t>
  </si>
  <si>
    <t>A11.</t>
  </si>
  <si>
    <t>A12.</t>
  </si>
  <si>
    <t>A13.</t>
  </si>
  <si>
    <t>ADDITIONAL INFORMATION REQUIRED BY THE KLSE LISTING REQUIREMENTS</t>
  </si>
  <si>
    <t>B1.</t>
  </si>
  <si>
    <t>B2.</t>
  </si>
  <si>
    <t>B3.</t>
  </si>
  <si>
    <t>B4.</t>
  </si>
  <si>
    <t>B5.</t>
  </si>
  <si>
    <t>B6.</t>
  </si>
  <si>
    <t>B7.</t>
  </si>
  <si>
    <t>B8.</t>
  </si>
  <si>
    <t>B9.</t>
  </si>
  <si>
    <t>B10.</t>
  </si>
  <si>
    <t>B11.</t>
  </si>
  <si>
    <t>B12.</t>
  </si>
  <si>
    <t>B13.</t>
  </si>
  <si>
    <t>Basic earnings per share</t>
  </si>
  <si>
    <t>Weighted average no. of ordinary</t>
  </si>
  <si>
    <t>Diluted earnings per share</t>
  </si>
  <si>
    <t>Intangible Assets</t>
  </si>
  <si>
    <t>CONDENSED CONSOLIDATED CASH FLOW STATEMENT</t>
  </si>
  <si>
    <t>Date Ended</t>
  </si>
  <si>
    <t>Non-cash items</t>
  </si>
  <si>
    <t>Non-operating items</t>
  </si>
  <si>
    <t>Net change in current assets</t>
  </si>
  <si>
    <t>Net change in current liabilities</t>
  </si>
  <si>
    <t>(The Condensed Consolidated Cash Flow Statements should be read in conjunction with the Annual Financial Report</t>
  </si>
  <si>
    <t>Trade &amp; Other Receivables</t>
  </si>
  <si>
    <t>Trade &amp; Other Payables</t>
  </si>
  <si>
    <t>Other Investments</t>
  </si>
  <si>
    <t>Profit for the period</t>
  </si>
  <si>
    <t>As Restated</t>
  </si>
  <si>
    <t>Remarks</t>
  </si>
  <si>
    <t>Finance costs for the current and preceding year shown above include bank charges, commissions and interests.</t>
  </si>
  <si>
    <t>The interest expense disclosed under Part A3 consist of bank interest only.</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</si>
</sst>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_(* #,##0.0_);_(* \(#,##0.0\);_(* &quot;-&quot;_);_(@_)"/>
    <numFmt numFmtId="167" formatCode="_(* #,##0.00_);_(* \(#,##0.00\);_(* &quot;-&quot;_);_(@_)"/>
    <numFmt numFmtId="168" formatCode="#,##0.0_);\(#,##0.0\)"/>
    <numFmt numFmtId="169" formatCode="_(* #,##0.0_);_(* \(#,##0.0\);_(* &quot;-&quot;??_);_(@_)"/>
    <numFmt numFmtId="170" formatCode="_(* #,##0_);_(* \(#,##0\);_(* &quot;-&quot;??_);_(@_)"/>
    <numFmt numFmtId="171" formatCode="_(* #,##0.0000_);_(* \(#,##0.0000\);_(* &quot;-&quot;??_);_(@_)"/>
    <numFmt numFmtId="172" formatCode="_(* #,##0.000_);_(* \(#,##0.000\);_(* &quot;-&quot;???_);_(@_)"/>
    <numFmt numFmtId="173" formatCode="_(* #,##0.0000_);_(* \(#,##0.0000\);_(* &quot;-&quot;????_);_(@_)"/>
    <numFmt numFmtId="174" formatCode="_(* #,##0.00_);_(* \(#,##0.00\);_(* &quot;-&quot;?_);_(@_)"/>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quot;Q&quot;#,##0_);\(&quot;Q&quot;#,##0\)"/>
    <numFmt numFmtId="184" formatCode="&quot;Q&quot;#,##0_);[Red]\(&quot;Q&quot;#,##0\)"/>
    <numFmt numFmtId="185" formatCode="&quot;Q&quot;#,##0.00_);\(&quot;Q&quot;#,##0.00\)"/>
    <numFmt numFmtId="186" formatCode="&quot;Q&quot;#,##0.00_);[Red]\(&quot;Q&quot;#,##0.00\)"/>
    <numFmt numFmtId="187" formatCode="_(&quot;Q&quot;* #,##0_);_(&quot;Q&quot;* \(#,##0\);_(&quot;Q&quot;* &quot;-&quot;_);_(@_)"/>
    <numFmt numFmtId="188" formatCode="_(&quot;Q&quot;* #,##0.00_);_(&quot;Q&quot;* \(#,##0.00\);_(&quot;Q&quot;* &quot;-&quot;??_);_(@_)"/>
    <numFmt numFmtId="189" formatCode="#,##0.000"/>
    <numFmt numFmtId="190" formatCode="#,##0.0000"/>
    <numFmt numFmtId="191" formatCode="0.00000000"/>
    <numFmt numFmtId="192" formatCode="0.0000000"/>
    <numFmt numFmtId="193" formatCode="0.000000"/>
    <numFmt numFmtId="194" formatCode="0.00000"/>
    <numFmt numFmtId="195" formatCode="0.0000"/>
    <numFmt numFmtId="196" formatCode="0.0"/>
    <numFmt numFmtId="197" formatCode="#,##0.0"/>
    <numFmt numFmtId="198" formatCode="0.00_);\(0.00\)"/>
    <numFmt numFmtId="199" formatCode="_(* #,##0.000_);_(* \(#,##0.000\);_(* &quot;-&quot;_);_(@_)"/>
    <numFmt numFmtId="200" formatCode="_(* #,##0.0000_);_(* \(#,##0.0000\);_(* &quot;-&quot;_);_(@_)"/>
    <numFmt numFmtId="201" formatCode="_(* #,##0.000_);_(* \(#,##0.000\);_(* &quot;-&quot;??_);_(@_)"/>
    <numFmt numFmtId="202" formatCode="_(&quot;RM&quot;* #,##0.00_);_(&quot;RM&quot;* \(#,##0.00\);_(&quot;RM&quot;* &quot;-&quot;??_);_(@_)"/>
    <numFmt numFmtId="203" formatCode="_(&quot;RM&quot;* #,##0_);_(&quot;RM&quot;* \(#,##0\);_(&quot;RM&quot;* &quot;-&quot;_);_(@_)"/>
    <numFmt numFmtId="204" formatCode="&quot;Yes&quot;;&quot;Yes&quot;;&quot;No&quot;"/>
    <numFmt numFmtId="205" formatCode="&quot;True&quot;;&quot;True&quot;;&quot;False&quot;"/>
    <numFmt numFmtId="206" formatCode="&quot;On&quot;;&quot;On&quot;;&quot;Off&quot;"/>
    <numFmt numFmtId="207" formatCode="_(* #,##0.00000_);_(* \(#,##0.00000\);_(* &quot;-&quot;??_);_(@_)"/>
    <numFmt numFmtId="208" formatCode="#,##0.000_);\(#,##0.000\)"/>
    <numFmt numFmtId="209" formatCode="#,##0.0000_);\(#,##0.0000\)"/>
    <numFmt numFmtId="210" formatCode="_(* #,##0.0_);_(* \(#,##0.0\);_(* &quot;-&quot;?_);_(@_)"/>
    <numFmt numFmtId="211" formatCode="0_);\(0\)"/>
    <numFmt numFmtId="212" formatCode="_-* #,##0_-;\-* #,##0_-;_-* &quot;-&quot;??_-;_-@_-"/>
    <numFmt numFmtId="213" formatCode="0_);[Red]\(0\)"/>
    <numFmt numFmtId="214" formatCode="_(* #,##0.000_);_(* \(#,##0.000\);_(* &quot;-&quot;?_);_(@_)"/>
    <numFmt numFmtId="215" formatCode="_(* #,##0.0000_);_(* \(#,##0.0000\);_(* &quot;-&quot;?_);_(@_)"/>
    <numFmt numFmtId="216" formatCode="_-&quot;$&quot;* #,##0.00_-;\-&quot;$&quot;* #,##0.00_-;_-&quot;$&quot;* &quot;-&quot;??_-;_-@_-"/>
    <numFmt numFmtId="217" formatCode="_-&quot;$&quot;* #,##0_-;\-&quot;$&quot;* #,##0_-;_-&quot;$&quot;* &quot;-&quot;_-;_-@_-"/>
    <numFmt numFmtId="218" formatCode="00000"/>
    <numFmt numFmtId="219" formatCode="&quot;RM&quot;#,##0;\-&quot;RM&quot;#,##0"/>
    <numFmt numFmtId="220" formatCode="&quot;RM&quot;#,##0;[Red]\-&quot;RM&quot;#,##0"/>
    <numFmt numFmtId="221" formatCode="&quot;RM&quot;#,##0.00;\-&quot;RM&quot;#,##0.00"/>
    <numFmt numFmtId="222" formatCode="&quot;RM&quot;#,##0.00;[Red]\-&quot;RM&quot;#,##0.00"/>
    <numFmt numFmtId="223" formatCode="_-&quot;RM&quot;* #,##0_-;\-&quot;RM&quot;* #,##0_-;_-&quot;RM&quot;* &quot;-&quot;_-;_-@_-"/>
    <numFmt numFmtId="224" formatCode="_-&quot;RM&quot;* #,##0.00_-;\-&quot;RM&quot;* #,##0.00_-;_-&quot;RM&quot;* &quot;-&quot;??_-;_-@_-"/>
  </numFmts>
  <fonts count="16">
    <font>
      <sz val="12"/>
      <name val="Arial"/>
      <family val="0"/>
    </font>
    <font>
      <b/>
      <sz val="12"/>
      <color indexed="8"/>
      <name val="Arial"/>
      <family val="0"/>
    </font>
    <font>
      <i/>
      <sz val="10"/>
      <name val="Arial"/>
      <family val="0"/>
    </font>
    <font>
      <b/>
      <i/>
      <sz val="10"/>
      <name val="Arial"/>
      <family val="0"/>
    </font>
    <font>
      <b/>
      <sz val="12"/>
      <name val="Arial"/>
      <family val="0"/>
    </font>
    <font>
      <b/>
      <u val="single"/>
      <sz val="12"/>
      <name val="Arial"/>
      <family val="2"/>
    </font>
    <font>
      <u val="single"/>
      <sz val="7.2"/>
      <color indexed="12"/>
      <name val="Arial"/>
      <family val="0"/>
    </font>
    <font>
      <u val="single"/>
      <sz val="7.2"/>
      <color indexed="36"/>
      <name val="Arial"/>
      <family val="0"/>
    </font>
    <font>
      <sz val="10"/>
      <name val="Arial"/>
      <family val="0"/>
    </font>
    <font>
      <sz val="12"/>
      <name val="CG Times"/>
      <family val="0"/>
    </font>
    <font>
      <sz val="10"/>
      <name val="Times New Roman"/>
      <family val="0"/>
    </font>
    <font>
      <sz val="12"/>
      <name val="Times New Roman"/>
      <family val="1"/>
    </font>
    <font>
      <b/>
      <sz val="12"/>
      <name val="Times New Roman"/>
      <family val="1"/>
    </font>
    <font>
      <b/>
      <u val="single"/>
      <sz val="12"/>
      <name val="Times New Roman"/>
      <family val="1"/>
    </font>
    <font>
      <b/>
      <sz val="14"/>
      <name val="Arial"/>
      <family val="2"/>
    </font>
    <font>
      <b/>
      <sz val="10"/>
      <name val="Arial"/>
      <family val="2"/>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color indexed="63"/>
      </top>
      <bottom style="double"/>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double"/>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s>
  <cellStyleXfs count="29">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lignment/>
      <protection/>
    </xf>
    <xf numFmtId="0" fontId="0" fillId="2" borderId="0">
      <alignment/>
      <protection/>
    </xf>
    <xf numFmtId="0" fontId="0" fillId="2" borderId="0">
      <alignment/>
      <protection/>
    </xf>
    <xf numFmtId="0" fontId="8" fillId="0" borderId="0">
      <alignment/>
      <protection/>
    </xf>
    <xf numFmtId="0" fontId="8" fillId="0" borderId="0">
      <alignment/>
      <protection/>
    </xf>
    <xf numFmtId="0" fontId="10" fillId="0" borderId="0">
      <alignment/>
      <protection/>
    </xf>
    <xf numFmtId="0" fontId="8" fillId="0" borderId="0">
      <alignment/>
      <protection/>
    </xf>
    <xf numFmtId="9" fontId="8" fillId="0" borderId="0" applyFont="0" applyFill="0" applyBorder="0" applyAlignment="0" applyProtection="0"/>
  </cellStyleXfs>
  <cellXfs count="161">
    <xf numFmtId="0" fontId="0" fillId="2" borderId="0" xfId="0" applyNumberFormat="1" applyAlignment="1">
      <alignment/>
    </xf>
    <xf numFmtId="0" fontId="0" fillId="2" borderId="0" xfId="0" applyNumberFormat="1" applyAlignment="1">
      <alignment horizontal="center"/>
    </xf>
    <xf numFmtId="0" fontId="4" fillId="2" borderId="0" xfId="0" applyNumberFormat="1" applyFont="1" applyAlignment="1">
      <alignment/>
    </xf>
    <xf numFmtId="0" fontId="0" fillId="2" borderId="0" xfId="0" applyNumberFormat="1" applyBorder="1" applyAlignment="1">
      <alignment/>
    </xf>
    <xf numFmtId="41" fontId="0" fillId="2" borderId="1" xfId="0" applyNumberFormat="1" applyBorder="1" applyAlignment="1">
      <alignment/>
    </xf>
    <xf numFmtId="41" fontId="0" fillId="2" borderId="0" xfId="0" applyNumberFormat="1" applyAlignment="1">
      <alignment/>
    </xf>
    <xf numFmtId="41" fontId="0" fillId="2" borderId="2" xfId="0" applyNumberFormat="1" applyBorder="1" applyAlignment="1">
      <alignment/>
    </xf>
    <xf numFmtId="41" fontId="0" fillId="2" borderId="0" xfId="0" applyNumberFormat="1" applyBorder="1" applyAlignment="1">
      <alignment/>
    </xf>
    <xf numFmtId="0" fontId="0" fillId="2" borderId="2" xfId="0" applyNumberFormat="1" applyBorder="1" applyAlignment="1">
      <alignment/>
    </xf>
    <xf numFmtId="0" fontId="0" fillId="2" borderId="0" xfId="0" applyNumberFormat="1" applyAlignment="1" quotePrefix="1">
      <alignment horizontal="center"/>
    </xf>
    <xf numFmtId="0" fontId="0" fillId="2" borderId="0" xfId="0" applyNumberFormat="1" applyFont="1" applyAlignment="1">
      <alignment/>
    </xf>
    <xf numFmtId="0" fontId="0" fillId="2" borderId="0" xfId="0" applyNumberFormat="1" applyBorder="1" applyAlignment="1">
      <alignment horizontal="center"/>
    </xf>
    <xf numFmtId="3" fontId="0" fillId="2" borderId="0" xfId="0" applyNumberFormat="1" applyAlignment="1">
      <alignment/>
    </xf>
    <xf numFmtId="41" fontId="0" fillId="2" borderId="0" xfId="0" applyNumberFormat="1" applyAlignment="1">
      <alignment/>
    </xf>
    <xf numFmtId="0" fontId="0" fillId="2" borderId="2" xfId="0" applyNumberFormat="1" applyBorder="1" applyAlignment="1" quotePrefix="1">
      <alignment horizontal="center"/>
    </xf>
    <xf numFmtId="3" fontId="0" fillId="2" borderId="0" xfId="0" applyNumberFormat="1" applyBorder="1" applyAlignment="1">
      <alignment/>
    </xf>
    <xf numFmtId="41" fontId="0" fillId="2" borderId="3" xfId="0" applyNumberFormat="1" applyBorder="1" applyAlignment="1">
      <alignment/>
    </xf>
    <xf numFmtId="0" fontId="0" fillId="2" borderId="0" xfId="0" applyAlignment="1">
      <alignment/>
    </xf>
    <xf numFmtId="3" fontId="0" fillId="2" borderId="4" xfId="0" applyNumberFormat="1" applyBorder="1" applyAlignment="1">
      <alignment/>
    </xf>
    <xf numFmtId="0" fontId="0" fillId="2" borderId="0" xfId="0" applyNumberFormat="1" applyAlignment="1" quotePrefix="1">
      <alignment/>
    </xf>
    <xf numFmtId="15" fontId="0" fillId="2" borderId="0" xfId="0" applyNumberFormat="1" applyAlignment="1" quotePrefix="1">
      <alignment/>
    </xf>
    <xf numFmtId="41" fontId="0" fillId="2" borderId="4" xfId="0" applyNumberFormat="1" applyBorder="1" applyAlignment="1">
      <alignment/>
    </xf>
    <xf numFmtId="0" fontId="0" fillId="2" borderId="0" xfId="0" applyBorder="1" applyAlignment="1">
      <alignment/>
    </xf>
    <xf numFmtId="0" fontId="0" fillId="2" borderId="0" xfId="0" applyBorder="1" applyAlignment="1">
      <alignment horizontal="center"/>
    </xf>
    <xf numFmtId="0" fontId="0" fillId="2" borderId="0" xfId="0" applyBorder="1" applyAlignment="1" quotePrefix="1">
      <alignment horizontal="center"/>
    </xf>
    <xf numFmtId="0" fontId="0" fillId="2" borderId="0" xfId="0" applyBorder="1" applyAlignment="1" quotePrefix="1">
      <alignment/>
    </xf>
    <xf numFmtId="4" fontId="0" fillId="2" borderId="0" xfId="0" applyNumberFormat="1" applyAlignment="1">
      <alignment/>
    </xf>
    <xf numFmtId="41" fontId="0" fillId="2" borderId="5" xfId="0" applyNumberFormat="1" applyBorder="1" applyAlignment="1">
      <alignment/>
    </xf>
    <xf numFmtId="167" fontId="0" fillId="2" borderId="0" xfId="0" applyNumberFormat="1" applyBorder="1" applyAlignment="1">
      <alignment/>
    </xf>
    <xf numFmtId="0" fontId="0" fillId="2" borderId="6" xfId="0" applyNumberFormat="1" applyBorder="1" applyAlignment="1">
      <alignment/>
    </xf>
    <xf numFmtId="0" fontId="0" fillId="2" borderId="0" xfId="0" applyBorder="1" applyAlignment="1">
      <alignment/>
    </xf>
    <xf numFmtId="41" fontId="0" fillId="2" borderId="7" xfId="0" applyNumberFormat="1" applyBorder="1" applyAlignment="1">
      <alignment/>
    </xf>
    <xf numFmtId="41" fontId="0" fillId="2" borderId="6" xfId="0" applyNumberFormat="1" applyBorder="1" applyAlignment="1">
      <alignment/>
    </xf>
    <xf numFmtId="0" fontId="4" fillId="2" borderId="0" xfId="0" applyNumberFormat="1" applyFont="1" applyBorder="1" applyAlignment="1">
      <alignment/>
    </xf>
    <xf numFmtId="0" fontId="0" fillId="2" borderId="0" xfId="0" applyNumberFormat="1" applyFont="1" applyBorder="1" applyAlignment="1">
      <alignment/>
    </xf>
    <xf numFmtId="41" fontId="0" fillId="2" borderId="0" xfId="0" applyNumberFormat="1" applyBorder="1" applyAlignment="1" quotePrefix="1">
      <alignment horizontal="center"/>
    </xf>
    <xf numFmtId="0" fontId="4" fillId="2" borderId="0" xfId="0" applyFont="1" applyBorder="1" applyAlignment="1">
      <alignment/>
    </xf>
    <xf numFmtId="0" fontId="4" fillId="2" borderId="0" xfId="0" applyNumberFormat="1" applyFont="1" applyAlignment="1">
      <alignment/>
    </xf>
    <xf numFmtId="0" fontId="0" fillId="2" borderId="2" xfId="0" applyNumberFormat="1" applyBorder="1" applyAlignment="1">
      <alignment horizontal="center"/>
    </xf>
    <xf numFmtId="43" fontId="0" fillId="2" borderId="0" xfId="0" applyNumberFormat="1" applyAlignment="1">
      <alignment/>
    </xf>
    <xf numFmtId="170" fontId="0" fillId="2" borderId="0" xfId="0" applyNumberFormat="1" applyAlignment="1">
      <alignment/>
    </xf>
    <xf numFmtId="41" fontId="0" fillId="2" borderId="0" xfId="0" applyNumberFormat="1" applyBorder="1" applyAlignment="1" quotePrefix="1">
      <alignment/>
    </xf>
    <xf numFmtId="41" fontId="0" fillId="2" borderId="0" xfId="0" applyNumberFormat="1" applyBorder="1" applyAlignment="1">
      <alignment/>
    </xf>
    <xf numFmtId="0" fontId="4" fillId="2" borderId="0" xfId="0" applyFont="1" applyBorder="1" applyAlignment="1">
      <alignment horizontal="right"/>
    </xf>
    <xf numFmtId="0" fontId="0" fillId="2" borderId="0" xfId="0" applyNumberFormat="1" applyFont="1" applyAlignment="1">
      <alignment/>
    </xf>
    <xf numFmtId="0" fontId="0" fillId="2" borderId="0" xfId="0" applyNumberFormat="1" applyFont="1" applyAlignment="1">
      <alignment horizontal="left" wrapText="1"/>
    </xf>
    <xf numFmtId="43" fontId="0" fillId="2" borderId="0" xfId="0" applyNumberFormat="1" applyBorder="1" applyAlignment="1">
      <alignment/>
    </xf>
    <xf numFmtId="0" fontId="0" fillId="0" borderId="0" xfId="25" applyFont="1">
      <alignment/>
      <protection/>
    </xf>
    <xf numFmtId="0" fontId="0" fillId="0" borderId="0" xfId="25" applyFont="1" applyBorder="1">
      <alignment/>
      <protection/>
    </xf>
    <xf numFmtId="0" fontId="9" fillId="0" borderId="0" xfId="25" applyFont="1">
      <alignment/>
      <protection/>
    </xf>
    <xf numFmtId="3" fontId="9" fillId="0" borderId="0" xfId="25" applyNumberFormat="1" applyFont="1">
      <alignment/>
      <protection/>
    </xf>
    <xf numFmtId="0" fontId="11" fillId="0" borderId="0" xfId="26" applyFont="1">
      <alignment/>
      <protection/>
    </xf>
    <xf numFmtId="0" fontId="0" fillId="2" borderId="0" xfId="0" applyNumberFormat="1" applyBorder="1" applyAlignment="1" quotePrefix="1">
      <alignment horizontal="center"/>
    </xf>
    <xf numFmtId="41" fontId="0" fillId="2" borderId="8" xfId="0" applyNumberFormat="1" applyBorder="1" applyAlignment="1">
      <alignment/>
    </xf>
    <xf numFmtId="0" fontId="0" fillId="2" borderId="9" xfId="0" applyNumberFormat="1" applyBorder="1" applyAlignment="1" quotePrefix="1">
      <alignment horizontal="center"/>
    </xf>
    <xf numFmtId="41" fontId="0" fillId="2" borderId="10" xfId="0" applyNumberFormat="1" applyBorder="1" applyAlignment="1">
      <alignment/>
    </xf>
    <xf numFmtId="41" fontId="0" fillId="2" borderId="9" xfId="0" applyNumberFormat="1" applyBorder="1" applyAlignment="1">
      <alignment/>
    </xf>
    <xf numFmtId="41" fontId="0" fillId="2" borderId="2" xfId="0" applyNumberFormat="1" applyBorder="1" applyAlignment="1" quotePrefix="1">
      <alignment horizontal="center"/>
    </xf>
    <xf numFmtId="0" fontId="0" fillId="2" borderId="11" xfId="0" applyNumberFormat="1" applyBorder="1" applyAlignment="1">
      <alignment/>
    </xf>
    <xf numFmtId="41" fontId="0" fillId="2" borderId="12" xfId="0" applyNumberFormat="1" applyBorder="1" applyAlignment="1">
      <alignment/>
    </xf>
    <xf numFmtId="41" fontId="0" fillId="2" borderId="11" xfId="0" applyNumberFormat="1" applyBorder="1" applyAlignment="1">
      <alignment/>
    </xf>
    <xf numFmtId="41" fontId="0" fillId="2" borderId="10" xfId="0" applyNumberFormat="1" applyBorder="1" applyAlignment="1">
      <alignment/>
    </xf>
    <xf numFmtId="41" fontId="0" fillId="2" borderId="3" xfId="0" applyNumberFormat="1" applyBorder="1" applyAlignment="1">
      <alignment/>
    </xf>
    <xf numFmtId="0" fontId="0" fillId="2" borderId="0" xfId="0" applyNumberFormat="1" applyFill="1" applyAlignment="1">
      <alignment/>
    </xf>
    <xf numFmtId="41" fontId="0" fillId="2" borderId="0" xfId="0" applyNumberFormat="1" applyFill="1" applyBorder="1" applyAlignment="1">
      <alignment/>
    </xf>
    <xf numFmtId="41" fontId="0" fillId="2" borderId="0" xfId="0" applyNumberFormat="1" applyFont="1" applyAlignment="1">
      <alignment/>
    </xf>
    <xf numFmtId="41" fontId="0" fillId="2" borderId="0" xfId="0" applyNumberFormat="1" applyFont="1" applyBorder="1" applyAlignment="1">
      <alignment/>
    </xf>
    <xf numFmtId="0" fontId="8" fillId="0" borderId="0" xfId="27">
      <alignment/>
      <protection/>
    </xf>
    <xf numFmtId="0" fontId="4" fillId="0" borderId="0" xfId="27" applyFont="1">
      <alignment/>
      <protection/>
    </xf>
    <xf numFmtId="0" fontId="15" fillId="0" borderId="0" xfId="27" applyFont="1">
      <alignment/>
      <protection/>
    </xf>
    <xf numFmtId="0" fontId="8" fillId="0" borderId="0" xfId="27" applyAlignment="1">
      <alignment horizontal="right"/>
      <protection/>
    </xf>
    <xf numFmtId="0" fontId="8" fillId="0" borderId="0" xfId="27" applyAlignment="1" quotePrefix="1">
      <alignment horizontal="right"/>
      <protection/>
    </xf>
    <xf numFmtId="41" fontId="8" fillId="0" borderId="0" xfId="27" applyNumberFormat="1" applyBorder="1" applyAlignment="1" quotePrefix="1">
      <alignment horizontal="right"/>
      <protection/>
    </xf>
    <xf numFmtId="41" fontId="8" fillId="0" borderId="0" xfId="27" applyNumberFormat="1" applyBorder="1" applyAlignment="1">
      <alignment horizontal="right"/>
      <protection/>
    </xf>
    <xf numFmtId="41" fontId="8" fillId="0" borderId="2" xfId="27" applyNumberFormat="1" applyBorder="1" applyAlignment="1">
      <alignment horizontal="right"/>
      <protection/>
    </xf>
    <xf numFmtId="0" fontId="8" fillId="0" borderId="0" xfId="27" applyFont="1">
      <alignment/>
      <protection/>
    </xf>
    <xf numFmtId="41" fontId="8" fillId="0" borderId="1" xfId="27" applyNumberFormat="1" applyBorder="1" applyAlignment="1">
      <alignment horizontal="right"/>
      <protection/>
    </xf>
    <xf numFmtId="41" fontId="8" fillId="0" borderId="12" xfId="27" applyNumberFormat="1" applyBorder="1" applyAlignment="1">
      <alignment horizontal="right"/>
      <protection/>
    </xf>
    <xf numFmtId="41" fontId="8" fillId="0" borderId="5" xfId="27" applyNumberFormat="1" applyBorder="1" applyAlignment="1">
      <alignment horizontal="right"/>
      <protection/>
    </xf>
    <xf numFmtId="0" fontId="8" fillId="0" borderId="0" xfId="27" applyBorder="1">
      <alignment/>
      <protection/>
    </xf>
    <xf numFmtId="0" fontId="8" fillId="0" borderId="0" xfId="21" applyNumberFormat="1">
      <alignment/>
      <protection/>
    </xf>
    <xf numFmtId="0" fontId="8" fillId="0" borderId="0" xfId="21">
      <alignment/>
      <protection/>
    </xf>
    <xf numFmtId="0" fontId="4" fillId="2" borderId="0" xfId="23" applyNumberFormat="1" applyFont="1">
      <alignment/>
      <protection/>
    </xf>
    <xf numFmtId="0" fontId="0" fillId="2" borderId="0" xfId="23" applyNumberFormat="1">
      <alignment/>
      <protection/>
    </xf>
    <xf numFmtId="41" fontId="0" fillId="2" borderId="0" xfId="23" applyNumberFormat="1">
      <alignment/>
      <protection/>
    </xf>
    <xf numFmtId="41" fontId="0" fillId="2" borderId="2" xfId="23" applyNumberFormat="1" applyBorder="1">
      <alignment/>
      <protection/>
    </xf>
    <xf numFmtId="0" fontId="0" fillId="2" borderId="0" xfId="23" applyNumberFormat="1" applyFont="1">
      <alignment/>
      <protection/>
    </xf>
    <xf numFmtId="0" fontId="0" fillId="2" borderId="0" xfId="23" applyNumberFormat="1" applyBorder="1">
      <alignment/>
      <protection/>
    </xf>
    <xf numFmtId="41" fontId="0" fillId="2" borderId="0" xfId="23" applyNumberFormat="1" applyBorder="1">
      <alignment/>
      <protection/>
    </xf>
    <xf numFmtId="41" fontId="0" fillId="2" borderId="4" xfId="23" applyNumberFormat="1" applyBorder="1">
      <alignment/>
      <protection/>
    </xf>
    <xf numFmtId="41" fontId="0" fillId="0" borderId="0" xfId="21" applyNumberFormat="1" applyFont="1">
      <alignment/>
      <protection/>
    </xf>
    <xf numFmtId="41" fontId="0" fillId="2" borderId="2" xfId="0" applyNumberFormat="1" applyBorder="1" applyAlignment="1" quotePrefix="1">
      <alignment/>
    </xf>
    <xf numFmtId="0" fontId="14" fillId="2" borderId="0" xfId="0" applyNumberFormat="1" applyFont="1" applyAlignment="1">
      <alignment/>
    </xf>
    <xf numFmtId="0" fontId="0" fillId="2" borderId="0" xfId="23" applyNumberFormat="1" applyFont="1" applyAlignment="1">
      <alignment horizontal="center"/>
      <protection/>
    </xf>
    <xf numFmtId="0" fontId="0" fillId="2" borderId="0" xfId="23" applyNumberFormat="1" applyFont="1" applyAlignment="1" quotePrefix="1">
      <alignment horizontal="center"/>
      <protection/>
    </xf>
    <xf numFmtId="41" fontId="0" fillId="2" borderId="0" xfId="23" applyNumberFormat="1" applyFill="1">
      <alignment/>
      <protection/>
    </xf>
    <xf numFmtId="41" fontId="0" fillId="0" borderId="0" xfId="21" applyNumberFormat="1" applyFont="1" applyBorder="1">
      <alignment/>
      <protection/>
    </xf>
    <xf numFmtId="37" fontId="0" fillId="0" borderId="0" xfId="21" applyNumberFormat="1" applyFont="1">
      <alignment/>
      <protection/>
    </xf>
    <xf numFmtId="41" fontId="0" fillId="0" borderId="4" xfId="21" applyNumberFormat="1" applyFont="1" applyBorder="1">
      <alignment/>
      <protection/>
    </xf>
    <xf numFmtId="0" fontId="0" fillId="2" borderId="0" xfId="0" applyFont="1" applyBorder="1" applyAlignment="1">
      <alignment/>
    </xf>
    <xf numFmtId="0" fontId="0" fillId="2" borderId="0" xfId="0" applyFont="1" applyAlignment="1">
      <alignment/>
    </xf>
    <xf numFmtId="0" fontId="0" fillId="0" borderId="0" xfId="21" applyNumberFormat="1" applyFont="1">
      <alignment/>
      <protection/>
    </xf>
    <xf numFmtId="0" fontId="0" fillId="0" borderId="0" xfId="27" applyFont="1">
      <alignment/>
      <protection/>
    </xf>
    <xf numFmtId="0" fontId="8" fillId="0" borderId="0" xfId="27" applyFont="1" quotePrefix="1">
      <alignment/>
      <protection/>
    </xf>
    <xf numFmtId="0" fontId="8" fillId="0" borderId="0" xfId="27" applyAlignment="1">
      <alignment horizontal="center"/>
      <protection/>
    </xf>
    <xf numFmtId="0" fontId="0" fillId="2" borderId="0" xfId="0" applyFill="1" applyBorder="1" applyAlignment="1">
      <alignment horizontal="center"/>
    </xf>
    <xf numFmtId="0" fontId="0" fillId="2" borderId="0" xfId="0" applyFill="1" applyBorder="1" applyAlignment="1" quotePrefix="1">
      <alignment horizontal="center"/>
    </xf>
    <xf numFmtId="0" fontId="0" fillId="2" borderId="0" xfId="0" applyFill="1" applyBorder="1" applyAlignment="1">
      <alignment/>
    </xf>
    <xf numFmtId="41" fontId="0" fillId="2" borderId="0" xfId="0" applyNumberFormat="1" applyFill="1" applyBorder="1" applyAlignment="1" quotePrefix="1">
      <alignment horizontal="center"/>
    </xf>
    <xf numFmtId="41" fontId="0" fillId="2" borderId="2" xfId="0" applyNumberFormat="1" applyFill="1" applyBorder="1" applyAlignment="1" quotePrefix="1">
      <alignment horizontal="center"/>
    </xf>
    <xf numFmtId="41" fontId="0" fillId="2" borderId="2" xfId="0" applyNumberFormat="1" applyFill="1" applyBorder="1" applyAlignment="1" quotePrefix="1">
      <alignment/>
    </xf>
    <xf numFmtId="41" fontId="0" fillId="2" borderId="1" xfId="0" applyNumberFormat="1" applyFill="1" applyBorder="1" applyAlignment="1">
      <alignment/>
    </xf>
    <xf numFmtId="41" fontId="8" fillId="0" borderId="13" xfId="27" applyNumberFormat="1" applyBorder="1" applyAlignment="1">
      <alignment horizontal="right"/>
      <protection/>
    </xf>
    <xf numFmtId="41" fontId="8" fillId="0" borderId="7" xfId="27" applyNumberFormat="1" applyBorder="1" applyAlignment="1">
      <alignment horizontal="right"/>
      <protection/>
    </xf>
    <xf numFmtId="41" fontId="8" fillId="0" borderId="11" xfId="27" applyNumberFormat="1" applyBorder="1" applyAlignment="1">
      <alignment horizontal="right"/>
      <protection/>
    </xf>
    <xf numFmtId="0" fontId="8" fillId="0" borderId="11" xfId="27" applyBorder="1">
      <alignment/>
      <protection/>
    </xf>
    <xf numFmtId="41" fontId="8" fillId="0" borderId="6" xfId="27" applyNumberFormat="1" applyBorder="1" applyAlignment="1">
      <alignment horizontal="right"/>
      <protection/>
    </xf>
    <xf numFmtId="0" fontId="8" fillId="0" borderId="2" xfId="27" applyBorder="1">
      <alignment/>
      <protection/>
    </xf>
    <xf numFmtId="0" fontId="8" fillId="0" borderId="14" xfId="27" applyBorder="1">
      <alignment/>
      <protection/>
    </xf>
    <xf numFmtId="0" fontId="8" fillId="0" borderId="13" xfId="27" applyBorder="1">
      <alignment/>
      <protection/>
    </xf>
    <xf numFmtId="41" fontId="8" fillId="0" borderId="14" xfId="27" applyNumberFormat="1" applyBorder="1" applyAlignment="1">
      <alignment horizontal="right"/>
      <protection/>
    </xf>
    <xf numFmtId="41" fontId="0" fillId="2" borderId="2" xfId="23" applyNumberFormat="1" applyFill="1" applyBorder="1">
      <alignment/>
      <protection/>
    </xf>
    <xf numFmtId="0" fontId="11" fillId="0" borderId="0" xfId="24" applyFont="1" applyAlignment="1">
      <alignment/>
      <protection/>
    </xf>
    <xf numFmtId="0" fontId="11" fillId="0" borderId="0" xfId="24" applyFont="1" applyAlignment="1">
      <alignment horizontal="center"/>
      <protection/>
    </xf>
    <xf numFmtId="0" fontId="13" fillId="0" borderId="0" xfId="24" applyFont="1" applyAlignment="1">
      <alignment/>
      <protection/>
    </xf>
    <xf numFmtId="0" fontId="12" fillId="0" borderId="0" xfId="24" applyFont="1" applyAlignment="1">
      <alignment/>
      <protection/>
    </xf>
    <xf numFmtId="0" fontId="11" fillId="0" borderId="0" xfId="24" applyFont="1" applyFill="1" applyAlignment="1">
      <alignment/>
      <protection/>
    </xf>
    <xf numFmtId="0" fontId="11" fillId="0" borderId="15" xfId="24" applyFont="1" applyBorder="1" applyAlignment="1">
      <alignment/>
      <protection/>
    </xf>
    <xf numFmtId="0" fontId="11" fillId="0" borderId="0" xfId="24" applyFont="1" applyBorder="1" applyAlignment="1">
      <alignment/>
      <protection/>
    </xf>
    <xf numFmtId="41" fontId="11" fillId="0" borderId="0" xfId="24" applyNumberFormat="1" applyFont="1" applyBorder="1" applyAlignment="1">
      <alignment/>
      <protection/>
    </xf>
    <xf numFmtId="41" fontId="11" fillId="0" borderId="0" xfId="24" applyNumberFormat="1" applyFont="1" applyAlignment="1">
      <alignment/>
      <protection/>
    </xf>
    <xf numFmtId="41" fontId="11" fillId="0" borderId="0" xfId="15" applyNumberFormat="1" applyFont="1" applyAlignment="1">
      <alignment/>
    </xf>
    <xf numFmtId="41" fontId="11" fillId="0" borderId="2" xfId="24" applyNumberFormat="1" applyFont="1" applyBorder="1" applyAlignment="1">
      <alignment/>
      <protection/>
    </xf>
    <xf numFmtId="41" fontId="11" fillId="0" borderId="4" xfId="24" applyNumberFormat="1" applyFont="1" applyBorder="1" applyAlignment="1">
      <alignment/>
      <protection/>
    </xf>
    <xf numFmtId="41" fontId="11" fillId="0" borderId="0" xfId="24" applyNumberFormat="1" applyFont="1" applyFill="1" applyAlignment="1">
      <alignment/>
      <protection/>
    </xf>
    <xf numFmtId="41" fontId="11" fillId="0" borderId="0" xfId="15" applyNumberFormat="1" applyFont="1" applyFill="1" applyAlignment="1">
      <alignment/>
    </xf>
    <xf numFmtId="41" fontId="11" fillId="0" borderId="15" xfId="24" applyNumberFormat="1" applyFont="1" applyBorder="1" applyAlignment="1">
      <alignment/>
      <protection/>
    </xf>
    <xf numFmtId="0" fontId="0" fillId="2" borderId="0" xfId="22" applyNumberFormat="1">
      <alignment/>
      <protection/>
    </xf>
    <xf numFmtId="0" fontId="0" fillId="2" borderId="0" xfId="0" applyNumberFormat="1" applyAlignment="1">
      <alignment vertical="top" wrapText="1"/>
    </xf>
    <xf numFmtId="0" fontId="0" fillId="2" borderId="0" xfId="0" applyNumberFormat="1" applyFont="1" applyAlignment="1">
      <alignment horizontal="left" vertical="top" wrapText="1"/>
    </xf>
    <xf numFmtId="0" fontId="0" fillId="2" borderId="0" xfId="0" applyNumberFormat="1" applyAlignment="1">
      <alignment horizontal="left" vertical="top" wrapText="1"/>
    </xf>
    <xf numFmtId="0" fontId="11" fillId="2" borderId="0" xfId="24" applyFont="1" applyFill="1" applyAlignment="1">
      <alignment/>
      <protection/>
    </xf>
    <xf numFmtId="41" fontId="11" fillId="2" borderId="0" xfId="24" applyNumberFormat="1" applyFont="1" applyFill="1" applyAlignment="1">
      <alignment/>
      <protection/>
    </xf>
    <xf numFmtId="41" fontId="11" fillId="2" borderId="0" xfId="15" applyNumberFormat="1" applyFont="1" applyFill="1" applyAlignment="1">
      <alignment/>
    </xf>
    <xf numFmtId="41" fontId="11" fillId="2" borderId="2" xfId="24" applyNumberFormat="1" applyFont="1" applyFill="1" applyBorder="1" applyAlignment="1">
      <alignment/>
      <protection/>
    </xf>
    <xf numFmtId="0" fontId="0" fillId="2" borderId="15" xfId="0" applyNumberFormat="1" applyBorder="1" applyAlignment="1">
      <alignment/>
    </xf>
    <xf numFmtId="0" fontId="11" fillId="0" borderId="0" xfId="24" applyFont="1" applyAlignment="1" quotePrefix="1">
      <alignment horizontal="center"/>
      <protection/>
    </xf>
    <xf numFmtId="0" fontId="11" fillId="0" borderId="0" xfId="24" applyFont="1" applyAlignment="1" quotePrefix="1">
      <alignment/>
      <protection/>
    </xf>
    <xf numFmtId="0" fontId="12" fillId="0" borderId="0" xfId="24" applyFont="1" applyAlignment="1" quotePrefix="1">
      <alignment/>
      <protection/>
    </xf>
    <xf numFmtId="0" fontId="0" fillId="0" borderId="0" xfId="0" applyNumberFormat="1" applyFill="1" applyAlignment="1">
      <alignment/>
    </xf>
    <xf numFmtId="0" fontId="0" fillId="0" borderId="0" xfId="0" applyNumberFormat="1" applyFill="1" applyAlignment="1">
      <alignment horizontal="center"/>
    </xf>
    <xf numFmtId="170" fontId="0" fillId="0" borderId="0" xfId="15" applyNumberFormat="1" applyFill="1" applyAlignment="1">
      <alignment/>
    </xf>
    <xf numFmtId="170" fontId="0" fillId="0" borderId="0" xfId="15" applyNumberFormat="1" applyFont="1" applyFill="1" applyAlignment="1">
      <alignment/>
    </xf>
    <xf numFmtId="167" fontId="0" fillId="2" borderId="0" xfId="0" applyNumberFormat="1" applyBorder="1" applyAlignment="1">
      <alignment/>
    </xf>
    <xf numFmtId="41" fontId="0" fillId="2" borderId="4" xfId="0" applyNumberFormat="1" applyFont="1" applyBorder="1" applyAlignment="1">
      <alignment/>
    </xf>
    <xf numFmtId="37" fontId="0" fillId="2" borderId="0" xfId="0" applyNumberFormat="1" applyFont="1" applyAlignment="1">
      <alignment/>
    </xf>
    <xf numFmtId="0" fontId="5" fillId="2" borderId="0" xfId="0" applyFont="1" applyAlignment="1">
      <alignment/>
    </xf>
    <xf numFmtId="0" fontId="0" fillId="2" borderId="0" xfId="0" applyNumberFormat="1" applyFont="1" applyAlignment="1">
      <alignment horizontal="left" vertical="top" wrapText="1"/>
    </xf>
    <xf numFmtId="0" fontId="0" fillId="2" borderId="0" xfId="0" applyNumberFormat="1" applyAlignment="1">
      <alignment horizontal="left" vertical="top" wrapText="1"/>
    </xf>
    <xf numFmtId="0" fontId="0" fillId="2" borderId="0" xfId="0" applyNumberFormat="1" applyFont="1" applyAlignment="1">
      <alignment horizontal="left" wrapText="1"/>
    </xf>
    <xf numFmtId="0" fontId="0" fillId="2" borderId="0" xfId="0" applyNumberFormat="1" applyAlignment="1">
      <alignment vertical="top" wrapText="1"/>
    </xf>
  </cellXfs>
  <cellStyles count="15">
    <cellStyle name="Normal" xfId="0"/>
    <cellStyle name="Comma" xfId="15"/>
    <cellStyle name="Comma [0]" xfId="16"/>
    <cellStyle name="Currency" xfId="17"/>
    <cellStyle name="Currency [0]" xfId="18"/>
    <cellStyle name="Followed Hyperlink" xfId="19"/>
    <cellStyle name="Hyperlink" xfId="20"/>
    <cellStyle name="Normal_CF1" xfId="21"/>
    <cellStyle name="Normal_conso(ctrl)0303" xfId="22"/>
    <cellStyle name="Normal_consoaudit1200" xfId="23"/>
    <cellStyle name="Normal_OSK-1202" xfId="24"/>
    <cellStyle name="Normal_QPL" xfId="25"/>
    <cellStyle name="Normal_QPL_1" xfId="26"/>
    <cellStyle name="Normal_Statement_AC" xfId="27"/>
    <cellStyle name="Percent"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35</xdr:row>
      <xdr:rowOff>0</xdr:rowOff>
    </xdr:from>
    <xdr:ext cx="142875" cy="266700"/>
    <xdr:sp>
      <xdr:nvSpPr>
        <xdr:cNvPr id="1" name="TextBox 2"/>
        <xdr:cNvSpPr txBox="1">
          <a:spLocks noChangeArrowheads="1"/>
        </xdr:cNvSpPr>
      </xdr:nvSpPr>
      <xdr:spPr>
        <a:xfrm>
          <a:off x="7772400" y="6686550"/>
          <a:ext cx="1428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12</xdr:col>
      <xdr:colOff>152400</xdr:colOff>
      <xdr:row>45</xdr:row>
      <xdr:rowOff>0</xdr:rowOff>
    </xdr:from>
    <xdr:ext cx="123825" cy="266700"/>
    <xdr:sp>
      <xdr:nvSpPr>
        <xdr:cNvPr id="2" name="TextBox 3"/>
        <xdr:cNvSpPr txBox="1">
          <a:spLocks noChangeArrowheads="1"/>
        </xdr:cNvSpPr>
      </xdr:nvSpPr>
      <xdr:spPr>
        <a:xfrm>
          <a:off x="6762750" y="8610600"/>
          <a:ext cx="12382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28575</xdr:colOff>
      <xdr:row>375</xdr:row>
      <xdr:rowOff>0</xdr:rowOff>
    </xdr:from>
    <xdr:to>
      <xdr:col>14</xdr:col>
      <xdr:colOff>952500</xdr:colOff>
      <xdr:row>375</xdr:row>
      <xdr:rowOff>0</xdr:rowOff>
    </xdr:to>
    <xdr:sp>
      <xdr:nvSpPr>
        <xdr:cNvPr id="3" name="TextBox 6"/>
        <xdr:cNvSpPr txBox="1">
          <a:spLocks noChangeArrowheads="1"/>
        </xdr:cNvSpPr>
      </xdr:nvSpPr>
      <xdr:spPr>
        <a:xfrm>
          <a:off x="723900" y="69494400"/>
          <a:ext cx="800100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Review of Performance</a:t>
          </a:r>
          <a:r>
            <a:rPr lang="en-US" cap="none" sz="1200" b="0" i="0" u="none" baseline="0">
              <a:latin typeface="Arial"/>
              <a:ea typeface="Arial"/>
              <a:cs typeface="Arial"/>
            </a:rPr>
            <a:t>
For the period ended 30 September 2002, the Group recorded a turnover of RM41.986 million as compared to RM38.837 million achieved for the previous corresponding period, whilst the Group's pre-tax profit posted a decrease of 87% to RM0.308 million.  The decrease in profit was mainly due to impairment loss on quoted investments and share of losses by associated company.
</a:t>
          </a:r>
        </a:p>
      </xdr:txBody>
    </xdr:sp>
    <xdr:clientData/>
  </xdr:twoCellAnchor>
  <xdr:twoCellAnchor>
    <xdr:from>
      <xdr:col>2</xdr:col>
      <xdr:colOff>28575</xdr:colOff>
      <xdr:row>375</xdr:row>
      <xdr:rowOff>0</xdr:rowOff>
    </xdr:from>
    <xdr:to>
      <xdr:col>14</xdr:col>
      <xdr:colOff>933450</xdr:colOff>
      <xdr:row>375</xdr:row>
      <xdr:rowOff>0</xdr:rowOff>
    </xdr:to>
    <xdr:sp>
      <xdr:nvSpPr>
        <xdr:cNvPr id="4" name="TextBox 7"/>
        <xdr:cNvSpPr txBox="1">
          <a:spLocks noChangeArrowheads="1"/>
        </xdr:cNvSpPr>
      </xdr:nvSpPr>
      <xdr:spPr>
        <a:xfrm>
          <a:off x="723900" y="69494400"/>
          <a:ext cx="79819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Current Year Prospects</a:t>
          </a:r>
          <a:r>
            <a:rPr lang="en-US" cap="none" sz="1200" b="0" i="0" u="none" baseline="0">
              <a:latin typeface="Arial"/>
              <a:ea typeface="Arial"/>
              <a:cs typeface="Arial"/>
            </a:rPr>
            <a:t>
The Board expects the Group operating performance to improve in the second half year though the overall performance can be significantly affected by the poor results in some of its investments.</a:t>
          </a:r>
        </a:p>
      </xdr:txBody>
    </xdr:sp>
    <xdr:clientData/>
  </xdr:twoCellAnchor>
  <xdr:twoCellAnchor>
    <xdr:from>
      <xdr:col>2</xdr:col>
      <xdr:colOff>28575</xdr:colOff>
      <xdr:row>375</xdr:row>
      <xdr:rowOff>0</xdr:rowOff>
    </xdr:from>
    <xdr:to>
      <xdr:col>14</xdr:col>
      <xdr:colOff>933450</xdr:colOff>
      <xdr:row>375</xdr:row>
      <xdr:rowOff>0</xdr:rowOff>
    </xdr:to>
    <xdr:sp>
      <xdr:nvSpPr>
        <xdr:cNvPr id="5" name="TextBox 8"/>
        <xdr:cNvSpPr txBox="1">
          <a:spLocks noChangeArrowheads="1"/>
        </xdr:cNvSpPr>
      </xdr:nvSpPr>
      <xdr:spPr>
        <a:xfrm>
          <a:off x="723900" y="69494400"/>
          <a:ext cx="79819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Material Changes in the Quarterly Results compared to the Results of the Preceding Quarter</a:t>
          </a:r>
          <a:r>
            <a:rPr lang="en-US" cap="none" sz="1200" b="0" i="0" u="none" baseline="0">
              <a:latin typeface="Arial"/>
              <a:ea typeface="Arial"/>
              <a:cs typeface="Arial"/>
            </a:rPr>
            <a:t>
The Group recorded a pre-tax profit of RM1.315 million for the quarter under review as compared to a pre-tax loss of RM1.007 million in the preceding quarter.  The profit achieved in the quarter was mainly due to the increased turnover and the lower write-down on quoted investments and investment in associated company.</a:t>
          </a:r>
        </a:p>
      </xdr:txBody>
    </xdr:sp>
    <xdr:clientData/>
  </xdr:twoCellAnchor>
  <xdr:twoCellAnchor>
    <xdr:from>
      <xdr:col>2</xdr:col>
      <xdr:colOff>19050</xdr:colOff>
      <xdr:row>237</xdr:row>
      <xdr:rowOff>0</xdr:rowOff>
    </xdr:from>
    <xdr:to>
      <xdr:col>15</xdr:col>
      <xdr:colOff>0</xdr:colOff>
      <xdr:row>237</xdr:row>
      <xdr:rowOff>0</xdr:rowOff>
    </xdr:to>
    <xdr:sp>
      <xdr:nvSpPr>
        <xdr:cNvPr id="6" name="TextBox 10"/>
        <xdr:cNvSpPr txBox="1">
          <a:spLocks noChangeArrowheads="1"/>
        </xdr:cNvSpPr>
      </xdr:nvSpPr>
      <xdr:spPr>
        <a:xfrm>
          <a:off x="714375" y="43481625"/>
          <a:ext cx="8010525"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Issuance and Repayment of Debt and Equity Securities</a:t>
          </a:r>
          <a:r>
            <a:rPr lang="en-US" cap="none" sz="1200" b="0" i="0" u="none" baseline="0">
              <a:latin typeface="Arial"/>
              <a:ea typeface="Arial"/>
              <a:cs typeface="Arial"/>
            </a:rPr>
            <a:t>
There were no issuance and repayment of debt and equity securities, share buy-backs, share cancellation, shares held as treasury shares and resale of treasury shares for the current financial period to date .</a:t>
          </a:r>
        </a:p>
      </xdr:txBody>
    </xdr:sp>
    <xdr:clientData/>
  </xdr:twoCellAnchor>
  <xdr:twoCellAnchor>
    <xdr:from>
      <xdr:col>2</xdr:col>
      <xdr:colOff>28575</xdr:colOff>
      <xdr:row>261</xdr:row>
      <xdr:rowOff>0</xdr:rowOff>
    </xdr:from>
    <xdr:to>
      <xdr:col>15</xdr:col>
      <xdr:colOff>0</xdr:colOff>
      <xdr:row>261</xdr:row>
      <xdr:rowOff>0</xdr:rowOff>
    </xdr:to>
    <xdr:sp>
      <xdr:nvSpPr>
        <xdr:cNvPr id="7" name="TextBox 11"/>
        <xdr:cNvSpPr txBox="1">
          <a:spLocks noChangeArrowheads="1"/>
        </xdr:cNvSpPr>
      </xdr:nvSpPr>
      <xdr:spPr>
        <a:xfrm>
          <a:off x="723900" y="48139350"/>
          <a:ext cx="800100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Contingent Liabilities</a:t>
          </a:r>
          <a:r>
            <a:rPr lang="en-US" cap="none" sz="1200" b="0" i="0" u="none" baseline="0">
              <a:latin typeface="Arial"/>
              <a:ea typeface="Arial"/>
              <a:cs typeface="Arial"/>
            </a:rPr>
            <a:t>
The Company has issued corporate guarantee to financial institutions for banking facilities granted to certain subsidiary companies and associate companies amounting to RM36,240,000 of which RM11,826,130 has been utilised as at 23 August 2002, the latest practicable date which shall not be earlier than 7 days from the date of issue of the quarterly report.</a:t>
          </a:r>
        </a:p>
      </xdr:txBody>
    </xdr:sp>
    <xdr:clientData/>
  </xdr:twoCellAnchor>
  <xdr:twoCellAnchor>
    <xdr:from>
      <xdr:col>2</xdr:col>
      <xdr:colOff>0</xdr:colOff>
      <xdr:row>260</xdr:row>
      <xdr:rowOff>0</xdr:rowOff>
    </xdr:from>
    <xdr:to>
      <xdr:col>15</xdr:col>
      <xdr:colOff>781050</xdr:colOff>
      <xdr:row>265</xdr:row>
      <xdr:rowOff>19050</xdr:rowOff>
    </xdr:to>
    <xdr:sp>
      <xdr:nvSpPr>
        <xdr:cNvPr id="8" name="TextBox 12"/>
        <xdr:cNvSpPr txBox="1">
          <a:spLocks noChangeArrowheads="1"/>
        </xdr:cNvSpPr>
      </xdr:nvSpPr>
      <xdr:spPr>
        <a:xfrm>
          <a:off x="695325" y="47948850"/>
          <a:ext cx="8810625" cy="9715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Off Balance Sheet Financial Instruments</a:t>
          </a:r>
          <a:r>
            <a:rPr lang="en-US" cap="none" sz="1200" b="0" i="0" u="none" baseline="0">
              <a:latin typeface="Arial"/>
              <a:ea typeface="Arial"/>
              <a:cs typeface="Arial"/>
            </a:rPr>
            <a:t>
The Group does not have any financial instruments with off balance sheet risk as at 23 August 2003, the latest practicable date which shall not be earlier than 7 days from the date of issue of the quarterly report.</a:t>
          </a:r>
        </a:p>
      </xdr:txBody>
    </xdr:sp>
    <xdr:clientData/>
  </xdr:twoCellAnchor>
  <xdr:twoCellAnchor>
    <xdr:from>
      <xdr:col>2</xdr:col>
      <xdr:colOff>28575</xdr:colOff>
      <xdr:row>415</xdr:row>
      <xdr:rowOff>0</xdr:rowOff>
    </xdr:from>
    <xdr:to>
      <xdr:col>14</xdr:col>
      <xdr:colOff>933450</xdr:colOff>
      <xdr:row>415</xdr:row>
      <xdr:rowOff>0</xdr:rowOff>
    </xdr:to>
    <xdr:sp>
      <xdr:nvSpPr>
        <xdr:cNvPr id="9" name="TextBox 14"/>
        <xdr:cNvSpPr txBox="1">
          <a:spLocks noChangeArrowheads="1"/>
        </xdr:cNvSpPr>
      </xdr:nvSpPr>
      <xdr:spPr>
        <a:xfrm>
          <a:off x="723900" y="77123925"/>
          <a:ext cx="79819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Utilisation of Proceeds from the Rights Issue</a:t>
          </a:r>
          <a:r>
            <a:rPr lang="en-US" cap="none" sz="1200" b="0" i="0" u="none" baseline="0">
              <a:latin typeface="Arial"/>
              <a:ea typeface="Arial"/>
              <a:cs typeface="Arial"/>
            </a:rPr>
            <a:t>
The status of utilisation of proceeds (from the Rights Issue of three(3) new ordinary shares for every existing five(5) shares held, completed in July 2000) as at 20 August 2001  were as follows:-
</a:t>
          </a:r>
        </a:p>
      </xdr:txBody>
    </xdr:sp>
    <xdr:clientData/>
  </xdr:twoCellAnchor>
  <xdr:twoCellAnchor>
    <xdr:from>
      <xdr:col>3</xdr:col>
      <xdr:colOff>19050</xdr:colOff>
      <xdr:row>415</xdr:row>
      <xdr:rowOff>0</xdr:rowOff>
    </xdr:from>
    <xdr:to>
      <xdr:col>14</xdr:col>
      <xdr:colOff>952500</xdr:colOff>
      <xdr:row>415</xdr:row>
      <xdr:rowOff>0</xdr:rowOff>
    </xdr:to>
    <xdr:sp>
      <xdr:nvSpPr>
        <xdr:cNvPr id="10" name="TextBox 15"/>
        <xdr:cNvSpPr txBox="1">
          <a:spLocks noChangeArrowheads="1"/>
        </xdr:cNvSpPr>
      </xdr:nvSpPr>
      <xdr:spPr>
        <a:xfrm>
          <a:off x="981075" y="77123925"/>
          <a:ext cx="7743825" cy="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the Board had on 16th November 2000 resolved by way of a final resolution that out of the unutilised proceeds of RM1.57 million originally allocated for working capital for research &amp; development activities, RM1.0 million is to be revised for purpose of working capital for contruction a mobile LED full colour video matrix display board which will form part of the Company's stock for rental or future sales purposes.
</a:t>
          </a:r>
        </a:p>
      </xdr:txBody>
    </xdr:sp>
    <xdr:clientData/>
  </xdr:twoCellAnchor>
  <xdr:twoCellAnchor>
    <xdr:from>
      <xdr:col>3</xdr:col>
      <xdr:colOff>19050</xdr:colOff>
      <xdr:row>415</xdr:row>
      <xdr:rowOff>0</xdr:rowOff>
    </xdr:from>
    <xdr:to>
      <xdr:col>14</xdr:col>
      <xdr:colOff>923925</xdr:colOff>
      <xdr:row>415</xdr:row>
      <xdr:rowOff>0</xdr:rowOff>
    </xdr:to>
    <xdr:sp>
      <xdr:nvSpPr>
        <xdr:cNvPr id="11" name="TextBox 16"/>
        <xdr:cNvSpPr txBox="1">
          <a:spLocks noChangeArrowheads="1"/>
        </xdr:cNvSpPr>
      </xdr:nvSpPr>
      <xdr:spPr>
        <a:xfrm>
          <a:off x="981075" y="77123925"/>
          <a:ext cx="7715250" cy="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of the RM500,000 originally allocated for the estimated expenses of the corporate exercise undertaken by the Company, only RM374,599 was actually incurred. The balance of RM125,401 have hence been utilised for general working capital purposes.</a:t>
          </a:r>
        </a:p>
      </xdr:txBody>
    </xdr:sp>
    <xdr:clientData/>
  </xdr:twoCellAnchor>
  <xdr:twoCellAnchor>
    <xdr:from>
      <xdr:col>2</xdr:col>
      <xdr:colOff>28575</xdr:colOff>
      <xdr:row>375</xdr:row>
      <xdr:rowOff>0</xdr:rowOff>
    </xdr:from>
    <xdr:to>
      <xdr:col>14</xdr:col>
      <xdr:colOff>933450</xdr:colOff>
      <xdr:row>375</xdr:row>
      <xdr:rowOff>0</xdr:rowOff>
    </xdr:to>
    <xdr:sp>
      <xdr:nvSpPr>
        <xdr:cNvPr id="12" name="TextBox 17"/>
        <xdr:cNvSpPr txBox="1">
          <a:spLocks noChangeArrowheads="1"/>
        </xdr:cNvSpPr>
      </xdr:nvSpPr>
      <xdr:spPr>
        <a:xfrm>
          <a:off x="723900" y="69494400"/>
          <a:ext cx="79819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Dividend</a:t>
          </a:r>
          <a:r>
            <a:rPr lang="en-US" cap="none" sz="1200" b="0" i="0" u="none" baseline="0">
              <a:latin typeface="Arial"/>
              <a:ea typeface="Arial"/>
              <a:cs typeface="Arial"/>
            </a:rPr>
            <a:t>
The Board of Directors does not recommended any dividend for the quarter under review.</a:t>
          </a:r>
        </a:p>
      </xdr:txBody>
    </xdr:sp>
    <xdr:clientData/>
  </xdr:twoCellAnchor>
  <xdr:oneCellAnchor>
    <xdr:from>
      <xdr:col>12</xdr:col>
      <xdr:colOff>152400</xdr:colOff>
      <xdr:row>185</xdr:row>
      <xdr:rowOff>0</xdr:rowOff>
    </xdr:from>
    <xdr:ext cx="123825" cy="276225"/>
    <xdr:sp>
      <xdr:nvSpPr>
        <xdr:cNvPr id="13" name="TextBox 19"/>
        <xdr:cNvSpPr txBox="1">
          <a:spLocks noChangeArrowheads="1"/>
        </xdr:cNvSpPr>
      </xdr:nvSpPr>
      <xdr:spPr>
        <a:xfrm>
          <a:off x="6762750" y="35061525"/>
          <a:ext cx="1238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419100</xdr:colOff>
      <xdr:row>198</xdr:row>
      <xdr:rowOff>0</xdr:rowOff>
    </xdr:from>
    <xdr:to>
      <xdr:col>15</xdr:col>
      <xdr:colOff>723900</xdr:colOff>
      <xdr:row>198</xdr:row>
      <xdr:rowOff>0</xdr:rowOff>
    </xdr:to>
    <xdr:sp>
      <xdr:nvSpPr>
        <xdr:cNvPr id="14" name="TextBox 20"/>
        <xdr:cNvSpPr txBox="1">
          <a:spLocks noChangeArrowheads="1"/>
        </xdr:cNvSpPr>
      </xdr:nvSpPr>
      <xdr:spPr>
        <a:xfrm>
          <a:off x="657225" y="37557075"/>
          <a:ext cx="8791575" cy="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The disproportionate taxation charge of the Group for the current financial year is mainly due to non-availability of Group tax relief. 
The effective tax rate of 25% is lower than the statutory tax rate due mainly to certain subsidiary companies which are expected to benefit from the reduction in scale rate of 20% arising from the utilisation of the unabsorbed tax losses and capital allowances.</a:t>
          </a:r>
        </a:p>
      </xdr:txBody>
    </xdr:sp>
    <xdr:clientData/>
  </xdr:twoCellAnchor>
  <xdr:twoCellAnchor>
    <xdr:from>
      <xdr:col>2</xdr:col>
      <xdr:colOff>28575</xdr:colOff>
      <xdr:row>375</xdr:row>
      <xdr:rowOff>0</xdr:rowOff>
    </xdr:from>
    <xdr:to>
      <xdr:col>14</xdr:col>
      <xdr:colOff>933450</xdr:colOff>
      <xdr:row>375</xdr:row>
      <xdr:rowOff>0</xdr:rowOff>
    </xdr:to>
    <xdr:sp>
      <xdr:nvSpPr>
        <xdr:cNvPr id="15" name="TextBox 21"/>
        <xdr:cNvSpPr txBox="1">
          <a:spLocks noChangeArrowheads="1"/>
        </xdr:cNvSpPr>
      </xdr:nvSpPr>
      <xdr:spPr>
        <a:xfrm>
          <a:off x="723900" y="69494400"/>
          <a:ext cx="79819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Subsequent Events</a:t>
          </a:r>
          <a:r>
            <a:rPr lang="en-US" cap="none" sz="1200" b="0" i="0" u="none" baseline="0">
              <a:latin typeface="Arial"/>
              <a:ea typeface="Arial"/>
              <a:cs typeface="Arial"/>
            </a:rPr>
            <a:t>
As at the date of this report, there are no material events subsequent to the end of the period reported on that have not been reflected in the financial statement for the said period except for the uncertainties relating to the corporate guarantee and investment in associated company.</a:t>
          </a:r>
        </a:p>
      </xdr:txBody>
    </xdr:sp>
    <xdr:clientData/>
  </xdr:twoCellAnchor>
  <xdr:twoCellAnchor>
    <xdr:from>
      <xdr:col>2</xdr:col>
      <xdr:colOff>19050</xdr:colOff>
      <xdr:row>57</xdr:row>
      <xdr:rowOff>0</xdr:rowOff>
    </xdr:from>
    <xdr:to>
      <xdr:col>16</xdr:col>
      <xdr:colOff>38100</xdr:colOff>
      <xdr:row>65</xdr:row>
      <xdr:rowOff>47625</xdr:rowOff>
    </xdr:to>
    <xdr:sp>
      <xdr:nvSpPr>
        <xdr:cNvPr id="16" name="TextBox 23"/>
        <xdr:cNvSpPr txBox="1">
          <a:spLocks noChangeArrowheads="1"/>
        </xdr:cNvSpPr>
      </xdr:nvSpPr>
      <xdr:spPr>
        <a:xfrm>
          <a:off x="714375" y="10906125"/>
          <a:ext cx="9010650" cy="157162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Debt and Equity Securities</a:t>
          </a:r>
          <a:r>
            <a:rPr lang="en-US" cap="none" sz="1200" b="0" i="0" u="none" baseline="0">
              <a:latin typeface="Arial"/>
              <a:ea typeface="Arial"/>
              <a:cs typeface="Arial"/>
            </a:rPr>
            <a:t>
As at the date of this report, the Company has increased its issued and paid up capital from RM45,000,000 to RM45,195,000 by allotment of 195,000 new ordinary shares of RM1.00 each arising from the exercise of 195,000 shares under the Employees' Share Option Scheme.
There were no other issuance and repayment of debt and equity securities, share buy-backs, share cancellation, shares held as treasury shares and resale of treasury shares for the current financial period to date.</a:t>
          </a:r>
        </a:p>
      </xdr:txBody>
    </xdr:sp>
    <xdr:clientData/>
  </xdr:twoCellAnchor>
  <xdr:oneCellAnchor>
    <xdr:from>
      <xdr:col>12</xdr:col>
      <xdr:colOff>152400</xdr:colOff>
      <xdr:row>69</xdr:row>
      <xdr:rowOff>0</xdr:rowOff>
    </xdr:from>
    <xdr:ext cx="123825" cy="276225"/>
    <xdr:sp>
      <xdr:nvSpPr>
        <xdr:cNvPr id="17" name="TextBox 24"/>
        <xdr:cNvSpPr txBox="1">
          <a:spLocks noChangeArrowheads="1"/>
        </xdr:cNvSpPr>
      </xdr:nvSpPr>
      <xdr:spPr>
        <a:xfrm>
          <a:off x="6762750" y="13192125"/>
          <a:ext cx="1238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19050</xdr:colOff>
      <xdr:row>106</xdr:row>
      <xdr:rowOff>0</xdr:rowOff>
    </xdr:from>
    <xdr:to>
      <xdr:col>16</xdr:col>
      <xdr:colOff>809625</xdr:colOff>
      <xdr:row>109</xdr:row>
      <xdr:rowOff>66675</xdr:rowOff>
    </xdr:to>
    <xdr:sp>
      <xdr:nvSpPr>
        <xdr:cNvPr id="18" name="TextBox 25"/>
        <xdr:cNvSpPr txBox="1">
          <a:spLocks noChangeArrowheads="1"/>
        </xdr:cNvSpPr>
      </xdr:nvSpPr>
      <xdr:spPr>
        <a:xfrm>
          <a:off x="714375" y="20526375"/>
          <a:ext cx="9782175" cy="6381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Valuation of property, plant and equipment</a:t>
          </a:r>
          <a:r>
            <a:rPr lang="en-US" cap="none" sz="1200" b="0" i="0" u="none" baseline="0">
              <a:latin typeface="Arial"/>
              <a:ea typeface="Arial"/>
              <a:cs typeface="Arial"/>
            </a:rPr>
            <a:t>
The valuations of land and buildings have been brought forward, without amendment from the previous annual financial statements .</a:t>
          </a:r>
        </a:p>
      </xdr:txBody>
    </xdr:sp>
    <xdr:clientData/>
  </xdr:twoCellAnchor>
  <xdr:twoCellAnchor>
    <xdr:from>
      <xdr:col>2</xdr:col>
      <xdr:colOff>28575</xdr:colOff>
      <xdr:row>111</xdr:row>
      <xdr:rowOff>0</xdr:rowOff>
    </xdr:from>
    <xdr:to>
      <xdr:col>16</xdr:col>
      <xdr:colOff>238125</xdr:colOff>
      <xdr:row>117</xdr:row>
      <xdr:rowOff>19050</xdr:rowOff>
    </xdr:to>
    <xdr:sp>
      <xdr:nvSpPr>
        <xdr:cNvPr id="19" name="TextBox 26"/>
        <xdr:cNvSpPr txBox="1">
          <a:spLocks noChangeArrowheads="1"/>
        </xdr:cNvSpPr>
      </xdr:nvSpPr>
      <xdr:spPr>
        <a:xfrm>
          <a:off x="723900" y="21478875"/>
          <a:ext cx="9201150" cy="11620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Subsequent Events</a:t>
          </a:r>
          <a:r>
            <a:rPr lang="en-US" cap="none" sz="1200" b="0" i="0" u="none" baseline="0">
              <a:latin typeface="Arial"/>
              <a:ea typeface="Arial"/>
              <a:cs typeface="Arial"/>
            </a:rPr>
            <a:t>
As at the date of this report, there are no material events subsequent to the end of the period reported on that have not been reflected in the financial statement for the said period except for the issuance of additional 176,000 new ordinary shares of RM1.00 each arising from the exercise of 176,000 shares under the Employee's Share Option Scheme and matters disclosed in note A13, B6 and B11.</a:t>
          </a:r>
        </a:p>
      </xdr:txBody>
    </xdr:sp>
    <xdr:clientData/>
  </xdr:twoCellAnchor>
  <xdr:twoCellAnchor>
    <xdr:from>
      <xdr:col>2</xdr:col>
      <xdr:colOff>66675</xdr:colOff>
      <xdr:row>118</xdr:row>
      <xdr:rowOff>0</xdr:rowOff>
    </xdr:from>
    <xdr:to>
      <xdr:col>16</xdr:col>
      <xdr:colOff>66675</xdr:colOff>
      <xdr:row>131</xdr:row>
      <xdr:rowOff>104775</xdr:rowOff>
    </xdr:to>
    <xdr:sp>
      <xdr:nvSpPr>
        <xdr:cNvPr id="20" name="TextBox 27"/>
        <xdr:cNvSpPr txBox="1">
          <a:spLocks noChangeArrowheads="1"/>
        </xdr:cNvSpPr>
      </xdr:nvSpPr>
      <xdr:spPr>
        <a:xfrm>
          <a:off x="762000" y="22812375"/>
          <a:ext cx="8991600" cy="20097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Effect of Changes in the Composition of the Group</a:t>
          </a:r>
          <a:r>
            <a:rPr lang="en-US" cap="none" sz="1200" b="0" i="0" u="none" baseline="0">
              <a:latin typeface="Arial"/>
              <a:ea typeface="Arial"/>
              <a:cs typeface="Arial"/>
            </a:rPr>
            <a:t>
On 31 May 2003,  a 51% owned subsidiary, Sukitronics Sdn Bhd entered into a Sale &amp; Purchase Agreement to dispose of its entire shareholding comprising 310,000 ordinary shares of RM1.00 each representing 62% of the total issued and paid up capital of Ultra Efektif Sdn Bhd for a total cash consideration of RM273,000.00. The transaction was completed on the same date.
Save for the above, there were no material changes in the composition of the Group during the current financial period to date including business combination, acquisition of subsidiaries and long term investment, restructuring and discontinuing operations.
</a:t>
          </a:r>
        </a:p>
      </xdr:txBody>
    </xdr:sp>
    <xdr:clientData/>
  </xdr:twoCellAnchor>
  <xdr:twoCellAnchor>
    <xdr:from>
      <xdr:col>2</xdr:col>
      <xdr:colOff>66675</xdr:colOff>
      <xdr:row>133</xdr:row>
      <xdr:rowOff>0</xdr:rowOff>
    </xdr:from>
    <xdr:to>
      <xdr:col>15</xdr:col>
      <xdr:colOff>781050</xdr:colOff>
      <xdr:row>137</xdr:row>
      <xdr:rowOff>85725</xdr:rowOff>
    </xdr:to>
    <xdr:sp>
      <xdr:nvSpPr>
        <xdr:cNvPr id="21" name="TextBox 28"/>
        <xdr:cNvSpPr txBox="1">
          <a:spLocks noChangeArrowheads="1"/>
        </xdr:cNvSpPr>
      </xdr:nvSpPr>
      <xdr:spPr>
        <a:xfrm>
          <a:off x="762000" y="25098375"/>
          <a:ext cx="8743950" cy="84772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Contingent Liabilities</a:t>
          </a:r>
          <a:r>
            <a:rPr lang="en-US" cap="none" sz="1200" b="0" i="0" u="none" baseline="0">
              <a:latin typeface="Arial"/>
              <a:ea typeface="Arial"/>
              <a:cs typeface="Arial"/>
            </a:rPr>
            <a:t>
The Group has no material contingent liabilities as provision for corporate guarantee has been made in the financial statements as mentioned in note A13 below.</a:t>
          </a:r>
        </a:p>
      </xdr:txBody>
    </xdr:sp>
    <xdr:clientData/>
  </xdr:twoCellAnchor>
  <xdr:twoCellAnchor>
    <xdr:from>
      <xdr:col>2</xdr:col>
      <xdr:colOff>28575</xdr:colOff>
      <xdr:row>139</xdr:row>
      <xdr:rowOff>0</xdr:rowOff>
    </xdr:from>
    <xdr:to>
      <xdr:col>15</xdr:col>
      <xdr:colOff>0</xdr:colOff>
      <xdr:row>139</xdr:row>
      <xdr:rowOff>0</xdr:rowOff>
    </xdr:to>
    <xdr:sp>
      <xdr:nvSpPr>
        <xdr:cNvPr id="22" name="TextBox 29"/>
        <xdr:cNvSpPr txBox="1">
          <a:spLocks noChangeArrowheads="1"/>
        </xdr:cNvSpPr>
      </xdr:nvSpPr>
      <xdr:spPr>
        <a:xfrm>
          <a:off x="723900" y="26241375"/>
          <a:ext cx="800100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Disposal of property, plant and equipment</a:t>
          </a:r>
          <a:r>
            <a:rPr lang="en-US" cap="none" sz="1200" b="0" i="0" u="none" baseline="0">
              <a:latin typeface="Arial"/>
              <a:ea typeface="Arial"/>
              <a:cs typeface="Arial"/>
            </a:rPr>
            <a:t>
The Company has issued corporate guarantee to financial institutions for banking facilities granted to certain subsidiary companies and associate companies amounting to RM36,240,000 of which RM11,826,130 has been utilised as at 23 August 2002, the latest practicable date which shall not be earlier than 7 days from the date of issue of the quarterly report.</a:t>
          </a:r>
        </a:p>
      </xdr:txBody>
    </xdr:sp>
    <xdr:clientData/>
  </xdr:twoCellAnchor>
  <xdr:oneCellAnchor>
    <xdr:from>
      <xdr:col>12</xdr:col>
      <xdr:colOff>152400</xdr:colOff>
      <xdr:row>149</xdr:row>
      <xdr:rowOff>0</xdr:rowOff>
    </xdr:from>
    <xdr:ext cx="123825" cy="276225"/>
    <xdr:sp>
      <xdr:nvSpPr>
        <xdr:cNvPr id="23" name="TextBox 30"/>
        <xdr:cNvSpPr txBox="1">
          <a:spLocks noChangeArrowheads="1"/>
        </xdr:cNvSpPr>
      </xdr:nvSpPr>
      <xdr:spPr>
        <a:xfrm>
          <a:off x="6762750" y="28146375"/>
          <a:ext cx="1238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28575</xdr:colOff>
      <xdr:row>169</xdr:row>
      <xdr:rowOff>0</xdr:rowOff>
    </xdr:from>
    <xdr:to>
      <xdr:col>14</xdr:col>
      <xdr:colOff>933450</xdr:colOff>
      <xdr:row>173</xdr:row>
      <xdr:rowOff>171450</xdr:rowOff>
    </xdr:to>
    <xdr:sp>
      <xdr:nvSpPr>
        <xdr:cNvPr id="24" name="TextBox 33"/>
        <xdr:cNvSpPr txBox="1">
          <a:spLocks noChangeArrowheads="1"/>
        </xdr:cNvSpPr>
      </xdr:nvSpPr>
      <xdr:spPr>
        <a:xfrm>
          <a:off x="723900" y="31994475"/>
          <a:ext cx="7981950" cy="9334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Current Year Prospects</a:t>
          </a:r>
          <a:r>
            <a:rPr lang="en-US" cap="none" sz="1200" b="0" i="0" u="none" baseline="0">
              <a:latin typeface="Arial"/>
              <a:ea typeface="Arial"/>
              <a:cs typeface="Arial"/>
            </a:rPr>
            <a:t>
The Board expects the Group operating performance for year 2003 to be better than previous year.</a:t>
          </a:r>
        </a:p>
      </xdr:txBody>
    </xdr:sp>
    <xdr:clientData/>
  </xdr:twoCellAnchor>
  <xdr:oneCellAnchor>
    <xdr:from>
      <xdr:col>12</xdr:col>
      <xdr:colOff>152400</xdr:colOff>
      <xdr:row>222</xdr:row>
      <xdr:rowOff>0</xdr:rowOff>
    </xdr:from>
    <xdr:ext cx="123825" cy="276225"/>
    <xdr:sp>
      <xdr:nvSpPr>
        <xdr:cNvPr id="25" name="TextBox 35"/>
        <xdr:cNvSpPr txBox="1">
          <a:spLocks noChangeArrowheads="1"/>
        </xdr:cNvSpPr>
      </xdr:nvSpPr>
      <xdr:spPr>
        <a:xfrm>
          <a:off x="6762750" y="40624125"/>
          <a:ext cx="1238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19050</xdr:colOff>
      <xdr:row>67</xdr:row>
      <xdr:rowOff>0</xdr:rowOff>
    </xdr:from>
    <xdr:to>
      <xdr:col>15</xdr:col>
      <xdr:colOff>809625</xdr:colOff>
      <xdr:row>70</xdr:row>
      <xdr:rowOff>171450</xdr:rowOff>
    </xdr:to>
    <xdr:sp>
      <xdr:nvSpPr>
        <xdr:cNvPr id="26" name="TextBox 36"/>
        <xdr:cNvSpPr txBox="1">
          <a:spLocks noChangeArrowheads="1"/>
        </xdr:cNvSpPr>
      </xdr:nvSpPr>
      <xdr:spPr>
        <a:xfrm>
          <a:off x="714375" y="12811125"/>
          <a:ext cx="8820150" cy="7429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Dividend paid</a:t>
          </a:r>
          <a:r>
            <a:rPr lang="en-US" cap="none" sz="1200" b="0" i="0" u="none" baseline="0">
              <a:latin typeface="Arial"/>
              <a:ea typeface="Arial"/>
              <a:cs typeface="Arial"/>
            </a:rPr>
            <a:t>
A first and final dividend of 5 sen less tax amounting to RM1,620,000 in respect of the financial year ended 31 December 2002 was paid on 29 June 2003.</a:t>
          </a:r>
        </a:p>
      </xdr:txBody>
    </xdr:sp>
    <xdr:clientData/>
  </xdr:twoCellAnchor>
  <xdr:twoCellAnchor>
    <xdr:from>
      <xdr:col>17</xdr:col>
      <xdr:colOff>0</xdr:colOff>
      <xdr:row>133</xdr:row>
      <xdr:rowOff>0</xdr:rowOff>
    </xdr:from>
    <xdr:to>
      <xdr:col>17</xdr:col>
      <xdr:colOff>0</xdr:colOff>
      <xdr:row>139</xdr:row>
      <xdr:rowOff>38100</xdr:rowOff>
    </xdr:to>
    <xdr:sp>
      <xdr:nvSpPr>
        <xdr:cNvPr id="27" name="TextBox 37"/>
        <xdr:cNvSpPr txBox="1">
          <a:spLocks noChangeArrowheads="1"/>
        </xdr:cNvSpPr>
      </xdr:nvSpPr>
      <xdr:spPr>
        <a:xfrm>
          <a:off x="10734675" y="25098375"/>
          <a:ext cx="0" cy="11811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Disposal of property, plant and equipment</a:t>
          </a:r>
          <a:r>
            <a:rPr lang="en-US" cap="none" sz="1200" b="0" i="0" u="none" baseline="0">
              <a:latin typeface="Arial"/>
              <a:ea typeface="Arial"/>
              <a:cs typeface="Arial"/>
            </a:rPr>
            <a:t>
The Company has issued corporate guarantee to financial institutions for banking facilities granted to certain subsidiary companies and associate companies amounting to RM36,240,000 of which RM11,826,130 has been utilised as at 23 August 2002, the latest practicable date which shall not be earlier than 7 days from the date of issue of the quarterly report.</a:t>
          </a:r>
        </a:p>
      </xdr:txBody>
    </xdr:sp>
    <xdr:clientData/>
  </xdr:twoCellAnchor>
  <xdr:oneCellAnchor>
    <xdr:from>
      <xdr:col>17</xdr:col>
      <xdr:colOff>0</xdr:colOff>
      <xdr:row>117</xdr:row>
      <xdr:rowOff>0</xdr:rowOff>
    </xdr:from>
    <xdr:ext cx="142875" cy="276225"/>
    <xdr:sp>
      <xdr:nvSpPr>
        <xdr:cNvPr id="28" name="TextBox 38"/>
        <xdr:cNvSpPr txBox="1">
          <a:spLocks noChangeArrowheads="1"/>
        </xdr:cNvSpPr>
      </xdr:nvSpPr>
      <xdr:spPr>
        <a:xfrm>
          <a:off x="10734675" y="22621875"/>
          <a:ext cx="14287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17</xdr:col>
      <xdr:colOff>0</xdr:colOff>
      <xdr:row>132</xdr:row>
      <xdr:rowOff>142875</xdr:rowOff>
    </xdr:from>
    <xdr:to>
      <xdr:col>17</xdr:col>
      <xdr:colOff>0</xdr:colOff>
      <xdr:row>137</xdr:row>
      <xdr:rowOff>180975</xdr:rowOff>
    </xdr:to>
    <xdr:sp>
      <xdr:nvSpPr>
        <xdr:cNvPr id="29" name="TextBox 43"/>
        <xdr:cNvSpPr txBox="1">
          <a:spLocks noChangeArrowheads="1"/>
        </xdr:cNvSpPr>
      </xdr:nvSpPr>
      <xdr:spPr>
        <a:xfrm>
          <a:off x="10734675" y="25050750"/>
          <a:ext cx="0" cy="9906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Contingent Liabilities</a:t>
          </a:r>
          <a:r>
            <a:rPr lang="en-US" cap="none" sz="1200" b="0" i="0" u="none" baseline="0">
              <a:latin typeface="Arial"/>
              <a:ea typeface="Arial"/>
              <a:cs typeface="Arial"/>
            </a:rPr>
            <a:t>
The Group has issued corporate guarantee to financial institutions for banking facilities granted to certain associate companies amounting to RM6,000,000 of which RM5,052,167 has been utilised as at 21 February 2003, the latest practicable date which shall not be earlier than 7 days from the date of issue of the quarterly report other than . </a:t>
          </a:r>
        </a:p>
      </xdr:txBody>
    </xdr:sp>
    <xdr:clientData/>
  </xdr:twoCellAnchor>
  <xdr:twoCellAnchor>
    <xdr:from>
      <xdr:col>17</xdr:col>
      <xdr:colOff>0</xdr:colOff>
      <xdr:row>141</xdr:row>
      <xdr:rowOff>123825</xdr:rowOff>
    </xdr:from>
    <xdr:to>
      <xdr:col>17</xdr:col>
      <xdr:colOff>0</xdr:colOff>
      <xdr:row>146</xdr:row>
      <xdr:rowOff>85725</xdr:rowOff>
    </xdr:to>
    <xdr:sp>
      <xdr:nvSpPr>
        <xdr:cNvPr id="30" name="TextBox 45"/>
        <xdr:cNvSpPr txBox="1">
          <a:spLocks noChangeArrowheads="1"/>
        </xdr:cNvSpPr>
      </xdr:nvSpPr>
      <xdr:spPr>
        <a:xfrm>
          <a:off x="10734675" y="26746200"/>
          <a:ext cx="0" cy="9144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Reclassification
</a:t>
          </a:r>
          <a:r>
            <a:rPr lang="en-US" cap="none" sz="1200" b="0" i="0" u="none" baseline="0">
              <a:latin typeface="Arial"/>
              <a:ea typeface="Arial"/>
              <a:cs typeface="Arial"/>
            </a:rPr>
            <a:t>The dividends paid to minority shareholders of subsidiary companies have been excluded from net change in current liabilities and disclosed separately.</a:t>
          </a:r>
        </a:p>
      </xdr:txBody>
    </xdr:sp>
    <xdr:clientData/>
  </xdr:twoCellAnchor>
  <xdr:oneCellAnchor>
    <xdr:from>
      <xdr:col>2</xdr:col>
      <xdr:colOff>0</xdr:colOff>
      <xdr:row>6</xdr:row>
      <xdr:rowOff>0</xdr:rowOff>
    </xdr:from>
    <xdr:ext cx="9144000" cy="2247900"/>
    <xdr:sp>
      <xdr:nvSpPr>
        <xdr:cNvPr id="31" name="TextBox 47"/>
        <xdr:cNvSpPr txBox="1">
          <a:spLocks noChangeArrowheads="1"/>
        </xdr:cNvSpPr>
      </xdr:nvSpPr>
      <xdr:spPr>
        <a:xfrm>
          <a:off x="695325" y="1162050"/>
          <a:ext cx="9144000" cy="2247900"/>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Basis of preparation
</a:t>
          </a:r>
          <a:r>
            <a:rPr lang="en-US" cap="none" sz="1200" b="0" i="0" u="none" baseline="0">
              <a:latin typeface="Arial"/>
              <a:ea typeface="Arial"/>
              <a:cs typeface="Arial"/>
            </a:rPr>
            <a:t>The interim financial report has been prepared in compliance with MASB 26, Interim Financial Reporting and Chapter 9 Part K of the Listing Requirements of Kuala Lumpur Stock Exchange and should be read in conjuction with the audited financial statement of the Group for the year ended 31 December 2002.
The accounting policies and methods of computation used in the preparation of the quarterly financial report are consistent with those adopted in the audited financial statements for the financial year ended 31 December 2002 except for the adoption of MASB Standard No. 25 on Income Tax ("MASB 25")
The effects of change in accounting policy for the adoption of MASB 25 on the Group's Financial Statements for year ended 31 December 2002 are as follows :-</a:t>
          </a:r>
        </a:p>
      </xdr:txBody>
    </xdr:sp>
    <xdr:clientData/>
  </xdr:oneCellAnchor>
  <xdr:oneCellAnchor>
    <xdr:from>
      <xdr:col>14</xdr:col>
      <xdr:colOff>0</xdr:colOff>
      <xdr:row>30</xdr:row>
      <xdr:rowOff>0</xdr:rowOff>
    </xdr:from>
    <xdr:ext cx="142875" cy="276225"/>
    <xdr:sp>
      <xdr:nvSpPr>
        <xdr:cNvPr id="32" name="TextBox 49"/>
        <xdr:cNvSpPr txBox="1">
          <a:spLocks noChangeArrowheads="1"/>
        </xdr:cNvSpPr>
      </xdr:nvSpPr>
      <xdr:spPr>
        <a:xfrm>
          <a:off x="7772400" y="5734050"/>
          <a:ext cx="14287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19050</xdr:colOff>
      <xdr:row>50</xdr:row>
      <xdr:rowOff>0</xdr:rowOff>
    </xdr:from>
    <xdr:to>
      <xdr:col>16</xdr:col>
      <xdr:colOff>142875</xdr:colOff>
      <xdr:row>54</xdr:row>
      <xdr:rowOff>133350</xdr:rowOff>
    </xdr:to>
    <xdr:sp>
      <xdr:nvSpPr>
        <xdr:cNvPr id="33" name="TextBox 50"/>
        <xdr:cNvSpPr txBox="1">
          <a:spLocks noChangeArrowheads="1"/>
        </xdr:cNvSpPr>
      </xdr:nvSpPr>
      <xdr:spPr>
        <a:xfrm>
          <a:off x="714375" y="9572625"/>
          <a:ext cx="9115425" cy="8953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Changes in estimates
</a:t>
          </a:r>
          <a:r>
            <a:rPr lang="en-US" cap="none" sz="1200" b="0" i="0" u="none" baseline="0">
              <a:latin typeface="Arial"/>
              <a:ea typeface="Arial"/>
              <a:cs typeface="Arial"/>
            </a:rPr>
            <a:t>There is no significant change in estimates of amounts reported in prior interim periods of the current or in  previous financial year</a:t>
          </a:r>
        </a:p>
      </xdr:txBody>
    </xdr:sp>
    <xdr:clientData/>
  </xdr:twoCellAnchor>
  <xdr:twoCellAnchor>
    <xdr:from>
      <xdr:col>2</xdr:col>
      <xdr:colOff>123825</xdr:colOff>
      <xdr:row>140</xdr:row>
      <xdr:rowOff>0</xdr:rowOff>
    </xdr:from>
    <xdr:to>
      <xdr:col>16</xdr:col>
      <xdr:colOff>0</xdr:colOff>
      <xdr:row>145</xdr:row>
      <xdr:rowOff>0</xdr:rowOff>
    </xdr:to>
    <xdr:sp>
      <xdr:nvSpPr>
        <xdr:cNvPr id="34" name="TextBox 51"/>
        <xdr:cNvSpPr txBox="1">
          <a:spLocks noChangeArrowheads="1"/>
        </xdr:cNvSpPr>
      </xdr:nvSpPr>
      <xdr:spPr>
        <a:xfrm>
          <a:off x="819150" y="26431875"/>
          <a:ext cx="8867775" cy="9525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Provision for Corporate Guarantee
</a:t>
          </a:r>
          <a:r>
            <a:rPr lang="en-US" cap="none" sz="1200" b="0" i="0" u="none" baseline="0">
              <a:latin typeface="Arial"/>
              <a:ea typeface="Arial"/>
              <a:cs typeface="Arial"/>
            </a:rPr>
            <a:t>In view of the demand on the corporate guarantee that the Group has issued to financial institutions for banking facilities granted to an associated group, a provision of RM4.8 million has been provided in the financial statements as at 31st December 2002. As at the date of this report, an amount of RM1,862,638.00 has been paid.</a:t>
          </a:r>
        </a:p>
      </xdr:txBody>
    </xdr:sp>
    <xdr:clientData/>
  </xdr:twoCellAnchor>
  <xdr:twoCellAnchor>
    <xdr:from>
      <xdr:col>2</xdr:col>
      <xdr:colOff>19050</xdr:colOff>
      <xdr:row>152</xdr:row>
      <xdr:rowOff>0</xdr:rowOff>
    </xdr:from>
    <xdr:to>
      <xdr:col>16</xdr:col>
      <xdr:colOff>19050</xdr:colOff>
      <xdr:row>158</xdr:row>
      <xdr:rowOff>171450</xdr:rowOff>
    </xdr:to>
    <xdr:sp>
      <xdr:nvSpPr>
        <xdr:cNvPr id="35" name="TextBox 52"/>
        <xdr:cNvSpPr txBox="1">
          <a:spLocks noChangeArrowheads="1"/>
        </xdr:cNvSpPr>
      </xdr:nvSpPr>
      <xdr:spPr>
        <a:xfrm>
          <a:off x="714375" y="28755975"/>
          <a:ext cx="8991600" cy="13144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Review of Performance</a:t>
          </a:r>
          <a:r>
            <a:rPr lang="en-US" cap="none" sz="1200" b="0" i="0" u="none" baseline="0">
              <a:latin typeface="Arial"/>
              <a:ea typeface="Arial"/>
              <a:cs typeface="Arial"/>
            </a:rPr>
            <a:t>
For the period ended 30 June 2003, the Group recorded a turnover of RM41.670 million as compared to RM41.986 million achieved for the previous year corresponding period. The Group recorded a pre-tax profit of RM6.017  million as compared to a  pre-tax profit of RM0.308 million in the previous year corresponding period. The better performance was due to better profit margin and the absence of impairment loss on quoted investments.</a:t>
          </a:r>
        </a:p>
      </xdr:txBody>
    </xdr:sp>
    <xdr:clientData/>
  </xdr:twoCellAnchor>
  <xdr:twoCellAnchor>
    <xdr:from>
      <xdr:col>2</xdr:col>
      <xdr:colOff>0</xdr:colOff>
      <xdr:row>161</xdr:row>
      <xdr:rowOff>0</xdr:rowOff>
    </xdr:from>
    <xdr:to>
      <xdr:col>15</xdr:col>
      <xdr:colOff>685800</xdr:colOff>
      <xdr:row>167</xdr:row>
      <xdr:rowOff>0</xdr:rowOff>
    </xdr:to>
    <xdr:sp>
      <xdr:nvSpPr>
        <xdr:cNvPr id="36" name="TextBox 53"/>
        <xdr:cNvSpPr txBox="1">
          <a:spLocks noChangeArrowheads="1"/>
        </xdr:cNvSpPr>
      </xdr:nvSpPr>
      <xdr:spPr>
        <a:xfrm>
          <a:off x="695325" y="30470475"/>
          <a:ext cx="8715375" cy="11430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Material Changes in the Quarterly Results compared to the Results of the Preceding Quarter</a:t>
          </a:r>
          <a:r>
            <a:rPr lang="en-US" cap="none" sz="1200" b="0" i="0" u="none" baseline="0">
              <a:latin typeface="Arial"/>
              <a:ea typeface="Arial"/>
              <a:cs typeface="Arial"/>
            </a:rPr>
            <a:t>
The Group recorded a pre-tax profit of RM3.875 million for the quarter under review as compared to a pre-tax profit of RM2.142 million in the preceding quarter.  The higher pre-tax profit was due to better profit margin.</a:t>
          </a:r>
        </a:p>
      </xdr:txBody>
    </xdr:sp>
    <xdr:clientData/>
  </xdr:twoCellAnchor>
  <xdr:twoCellAnchor>
    <xdr:from>
      <xdr:col>2</xdr:col>
      <xdr:colOff>0</xdr:colOff>
      <xdr:row>200</xdr:row>
      <xdr:rowOff>0</xdr:rowOff>
    </xdr:from>
    <xdr:to>
      <xdr:col>15</xdr:col>
      <xdr:colOff>723900</xdr:colOff>
      <xdr:row>205</xdr:row>
      <xdr:rowOff>0</xdr:rowOff>
    </xdr:to>
    <xdr:sp>
      <xdr:nvSpPr>
        <xdr:cNvPr id="37" name="TextBox 55"/>
        <xdr:cNvSpPr txBox="1">
          <a:spLocks noChangeArrowheads="1"/>
        </xdr:cNvSpPr>
      </xdr:nvSpPr>
      <xdr:spPr>
        <a:xfrm>
          <a:off x="695325" y="37938075"/>
          <a:ext cx="8753475" cy="9525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Sale of Investments and/or Properties</a:t>
          </a:r>
          <a:r>
            <a:rPr lang="en-US" cap="none" sz="1200" b="0" i="0" u="none" baseline="0">
              <a:latin typeface="Arial"/>
              <a:ea typeface="Arial"/>
              <a:cs typeface="Arial"/>
            </a:rPr>
            <a:t>
The company signed a Sales and Purchase Agreement on 13 March 2003 for the disposal of a property in Taman Segar, Cheras for RM780,000.00 and the sale was completed on 2 July 2003   
</a:t>
          </a:r>
        </a:p>
      </xdr:txBody>
    </xdr:sp>
    <xdr:clientData/>
  </xdr:twoCellAnchor>
  <xdr:twoCellAnchor>
    <xdr:from>
      <xdr:col>2</xdr:col>
      <xdr:colOff>47625</xdr:colOff>
      <xdr:row>230</xdr:row>
      <xdr:rowOff>19050</xdr:rowOff>
    </xdr:from>
    <xdr:to>
      <xdr:col>14</xdr:col>
      <xdr:colOff>904875</xdr:colOff>
      <xdr:row>236</xdr:row>
      <xdr:rowOff>0</xdr:rowOff>
    </xdr:to>
    <xdr:sp>
      <xdr:nvSpPr>
        <xdr:cNvPr id="38" name="TextBox 56"/>
        <xdr:cNvSpPr txBox="1">
          <a:spLocks noChangeArrowheads="1"/>
        </xdr:cNvSpPr>
      </xdr:nvSpPr>
      <xdr:spPr>
        <a:xfrm>
          <a:off x="742950" y="42167175"/>
          <a:ext cx="7934325" cy="11239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Status of Corporate Proposals</a:t>
          </a:r>
          <a:r>
            <a:rPr lang="en-US" cap="none" sz="1200" b="0" i="0" u="none" baseline="0">
              <a:latin typeface="Arial"/>
              <a:ea typeface="Arial"/>
              <a:cs typeface="Arial"/>
            </a:rPr>
            <a:t>
The were no corporate proposals announced.</a:t>
          </a:r>
        </a:p>
      </xdr:txBody>
    </xdr:sp>
    <xdr:clientData/>
  </xdr:twoCellAnchor>
  <xdr:twoCellAnchor>
    <xdr:from>
      <xdr:col>2</xdr:col>
      <xdr:colOff>19050</xdr:colOff>
      <xdr:row>266</xdr:row>
      <xdr:rowOff>171450</xdr:rowOff>
    </xdr:from>
    <xdr:to>
      <xdr:col>16</xdr:col>
      <xdr:colOff>638175</xdr:colOff>
      <xdr:row>367</xdr:row>
      <xdr:rowOff>38100</xdr:rowOff>
    </xdr:to>
    <xdr:sp>
      <xdr:nvSpPr>
        <xdr:cNvPr id="39" name="TextBox 57"/>
        <xdr:cNvSpPr txBox="1">
          <a:spLocks noChangeArrowheads="1"/>
        </xdr:cNvSpPr>
      </xdr:nvSpPr>
      <xdr:spPr>
        <a:xfrm>
          <a:off x="714375" y="49263300"/>
          <a:ext cx="9610725" cy="187452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Material Litigations</a:t>
          </a:r>
          <a:r>
            <a:rPr lang="en-US" cap="none" sz="1200" b="0" i="0" u="none" baseline="0">
              <a:latin typeface="Arial"/>
              <a:ea typeface="Arial"/>
              <a:cs typeface="Arial"/>
            </a:rPr>
            <a:t>
</a:t>
          </a:r>
          <a:r>
            <a:rPr lang="en-US" cap="none" sz="1200" b="1" i="0" u="none" baseline="0">
              <a:latin typeface="Arial"/>
              <a:ea typeface="Arial"/>
              <a:cs typeface="Arial"/>
            </a:rPr>
            <a:t>
a) </a:t>
          </a:r>
          <a:r>
            <a:rPr lang="en-US" cap="none" sz="1200" b="0" i="0" u="none" baseline="0">
              <a:latin typeface="Arial"/>
              <a:ea typeface="Arial"/>
              <a:cs typeface="Arial"/>
            </a:rPr>
            <a:t> </a:t>
          </a:r>
          <a:r>
            <a:rPr lang="en-US" cap="none" sz="1200" b="1" i="0" u="sng" baseline="0">
              <a:latin typeface="Arial"/>
              <a:ea typeface="Arial"/>
              <a:cs typeface="Arial"/>
            </a:rPr>
            <a:t>Claim by Sukitronics (Penang) Sdn Bhd ("Sukitronics (Penang)") against Sukiada Engineering Sdn Bhd 
</a:t>
          </a:r>
          <a:r>
            <a:rPr lang="en-US" cap="none" sz="1200" b="1" i="0" u="none" baseline="0">
              <a:latin typeface="Arial"/>
              <a:ea typeface="Arial"/>
              <a:cs typeface="Arial"/>
            </a:rPr>
            <a:t>      </a:t>
          </a:r>
          <a:r>
            <a:rPr lang="en-US" cap="none" sz="1200" b="1" i="0" u="sng" baseline="0">
              <a:latin typeface="Arial"/>
              <a:ea typeface="Arial"/>
              <a:cs typeface="Arial"/>
            </a:rPr>
            <a:t>("Sukiada")</a:t>
          </a:r>
          <a:r>
            <a:rPr lang="en-US" cap="none" sz="1200" b="1" i="0" u="none" baseline="0">
              <a:latin typeface="Arial"/>
              <a:ea typeface="Arial"/>
              <a:cs typeface="Arial"/>
            </a:rPr>
            <a:t>
      </a:t>
          </a:r>
          <a:r>
            <a:rPr lang="en-US" cap="none" sz="1200" b="1" i="0" u="sng" baseline="0">
              <a:latin typeface="Arial"/>
              <a:ea typeface="Arial"/>
              <a:cs typeface="Arial"/>
            </a:rPr>
            <a:t>[Summons No.52-791-2001]</a:t>
          </a:r>
          <a:r>
            <a:rPr lang="en-US" cap="none" sz="1200" b="1" i="0" u="none" baseline="0">
              <a:latin typeface="Arial"/>
              <a:ea typeface="Arial"/>
              <a:cs typeface="Arial"/>
            </a:rPr>
            <a:t>
</a:t>
          </a:r>
          <a:r>
            <a:rPr lang="en-US" cap="none" sz="1200" b="0" i="0" u="none" baseline="0">
              <a:latin typeface="Arial"/>
              <a:ea typeface="Arial"/>
              <a:cs typeface="Arial"/>
            </a:rPr>
            <a:t>
     On 15 June 2001, Sukitronics (Penang) filed a summon claiming for liquidated damages in the sum of
     RM161,685.95, interest and cost against Sukiada, being the balance outstanding for goods and services provided
     under a sub-contract "Installation of Fire Protection Services Seberang Prai Polytechnic". Sukiada had on 10 August
     2001 filed a counterclaim claiming damages for breach of contract and damage to reputation. The suit which was fixed for
     mention on 30 April, 2003 has been adjourned to 5 September, 2003.
     The solicitors of Sukitronics (Penang) are of the view that the claim has good prospect of success.
</a:t>
          </a:r>
          <a:r>
            <a:rPr lang="en-US" cap="none" sz="1200" b="1" i="0" u="none" baseline="0">
              <a:latin typeface="Arial"/>
              <a:ea typeface="Arial"/>
              <a:cs typeface="Arial"/>
            </a:rPr>
            <a:t>b)  </a:t>
          </a:r>
          <a:r>
            <a:rPr lang="en-US" cap="none" sz="1200" b="1" i="0" u="sng" baseline="0">
              <a:latin typeface="Arial"/>
              <a:ea typeface="Arial"/>
              <a:cs typeface="Arial"/>
            </a:rPr>
            <a:t>Claim by Sukitronics (Penang) Sdn Bhd ("Sukitronics (Penang)") against Mustajab Indah Sdn Bhd
 ("Mustajab"</a:t>
          </a:r>
          <a:r>
            <a:rPr lang="en-US" cap="none" sz="1200" b="1" i="0" u="none" baseline="0">
              <a:latin typeface="Arial"/>
              <a:ea typeface="Arial"/>
              <a:cs typeface="Arial"/>
            </a:rPr>
            <a:t>) </a:t>
          </a:r>
          <a:r>
            <a:rPr lang="en-US" cap="none" sz="1200" b="0" i="0" u="none" baseline="0">
              <a:latin typeface="Arial"/>
              <a:ea typeface="Arial"/>
              <a:cs typeface="Arial"/>
            </a:rPr>
            <a:t> </a:t>
          </a:r>
          <a:r>
            <a:rPr lang="en-US" cap="none" sz="1200" b="0" i="0" u="none" baseline="0">
              <a:latin typeface="Arial"/>
              <a:ea typeface="Arial"/>
              <a:cs typeface="Arial"/>
            </a:rPr>
            <a:t>
      On 25 June 2001, Sukitronics (Penang) claimed against Mustajab for an amount of RM2,083,695.35 on account 
      of work done, loss of profit, interest and finance charges arising from Mustajab's breach of an agreement dated
      29 October 1998 between the parties thereof. Presently, Sukitronics (Penang) is pursuing the claim under arbitration
      with the President of Persatuan Arkitek Malaysia ('PAM') and hearings have been fixed on 9,15 and 16 September 2003.         
      The solicitors of Sukitronics (Penang) are of the opinion that Mustajab is clearly in breach of the said agreement 
      and the amount claimed is recoverable.
</a:t>
          </a:r>
          <a:r>
            <a:rPr lang="en-US" cap="none" sz="1200" b="1" i="0" u="none" baseline="0">
              <a:latin typeface="Arial"/>
              <a:ea typeface="Arial"/>
              <a:cs typeface="Arial"/>
            </a:rPr>
            <a:t>c)</a:t>
          </a:r>
          <a:r>
            <a:rPr lang="en-US" cap="none" sz="1200" b="0" i="0" u="none" baseline="0">
              <a:latin typeface="Arial"/>
              <a:ea typeface="Arial"/>
              <a:cs typeface="Arial"/>
            </a:rPr>
            <a:t>  </a:t>
          </a:r>
          <a:r>
            <a:rPr lang="en-US" cap="none" sz="1200" b="1" i="0" u="sng" baseline="0">
              <a:latin typeface="Arial"/>
              <a:ea typeface="Arial"/>
              <a:cs typeface="Arial"/>
            </a:rPr>
            <a:t>Claim by Sukitronics Sdn Bhd (Sukitronics") against Pilecon Engineering Bhd ("Pilecon")</a:t>
          </a:r>
          <a:r>
            <a:rPr lang="en-US" cap="none" sz="1200" b="0" i="0" u="none" baseline="0">
              <a:latin typeface="Arial"/>
              <a:ea typeface="Arial"/>
              <a:cs typeface="Arial"/>
            </a:rPr>
            <a:t>
       </a:t>
          </a:r>
          <a:r>
            <a:rPr lang="en-US" cap="none" sz="1200" b="1" i="0" u="sng" baseline="0">
              <a:latin typeface="Arial"/>
              <a:ea typeface="Arial"/>
              <a:cs typeface="Arial"/>
            </a:rPr>
            <a:t>[MT4-22-799-02]</a:t>
          </a:r>
          <a:r>
            <a:rPr lang="en-US" cap="none" sz="1200" b="0" i="0" u="none" baseline="0">
              <a:latin typeface="Arial"/>
              <a:ea typeface="Arial"/>
              <a:cs typeface="Arial"/>
            </a:rPr>
            <a:t>
       A suit against Pilecon has been filed by Sukitronics on 22 October 2002 at the Shah Alam High Court 
      (Suit No : MT4-22-799-2002) claiming for a sum of RM1,905,858.04 for works done at the JB Waterfront City 
      Project comprising electrical, telecommunication and security system services; fire protection services; and
      air condition, mechanical ventilation and BMS services. Pilecon has entered appearance on 5 December 2002. 
      The solicitors for Pilecon had on 2 January 2003 served Sukitronics a Statement of Defense and Counter Claim 
      of RM3.6 million. The solicitors for Sukitronics had on 23 January 2003 filed a reply to the said Statement of   
      Defense as well as Defense to the said Counter claim. The summary judgement application has been fixed for 
      hearing on 10 September 2003.
      Notwithstanding the above, the Defendant has obtained a restraining order under Section 176(10) of the       
      Companies Act, 1965 for a period of 90 days from 21 February 2003. The Defendant further obtained a court 
      order to extend the period of the restraining order for 193 days from 21 May 2003.
      The solicitors of Sukitronics are of the opinion that its claim is likely to succeed whilst the counter claim by the 
      solicitors of Pilecon is unlikely to succeed.
</a:t>
          </a:r>
          <a:r>
            <a:rPr lang="en-US" cap="none" sz="1200" b="1" i="0" u="none" baseline="0">
              <a:latin typeface="Arial"/>
              <a:ea typeface="Arial"/>
              <a:cs typeface="Arial"/>
            </a:rPr>
            <a:t>d)  </a:t>
          </a:r>
          <a:r>
            <a:rPr lang="en-US" cap="none" sz="1200" b="1" i="0" u="sng" baseline="0">
              <a:latin typeface="Arial"/>
              <a:ea typeface="Arial"/>
              <a:cs typeface="Arial"/>
            </a:rPr>
            <a:t>Claim by Sukitronics Sdn Bhd ("Sukitronics") against Transbay Ventures Sdn Bhd ("Transbay')
</a:t>
          </a:r>
          <a:r>
            <a:rPr lang="en-US" cap="none" sz="1200" b="1" i="0" u="none" baseline="0">
              <a:latin typeface="Arial"/>
              <a:ea typeface="Arial"/>
              <a:cs typeface="Arial"/>
            </a:rPr>
            <a:t>      </a:t>
          </a:r>
          <a:r>
            <a:rPr lang="en-US" cap="none" sz="1200" b="1" i="0" u="sng" baseline="0">
              <a:latin typeface="Arial"/>
              <a:ea typeface="Arial"/>
              <a:cs typeface="Arial"/>
            </a:rPr>
            <a:t>[MT4-22-800-02]</a:t>
          </a:r>
          <a:r>
            <a:rPr lang="en-US" cap="none" sz="1200" b="0" i="0" u="none" baseline="0">
              <a:latin typeface="Arial"/>
              <a:ea typeface="Arial"/>
              <a:cs typeface="Arial"/>
            </a:rPr>
            <a:t>
      A suit against Transbay has been filed by Sukitronics on 22 October 2002 at the Shah Alam High Court installation
     of air-conditioning system and electrical works in respect of Lot 1, JB Waterfront City Project. Transbay has entered
     appearance on 11 December 2002. The solicitors for Transbay had on 2 January 2003 served on Sukitronics a
     Statement of Defense and Counter Claim of RM878,428.68. The solicitors for Sukitronics had on 23 January 2003
     filed a reply to said Statement of Defense as well as Defense to the said Counter Claim.The summary judgement
     application against the Defendant which was fixed for mention on 22 May 2003 could not proceed in view that the
      Defendant's solicitors had on 21 May 2003 served on the Company's solicitors a copy of the Order under Section
     176 of the Companies Act, 1965 obtained from the Kuala Lumpur High Court. The summary judgement application has
      now been fixed for mention on 28 October 2003. 
      The Defendant has obtained a restraining order under Section 176(10) of the Companies Act, 1965 for a period of 90
      days from 5 May 2003. The restraining order has lapsed and there is no order extension the same.
     The solicitors of Sukitronics are of the opinion that its claim is likely to succeed whilst the counter claim by the
     solicitors of Transbay is unlikely to succeed.
</a:t>
          </a:r>
          <a:r>
            <a:rPr lang="en-US" cap="none" sz="1200" b="1" i="0" u="none" baseline="0">
              <a:latin typeface="Arial"/>
              <a:ea typeface="Arial"/>
              <a:cs typeface="Arial"/>
            </a:rPr>
            <a:t>e)</a:t>
          </a:r>
          <a:r>
            <a:rPr lang="en-US" cap="none" sz="1200" b="0" i="0" u="none" baseline="0">
              <a:latin typeface="Arial"/>
              <a:ea typeface="Arial"/>
              <a:cs typeface="Arial"/>
            </a:rPr>
            <a:t>  </a:t>
          </a:r>
          <a:r>
            <a:rPr lang="en-US" cap="none" sz="1200" b="1" i="0" u="sng" baseline="0">
              <a:latin typeface="Arial"/>
              <a:ea typeface="Arial"/>
              <a:cs typeface="Arial"/>
            </a:rPr>
            <a:t>Claim by EON Bank Berhad (formerly known as Oriental Bank Berhad) ("EON Bank") against PDX
 Computers Sdn Bhd ("PDX Computers") and Industronics Berhad 
</a:t>
          </a:r>
          <a:r>
            <a:rPr lang="en-US" cap="none" sz="1200" b="1" i="0" u="none" baseline="0">
              <a:latin typeface="Arial"/>
              <a:ea typeface="Arial"/>
              <a:cs typeface="Arial"/>
            </a:rPr>
            <a:t>     </a:t>
          </a:r>
          <a:r>
            <a:rPr lang="en-US" cap="none" sz="1200" b="1" i="0" u="sng" baseline="0">
              <a:latin typeface="Arial"/>
              <a:ea typeface="Arial"/>
              <a:cs typeface="Arial"/>
            </a:rPr>
            <a:t> [D5-22-1757-2002]
</a:t>
          </a:r>
          <a:r>
            <a:rPr lang="en-US" cap="none" sz="1200" b="1" i="0" u="none" baseline="0">
              <a:latin typeface="Arial"/>
              <a:ea typeface="Arial"/>
              <a:cs typeface="Arial"/>
            </a:rPr>
            <a:t>    </a:t>
          </a:r>
          <a:r>
            <a:rPr lang="en-US" cap="none" sz="1200" b="0" i="0" u="none" baseline="0">
              <a:latin typeface="Arial"/>
              <a:ea typeface="Arial"/>
              <a:cs typeface="Arial"/>
            </a:rPr>
            <a:t>The Company and its associated company, PDX Computers Sdn Bhd had on 22 November 2002 been served 
      with a Writ of Summon and Statement of Claim by EON Bank Berhad ("Plaintiff") under the Kuala Lumpur High 
      Court Suit No. D5-22-1757-2002. EON Bank is claiming for a sum of RM1,291,492.06 with interest due under an 
      Overdraft Facility granted by it to PDX Computers. The Company, being the corporate guarantor for the said facility, 
      stands as 2nd defendant to the aforesaid suit. The Company had on 2 December 2002 filed and served on the 
      Plaintiff a Statement of Defense and a Counterclaim.  
      The Plaintiff has filed a "Saman Dalam Kamar" (Summons #1) for the amendment of the Statement of Claim and 
      served on the Company on 21 March 2003. The Summons #1 which was fixed  on 29 April 2003 was adjourned
      and heard on 20 May 2003 by the Deputy Registrar and order in terms was given.
      The Plaintiff also filed a "Saman Dalam Kamar" (Summons #2) for Summary Judgement pursuant to Order 14 and
      served on the Company on 21 March 2003. The Summons #2 which was fixed for hearing on 29 April 2003 and
      adjourned to 26 May 2003 and heard by the Senior Assistant Registrar on 25 June 2003 and order in terms was given..
      However, the suit has been on 30 July 2003 withdrawn with no liberty to file afresh against the Company (however with
      liberty to file afresh against the 1st Defendant) and with no order as to cost. The withdrawal was pursuant to the payment
      by the Company of the sum of RM1.25 million as per letter dated 14 July 2003 addressed to EON Bank Berhad.
</a:t>
          </a:r>
        </a:p>
      </xdr:txBody>
    </xdr:sp>
    <xdr:clientData/>
  </xdr:twoCellAnchor>
  <xdr:twoCellAnchor>
    <xdr:from>
      <xdr:col>2</xdr:col>
      <xdr:colOff>19050</xdr:colOff>
      <xdr:row>369</xdr:row>
      <xdr:rowOff>0</xdr:rowOff>
    </xdr:from>
    <xdr:to>
      <xdr:col>14</xdr:col>
      <xdr:colOff>0</xdr:colOff>
      <xdr:row>371</xdr:row>
      <xdr:rowOff>171450</xdr:rowOff>
    </xdr:to>
    <xdr:sp>
      <xdr:nvSpPr>
        <xdr:cNvPr id="40" name="TextBox 58"/>
        <xdr:cNvSpPr txBox="1">
          <a:spLocks noChangeArrowheads="1"/>
        </xdr:cNvSpPr>
      </xdr:nvSpPr>
      <xdr:spPr>
        <a:xfrm>
          <a:off x="714375" y="68351400"/>
          <a:ext cx="7058025" cy="5524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Dividend</a:t>
          </a:r>
          <a:r>
            <a:rPr lang="en-US" cap="none" sz="1200" b="0" i="0" u="none" baseline="0">
              <a:latin typeface="Arial"/>
              <a:ea typeface="Arial"/>
              <a:cs typeface="Arial"/>
            </a:rPr>
            <a:t>
The Directors do not recommend the payment of an interim dividend for the period under review.</a:t>
          </a:r>
        </a:p>
      </xdr:txBody>
    </xdr:sp>
    <xdr:clientData/>
  </xdr:twoCellAnchor>
  <xdr:oneCellAnchor>
    <xdr:from>
      <xdr:col>17</xdr:col>
      <xdr:colOff>0</xdr:colOff>
      <xdr:row>183</xdr:row>
      <xdr:rowOff>0</xdr:rowOff>
    </xdr:from>
    <xdr:ext cx="142875" cy="276225"/>
    <xdr:sp>
      <xdr:nvSpPr>
        <xdr:cNvPr id="41" name="TextBox 59"/>
        <xdr:cNvSpPr txBox="1">
          <a:spLocks noChangeArrowheads="1"/>
        </xdr:cNvSpPr>
      </xdr:nvSpPr>
      <xdr:spPr>
        <a:xfrm>
          <a:off x="10734675" y="34680525"/>
          <a:ext cx="14287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19050</xdr:colOff>
      <xdr:row>194</xdr:row>
      <xdr:rowOff>142875</xdr:rowOff>
    </xdr:from>
    <xdr:to>
      <xdr:col>15</xdr:col>
      <xdr:colOff>228600</xdr:colOff>
      <xdr:row>198</xdr:row>
      <xdr:rowOff>142875</xdr:rowOff>
    </xdr:to>
    <xdr:sp>
      <xdr:nvSpPr>
        <xdr:cNvPr id="42" name="TextBox 60"/>
        <xdr:cNvSpPr txBox="1">
          <a:spLocks noChangeArrowheads="1"/>
        </xdr:cNvSpPr>
      </xdr:nvSpPr>
      <xdr:spPr>
        <a:xfrm>
          <a:off x="714375" y="36937950"/>
          <a:ext cx="8239125" cy="76200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The effective tax rate for the Group is higher than the statutory tax rate for the financial quarter / period to date is principally due to non-availability of Group tax relief and certain non-deductible expenses.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conso\conso2002\conso1202\conso1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
      <sheetName val="01Q"/>
      <sheetName val="MG"/>
      <sheetName val="MGQ"/>
      <sheetName val="CIS"/>
      <sheetName val="CBS"/>
      <sheetName val="CCF"/>
      <sheetName val="CEqty"/>
      <sheetName val="NOTES"/>
      <sheetName val="CF"/>
      <sheetName val="PL"/>
      <sheetName val="IS"/>
      <sheetName val="BS"/>
      <sheetName val="Eqty"/>
      <sheetName val="SGM"/>
      <sheetName val="BGT"/>
      <sheetName val="Q"/>
      <sheetName val="EPS"/>
      <sheetName val="GRP"/>
      <sheetName val="COY"/>
      <sheetName val="MI"/>
    </sheetNames>
    <sheetDataSet>
      <sheetData sheetId="0">
        <row r="65">
          <cell r="T65">
            <v>6696</v>
          </cell>
          <cell r="V65">
            <v>125160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S74"/>
  <sheetViews>
    <sheetView showGridLines="0" zoomScale="55" zoomScaleNormal="55" workbookViewId="0" topLeftCell="A1">
      <selection activeCell="D21" sqref="D21"/>
    </sheetView>
  </sheetViews>
  <sheetFormatPr defaultColWidth="8.88671875" defaultRowHeight="15"/>
  <cols>
    <col min="1" max="1" width="1.99609375" style="0" customWidth="1"/>
    <col min="2" max="2" width="4.99609375" style="0" customWidth="1"/>
    <col min="3" max="3" width="2.4453125" style="0" customWidth="1"/>
    <col min="4" max="4" width="6.21484375" style="0" customWidth="1"/>
    <col min="5" max="5" width="9.4453125" style="0" bestFit="1" customWidth="1"/>
    <col min="7" max="7" width="6.21484375" style="0" customWidth="1"/>
    <col min="8" max="8" width="5.6640625" style="0" customWidth="1"/>
    <col min="9" max="9" width="12.6640625" style="0" customWidth="1"/>
    <col min="10" max="10" width="1.2265625" style="0" customWidth="1"/>
    <col min="11" max="11" width="11.88671875" style="0" customWidth="1"/>
    <col min="12" max="12" width="1.66796875" style="0" customWidth="1"/>
    <col min="13" max="13" width="5.21484375" style="0" customWidth="1"/>
    <col min="14" max="14" width="12.6640625" style="0" customWidth="1"/>
    <col min="15" max="15" width="2.4453125" style="0" customWidth="1"/>
    <col min="16" max="16" width="12.4453125" style="0" customWidth="1"/>
    <col min="17" max="17" width="1.33203125" style="0" customWidth="1"/>
    <col min="18" max="18" width="7.21484375" style="0" customWidth="1"/>
    <col min="19" max="19" width="0.88671875" style="0" customWidth="1"/>
  </cols>
  <sheetData>
    <row r="2" spans="2:18" ht="15">
      <c r="B2" s="3"/>
      <c r="C2" s="3"/>
      <c r="D2" s="3"/>
      <c r="E2" s="3"/>
      <c r="F2" s="3"/>
      <c r="G2" s="3"/>
      <c r="H2" s="3"/>
      <c r="I2" s="3"/>
      <c r="J2" s="3"/>
      <c r="K2" s="3"/>
      <c r="L2" s="3"/>
      <c r="M2" s="3"/>
      <c r="N2" s="3"/>
      <c r="O2" s="3"/>
      <c r="P2" s="3"/>
      <c r="Q2" s="3"/>
      <c r="R2" s="3"/>
    </row>
    <row r="3" spans="2:18" ht="15.75">
      <c r="B3" s="3"/>
      <c r="C3" s="33" t="s">
        <v>116</v>
      </c>
      <c r="D3" s="3"/>
      <c r="E3" s="3"/>
      <c r="F3" s="3"/>
      <c r="G3" s="3"/>
      <c r="H3" s="3"/>
      <c r="I3" s="3"/>
      <c r="J3" s="3"/>
      <c r="K3" s="3"/>
      <c r="L3" s="3"/>
      <c r="M3" s="3"/>
      <c r="N3" s="3"/>
      <c r="O3" s="3"/>
      <c r="P3" s="3"/>
      <c r="Q3" s="3"/>
      <c r="R3" s="3"/>
    </row>
    <row r="4" spans="2:18" ht="15">
      <c r="B4" s="3"/>
      <c r="C4" s="34" t="s">
        <v>114</v>
      </c>
      <c r="D4" s="3"/>
      <c r="E4" s="3"/>
      <c r="F4" s="3"/>
      <c r="G4" s="3"/>
      <c r="H4" s="3"/>
      <c r="I4" s="3"/>
      <c r="J4" s="3"/>
      <c r="K4" s="3"/>
      <c r="L4" s="3"/>
      <c r="M4" s="3"/>
      <c r="N4" s="3"/>
      <c r="O4" s="3"/>
      <c r="P4" s="3"/>
      <c r="Q4" s="3"/>
      <c r="R4" s="3"/>
    </row>
    <row r="5" spans="2:18" ht="15">
      <c r="B5" s="3"/>
      <c r="C5" s="34"/>
      <c r="D5" s="3"/>
      <c r="E5" s="3"/>
      <c r="F5" s="3"/>
      <c r="G5" s="3"/>
      <c r="H5" s="3"/>
      <c r="I5" s="3"/>
      <c r="J5" s="3"/>
      <c r="K5" s="3"/>
      <c r="L5" s="3"/>
      <c r="M5" s="3"/>
      <c r="N5" s="3"/>
      <c r="O5" s="3"/>
      <c r="P5" s="3"/>
      <c r="Q5" s="3"/>
      <c r="R5" s="3"/>
    </row>
    <row r="6" spans="2:18" ht="15">
      <c r="B6" s="3"/>
      <c r="C6" s="22"/>
      <c r="D6" s="22"/>
      <c r="E6" s="22"/>
      <c r="F6" s="22"/>
      <c r="G6" s="22"/>
      <c r="H6" s="22"/>
      <c r="I6" s="22"/>
      <c r="J6" s="22"/>
      <c r="K6" s="22"/>
      <c r="L6" s="22"/>
      <c r="M6" s="22"/>
      <c r="N6" s="22"/>
      <c r="O6" s="22"/>
      <c r="P6" s="22"/>
      <c r="Q6" s="22"/>
      <c r="R6" s="22"/>
    </row>
    <row r="7" spans="2:18" ht="15.75">
      <c r="B7" s="3"/>
      <c r="C7" s="36" t="s">
        <v>224</v>
      </c>
      <c r="D7" s="22"/>
      <c r="E7" s="22"/>
      <c r="F7" s="22"/>
      <c r="G7" s="22"/>
      <c r="H7" s="22"/>
      <c r="I7" s="22"/>
      <c r="J7" s="22"/>
      <c r="K7" s="22"/>
      <c r="L7" s="22"/>
      <c r="M7" s="22"/>
      <c r="N7" s="22"/>
      <c r="O7" s="22"/>
      <c r="P7" s="22"/>
      <c r="Q7" s="22"/>
      <c r="R7" s="22"/>
    </row>
    <row r="8" spans="2:18" ht="15.75">
      <c r="B8" s="3"/>
      <c r="C8" s="36" t="s">
        <v>5</v>
      </c>
      <c r="D8" s="22"/>
      <c r="E8" s="22"/>
      <c r="F8" s="22"/>
      <c r="G8" s="22"/>
      <c r="H8" s="22"/>
      <c r="I8" s="22"/>
      <c r="J8" s="22"/>
      <c r="K8" s="22"/>
      <c r="L8" s="22"/>
      <c r="M8" s="22"/>
      <c r="N8" s="22"/>
      <c r="O8" s="22"/>
      <c r="P8" s="22"/>
      <c r="Q8" s="22"/>
      <c r="R8" s="22"/>
    </row>
    <row r="9" spans="2:18" ht="15">
      <c r="B9" s="3"/>
      <c r="C9" s="22"/>
      <c r="D9" s="22"/>
      <c r="E9" s="22"/>
      <c r="F9" s="22"/>
      <c r="G9" s="22"/>
      <c r="H9" s="22"/>
      <c r="I9" s="22"/>
      <c r="J9" s="22"/>
      <c r="K9" s="22"/>
      <c r="L9" s="22"/>
      <c r="M9" s="22"/>
      <c r="N9" s="22"/>
      <c r="O9" s="22"/>
      <c r="P9" s="22"/>
      <c r="Q9" s="22"/>
      <c r="R9" s="22"/>
    </row>
    <row r="10" spans="2:19" ht="15">
      <c r="B10" s="3"/>
      <c r="C10" s="22"/>
      <c r="D10" s="22"/>
      <c r="E10" s="22"/>
      <c r="F10" s="22"/>
      <c r="G10" s="22"/>
      <c r="H10" s="22"/>
      <c r="I10" s="3"/>
      <c r="J10" s="23" t="s">
        <v>117</v>
      </c>
      <c r="K10" s="30"/>
      <c r="L10" s="30"/>
      <c r="M10" s="22"/>
      <c r="N10" s="3"/>
      <c r="O10" s="23" t="s">
        <v>20</v>
      </c>
      <c r="P10" s="23"/>
      <c r="Q10" s="23"/>
      <c r="R10" s="30"/>
      <c r="S10" s="3"/>
    </row>
    <row r="11" spans="2:19" ht="15">
      <c r="B11" s="3"/>
      <c r="C11" s="22"/>
      <c r="D11" s="22"/>
      <c r="E11" s="22"/>
      <c r="F11" s="22"/>
      <c r="G11" s="22"/>
      <c r="H11" s="22"/>
      <c r="I11" s="23" t="s">
        <v>118</v>
      </c>
      <c r="J11" s="22"/>
      <c r="K11" s="105" t="s">
        <v>125</v>
      </c>
      <c r="L11" s="23"/>
      <c r="M11" s="22"/>
      <c r="N11" s="3"/>
      <c r="O11" s="23"/>
      <c r="P11" s="23"/>
      <c r="Q11" s="23"/>
      <c r="R11" s="22"/>
      <c r="S11" s="3"/>
    </row>
    <row r="12" spans="2:19" ht="15">
      <c r="B12" s="3"/>
      <c r="C12" s="22"/>
      <c r="D12" s="22"/>
      <c r="E12" s="22"/>
      <c r="F12" s="22"/>
      <c r="G12" s="22"/>
      <c r="H12" s="22"/>
      <c r="I12" s="23" t="s">
        <v>119</v>
      </c>
      <c r="J12" s="22"/>
      <c r="K12" s="105" t="s">
        <v>119</v>
      </c>
      <c r="L12" s="23"/>
      <c r="M12" s="22"/>
      <c r="N12" s="23" t="s">
        <v>118</v>
      </c>
      <c r="O12" s="23"/>
      <c r="P12" s="23" t="s">
        <v>125</v>
      </c>
      <c r="Q12" s="23"/>
      <c r="R12" s="22"/>
      <c r="S12" s="3"/>
    </row>
    <row r="13" spans="2:19" ht="15">
      <c r="B13" s="3"/>
      <c r="C13" s="22"/>
      <c r="D13" s="22"/>
      <c r="E13" s="22"/>
      <c r="F13" s="22"/>
      <c r="G13" s="22"/>
      <c r="H13" s="22"/>
      <c r="I13" s="23" t="s">
        <v>120</v>
      </c>
      <c r="J13" s="22"/>
      <c r="K13" s="105" t="s">
        <v>120</v>
      </c>
      <c r="L13" s="23"/>
      <c r="M13" s="22"/>
      <c r="N13" s="23" t="s">
        <v>119</v>
      </c>
      <c r="O13" s="23"/>
      <c r="P13" s="23" t="s">
        <v>119</v>
      </c>
      <c r="Q13" s="23"/>
      <c r="R13" s="22"/>
      <c r="S13" s="3"/>
    </row>
    <row r="14" spans="2:19" ht="15">
      <c r="B14" s="3"/>
      <c r="C14" s="22"/>
      <c r="D14" s="22"/>
      <c r="E14" s="22"/>
      <c r="F14" s="22"/>
      <c r="G14" s="22"/>
      <c r="H14" s="22"/>
      <c r="I14" s="24" t="s">
        <v>6</v>
      </c>
      <c r="J14" s="22"/>
      <c r="K14" s="106" t="s">
        <v>7</v>
      </c>
      <c r="L14" s="24"/>
      <c r="M14" s="22"/>
      <c r="N14" s="24" t="str">
        <f>I14</f>
        <v>30/06/2003</v>
      </c>
      <c r="O14" s="22"/>
      <c r="P14" s="24" t="str">
        <f>K14</f>
        <v>30/06/2002</v>
      </c>
      <c r="Q14" s="24"/>
      <c r="R14" s="22"/>
      <c r="S14" s="3"/>
    </row>
    <row r="15" spans="2:19" ht="15">
      <c r="B15" s="3"/>
      <c r="C15" s="22"/>
      <c r="D15" s="22"/>
      <c r="E15" s="22"/>
      <c r="F15" s="22"/>
      <c r="G15" s="22"/>
      <c r="H15" s="22"/>
      <c r="I15" s="24" t="s">
        <v>104</v>
      </c>
      <c r="J15" s="22"/>
      <c r="K15" s="106" t="s">
        <v>104</v>
      </c>
      <c r="L15" s="24"/>
      <c r="M15" s="22"/>
      <c r="N15" s="24" t="s">
        <v>104</v>
      </c>
      <c r="O15" s="24"/>
      <c r="P15" s="24" t="s">
        <v>104</v>
      </c>
      <c r="Q15" s="24"/>
      <c r="R15" s="22"/>
      <c r="S15" s="3"/>
    </row>
    <row r="16" spans="2:19" ht="15">
      <c r="B16" s="3"/>
      <c r="C16" s="22"/>
      <c r="D16" s="22"/>
      <c r="E16" s="22"/>
      <c r="F16" s="22"/>
      <c r="G16" s="22"/>
      <c r="H16" s="22"/>
      <c r="I16" s="22"/>
      <c r="J16" s="22"/>
      <c r="K16" s="107"/>
      <c r="L16" s="22"/>
      <c r="M16" s="22"/>
      <c r="N16" s="22"/>
      <c r="O16" s="22"/>
      <c r="P16" s="22"/>
      <c r="Q16" s="22"/>
      <c r="R16" s="22"/>
      <c r="S16" s="3"/>
    </row>
    <row r="17" spans="2:19" ht="15">
      <c r="B17" s="3"/>
      <c r="C17" s="22"/>
      <c r="D17" s="22" t="s">
        <v>188</v>
      </c>
      <c r="E17" s="22"/>
      <c r="F17" s="22"/>
      <c r="G17" s="22"/>
      <c r="H17" s="22"/>
      <c r="I17" s="7">
        <v>18957262</v>
      </c>
      <c r="J17" s="7"/>
      <c r="K17" s="108">
        <v>22295106</v>
      </c>
      <c r="L17" s="35"/>
      <c r="M17" s="7"/>
      <c r="N17" s="7">
        <v>41670461</v>
      </c>
      <c r="O17" s="7"/>
      <c r="P17" s="35">
        <v>41985739</v>
      </c>
      <c r="Q17" s="35"/>
      <c r="R17" s="7"/>
      <c r="S17" s="3"/>
    </row>
    <row r="18" spans="2:19" ht="15">
      <c r="B18" s="3"/>
      <c r="C18" s="22"/>
      <c r="D18" s="22"/>
      <c r="E18" s="22"/>
      <c r="F18" s="22"/>
      <c r="G18" s="22"/>
      <c r="H18" s="22"/>
      <c r="I18" s="7"/>
      <c r="J18" s="7"/>
      <c r="K18" s="64"/>
      <c r="L18" s="7"/>
      <c r="M18" s="7"/>
      <c r="N18" s="7"/>
      <c r="O18" s="7"/>
      <c r="P18" s="7"/>
      <c r="Q18" s="7"/>
      <c r="R18" s="7"/>
      <c r="S18" s="3"/>
    </row>
    <row r="19" spans="2:19" ht="15">
      <c r="B19" s="3"/>
      <c r="C19" s="22"/>
      <c r="D19" s="22" t="s">
        <v>171</v>
      </c>
      <c r="E19" s="22"/>
      <c r="F19" s="22"/>
      <c r="G19" s="22"/>
      <c r="H19" s="22"/>
      <c r="I19" s="6">
        <v>-8487398</v>
      </c>
      <c r="J19" s="7"/>
      <c r="K19" s="109">
        <v>-13822701</v>
      </c>
      <c r="L19" s="35"/>
      <c r="M19" s="7"/>
      <c r="N19" s="6">
        <v>-22155269</v>
      </c>
      <c r="O19" s="7"/>
      <c r="P19" s="57">
        <v>-26358878</v>
      </c>
      <c r="Q19" s="7"/>
      <c r="R19" s="7"/>
      <c r="S19" s="3"/>
    </row>
    <row r="20" spans="2:19" ht="15">
      <c r="B20" s="3"/>
      <c r="C20" s="22"/>
      <c r="D20" s="22"/>
      <c r="E20" s="22"/>
      <c r="F20" s="22"/>
      <c r="G20" s="22"/>
      <c r="H20" s="22"/>
      <c r="I20" s="7"/>
      <c r="J20" s="7"/>
      <c r="K20" s="108"/>
      <c r="L20" s="35"/>
      <c r="M20" s="7"/>
      <c r="N20" s="7"/>
      <c r="O20" s="7"/>
      <c r="P20" s="35"/>
      <c r="Q20" s="7"/>
      <c r="R20" s="7"/>
      <c r="S20" s="3"/>
    </row>
    <row r="21" spans="2:19" ht="15">
      <c r="B21" s="3"/>
      <c r="C21" s="22"/>
      <c r="D21" s="22" t="s">
        <v>172</v>
      </c>
      <c r="E21" s="22"/>
      <c r="F21" s="22"/>
      <c r="G21" s="22"/>
      <c r="H21" s="22"/>
      <c r="I21" s="7">
        <f>I17+I19</f>
        <v>10469864</v>
      </c>
      <c r="J21" s="7"/>
      <c r="K21" s="64">
        <f>K17+K19</f>
        <v>8472405</v>
      </c>
      <c r="L21" s="35"/>
      <c r="M21" s="7"/>
      <c r="N21" s="7">
        <f>N17+N19</f>
        <v>19515192</v>
      </c>
      <c r="O21" s="7"/>
      <c r="P21" s="7">
        <f>P17+P19</f>
        <v>15626861</v>
      </c>
      <c r="Q21" s="7"/>
      <c r="R21" s="7"/>
      <c r="S21" s="3"/>
    </row>
    <row r="22" spans="2:19" ht="15">
      <c r="B22" s="3"/>
      <c r="C22" s="22"/>
      <c r="D22" s="22"/>
      <c r="E22" s="22"/>
      <c r="F22" s="22"/>
      <c r="G22" s="22"/>
      <c r="H22" s="22"/>
      <c r="I22" s="7"/>
      <c r="J22" s="7"/>
      <c r="K22" s="64"/>
      <c r="L22" s="7"/>
      <c r="M22" s="7"/>
      <c r="N22" s="7"/>
      <c r="O22" s="7"/>
      <c r="P22" s="7"/>
      <c r="Q22" s="7"/>
      <c r="R22" s="7"/>
      <c r="S22" s="3"/>
    </row>
    <row r="23" spans="2:19" ht="15">
      <c r="B23" s="3"/>
      <c r="C23" s="22"/>
      <c r="D23" s="22" t="s">
        <v>217</v>
      </c>
      <c r="E23" s="22"/>
      <c r="F23" s="22"/>
      <c r="G23" s="22"/>
      <c r="H23" s="22"/>
      <c r="I23" s="7">
        <v>218062</v>
      </c>
      <c r="J23" s="7"/>
      <c r="K23" s="108">
        <v>182124</v>
      </c>
      <c r="L23" s="35"/>
      <c r="M23" s="7"/>
      <c r="N23" s="7">
        <v>301818</v>
      </c>
      <c r="O23" s="7"/>
      <c r="P23" s="35">
        <v>443322</v>
      </c>
      <c r="Q23" s="35"/>
      <c r="R23" s="7"/>
      <c r="S23" s="3"/>
    </row>
    <row r="24" spans="2:19" ht="15">
      <c r="B24" s="3"/>
      <c r="C24" s="22"/>
      <c r="D24" s="22"/>
      <c r="E24" s="22"/>
      <c r="F24" s="22"/>
      <c r="G24" s="22"/>
      <c r="H24" s="22"/>
      <c r="I24" s="7"/>
      <c r="J24" s="7"/>
      <c r="K24" s="108"/>
      <c r="L24" s="35"/>
      <c r="M24" s="7"/>
      <c r="N24" s="7"/>
      <c r="O24" s="7"/>
      <c r="P24" s="35"/>
      <c r="Q24" s="35"/>
      <c r="R24" s="7"/>
      <c r="S24" s="3"/>
    </row>
    <row r="25" spans="2:19" ht="15">
      <c r="B25" s="3"/>
      <c r="C25" s="22"/>
      <c r="D25" s="22" t="s">
        <v>105</v>
      </c>
      <c r="E25" s="22"/>
      <c r="F25" s="22"/>
      <c r="G25" s="22"/>
      <c r="H25" s="22"/>
      <c r="I25" s="6">
        <v>-6413271</v>
      </c>
      <c r="J25" s="7"/>
      <c r="K25" s="109">
        <v>-6264681</v>
      </c>
      <c r="L25" s="35"/>
      <c r="M25" s="7"/>
      <c r="N25" s="6">
        <v>-13060569</v>
      </c>
      <c r="O25" s="7"/>
      <c r="P25" s="57">
        <v>-12161931</v>
      </c>
      <c r="Q25" s="35"/>
      <c r="R25" s="7"/>
      <c r="S25" s="3"/>
    </row>
    <row r="26" spans="2:19" ht="15">
      <c r="B26" s="3"/>
      <c r="C26" s="22"/>
      <c r="D26" s="22"/>
      <c r="E26" s="22"/>
      <c r="F26" s="22"/>
      <c r="G26" s="22"/>
      <c r="H26" s="22"/>
      <c r="I26" s="7"/>
      <c r="J26" s="7"/>
      <c r="K26" s="64"/>
      <c r="L26" s="7"/>
      <c r="M26" s="7"/>
      <c r="N26" s="7"/>
      <c r="O26" s="7"/>
      <c r="P26" s="7"/>
      <c r="Q26" s="7"/>
      <c r="R26" s="7"/>
      <c r="S26" s="3"/>
    </row>
    <row r="27" spans="2:19" ht="15">
      <c r="B27" s="3"/>
      <c r="C27" s="22"/>
      <c r="D27" s="3" t="s">
        <v>218</v>
      </c>
      <c r="E27" s="22"/>
      <c r="F27" s="22"/>
      <c r="G27" s="22"/>
      <c r="H27" s="22"/>
      <c r="I27" s="7">
        <f>SUM(I21:I25)</f>
        <v>4274655</v>
      </c>
      <c r="J27" s="7"/>
      <c r="K27" s="64">
        <f>SUM(K21:K25)</f>
        <v>2389848</v>
      </c>
      <c r="L27" s="35"/>
      <c r="M27" s="7"/>
      <c r="N27" s="7">
        <f>SUM(N21:N25)</f>
        <v>6756441</v>
      </c>
      <c r="O27" s="7"/>
      <c r="P27" s="7">
        <f>SUM(P21:P25)</f>
        <v>3908252</v>
      </c>
      <c r="Q27" s="35"/>
      <c r="R27" s="7"/>
      <c r="S27" s="3"/>
    </row>
    <row r="28" spans="2:19" ht="15">
      <c r="B28" s="3"/>
      <c r="C28" s="22"/>
      <c r="D28" s="22"/>
      <c r="E28" s="22"/>
      <c r="F28" s="22"/>
      <c r="G28" s="22"/>
      <c r="H28" s="22"/>
      <c r="I28" s="7"/>
      <c r="J28" s="7"/>
      <c r="K28" s="64"/>
      <c r="L28" s="7"/>
      <c r="M28" s="7"/>
      <c r="N28" s="7"/>
      <c r="O28" s="7"/>
      <c r="P28" s="7"/>
      <c r="Q28" s="7"/>
      <c r="R28" s="7"/>
      <c r="S28" s="3"/>
    </row>
    <row r="29" spans="2:19" ht="15">
      <c r="B29" s="3"/>
      <c r="C29" s="22"/>
      <c r="D29" s="22" t="s">
        <v>225</v>
      </c>
      <c r="E29" s="22"/>
      <c r="F29" s="22"/>
      <c r="G29" s="22"/>
      <c r="H29" s="22"/>
      <c r="I29" s="7">
        <v>-413322</v>
      </c>
      <c r="J29" s="7"/>
      <c r="K29" s="64">
        <v>-180643</v>
      </c>
      <c r="L29" s="7"/>
      <c r="M29" s="7"/>
      <c r="N29" s="7">
        <v>-646164</v>
      </c>
      <c r="O29" s="7"/>
      <c r="P29" s="7">
        <v>-341249</v>
      </c>
      <c r="Q29" s="7"/>
      <c r="R29" s="7"/>
      <c r="S29" s="3"/>
    </row>
    <row r="30" spans="2:19" ht="15">
      <c r="B30" s="3"/>
      <c r="C30" s="22"/>
      <c r="D30" s="22"/>
      <c r="E30" s="22"/>
      <c r="F30" s="22"/>
      <c r="G30" s="22"/>
      <c r="H30" s="22"/>
      <c r="I30" s="7"/>
      <c r="J30" s="7"/>
      <c r="K30" s="64"/>
      <c r="L30" s="7"/>
      <c r="M30" s="7"/>
      <c r="N30" s="7"/>
      <c r="O30" s="7"/>
      <c r="P30" s="7"/>
      <c r="Q30" s="7"/>
      <c r="R30" s="7"/>
      <c r="S30" s="3"/>
    </row>
    <row r="31" spans="2:19" ht="15">
      <c r="B31" s="3"/>
      <c r="C31" s="22"/>
      <c r="D31" s="22" t="s">
        <v>42</v>
      </c>
      <c r="E31" s="22"/>
      <c r="F31" s="22"/>
      <c r="G31" s="22"/>
      <c r="H31" s="22"/>
      <c r="I31" s="7"/>
      <c r="J31" s="7"/>
      <c r="K31" s="64"/>
      <c r="L31" s="7"/>
      <c r="M31" s="7"/>
      <c r="N31" s="7"/>
      <c r="O31" s="7"/>
      <c r="P31" s="7"/>
      <c r="Q31" s="7"/>
      <c r="R31" s="7"/>
      <c r="S31" s="3"/>
    </row>
    <row r="32" spans="2:19" ht="15">
      <c r="B32" s="3"/>
      <c r="C32" s="22"/>
      <c r="D32" s="22" t="s">
        <v>47</v>
      </c>
      <c r="E32" s="22"/>
      <c r="F32" s="22"/>
      <c r="G32" s="22"/>
      <c r="H32" s="22"/>
      <c r="I32" s="7"/>
      <c r="J32" s="7"/>
      <c r="K32" s="64"/>
      <c r="L32" s="7"/>
      <c r="M32" s="7"/>
      <c r="N32" s="7"/>
      <c r="O32" s="7"/>
      <c r="P32" s="7"/>
      <c r="Q32" s="7"/>
      <c r="R32" s="7"/>
      <c r="S32" s="3"/>
    </row>
    <row r="33" spans="2:19" ht="15">
      <c r="B33" s="3"/>
      <c r="C33" s="22"/>
      <c r="D33" s="22" t="s">
        <v>43</v>
      </c>
      <c r="E33" s="22"/>
      <c r="F33" s="22"/>
      <c r="G33" s="22"/>
      <c r="H33" s="22"/>
      <c r="I33" s="7"/>
      <c r="J33" s="7"/>
      <c r="K33" s="64"/>
      <c r="L33" s="7"/>
      <c r="M33" s="7"/>
      <c r="N33" s="7"/>
      <c r="O33" s="7"/>
      <c r="P33" s="7"/>
      <c r="Q33" s="7"/>
      <c r="R33" s="7"/>
      <c r="S33" s="3"/>
    </row>
    <row r="34" spans="2:19" ht="15">
      <c r="B34" s="3"/>
      <c r="C34" s="22"/>
      <c r="D34" s="22" t="s">
        <v>44</v>
      </c>
      <c r="E34" s="22"/>
      <c r="F34" s="22"/>
      <c r="G34" s="22"/>
      <c r="H34" s="22"/>
      <c r="I34" s="7">
        <v>0</v>
      </c>
      <c r="J34" s="7"/>
      <c r="K34" s="64">
        <v>-365933</v>
      </c>
      <c r="L34" s="7"/>
      <c r="M34" s="7"/>
      <c r="N34" s="7">
        <v>0</v>
      </c>
      <c r="O34" s="7"/>
      <c r="P34" s="7">
        <f>-983309+30856</f>
        <v>-952453</v>
      </c>
      <c r="Q34" s="7"/>
      <c r="R34" s="7"/>
      <c r="S34" s="3"/>
    </row>
    <row r="35" spans="2:19" ht="15">
      <c r="B35" s="3"/>
      <c r="C35" s="22"/>
      <c r="D35" s="22"/>
      <c r="E35" s="22"/>
      <c r="F35" s="22"/>
      <c r="K35" s="63"/>
      <c r="S35" s="3"/>
    </row>
    <row r="36" spans="2:19" ht="15">
      <c r="B36" s="3"/>
      <c r="C36" s="22"/>
      <c r="D36" s="22" t="s">
        <v>219</v>
      </c>
      <c r="E36" s="22"/>
      <c r="F36" s="22"/>
      <c r="G36" s="22"/>
      <c r="H36" s="22"/>
      <c r="I36" s="6">
        <v>13821</v>
      </c>
      <c r="J36" s="7"/>
      <c r="K36" s="110">
        <v>-528708</v>
      </c>
      <c r="L36" s="41"/>
      <c r="M36" s="7"/>
      <c r="N36" s="6">
        <v>-93022</v>
      </c>
      <c r="O36" s="7"/>
      <c r="P36" s="91">
        <v>-2306867</v>
      </c>
      <c r="Q36" s="41"/>
      <c r="R36" s="7"/>
      <c r="S36" s="3"/>
    </row>
    <row r="37" spans="2:19" ht="15">
      <c r="B37" s="3"/>
      <c r="C37" s="22"/>
      <c r="D37" s="3"/>
      <c r="E37" s="22"/>
      <c r="F37" s="22"/>
      <c r="G37" s="22"/>
      <c r="H37" s="22"/>
      <c r="I37" s="7"/>
      <c r="J37" s="7"/>
      <c r="K37" s="64"/>
      <c r="L37" s="7"/>
      <c r="M37" s="7"/>
      <c r="N37" s="7"/>
      <c r="O37" s="7"/>
      <c r="P37" s="7"/>
      <c r="Q37" s="7"/>
      <c r="R37" s="7"/>
      <c r="S37" s="3"/>
    </row>
    <row r="38" spans="2:19" ht="15">
      <c r="B38" s="3"/>
      <c r="C38" s="22"/>
      <c r="D38" s="22" t="s">
        <v>173</v>
      </c>
      <c r="E38" s="22"/>
      <c r="F38" s="22"/>
      <c r="G38" s="22"/>
      <c r="H38" s="22"/>
      <c r="I38" s="7">
        <f>SUM(I27:I36)</f>
        <v>3875154</v>
      </c>
      <c r="J38" s="7"/>
      <c r="K38" s="64">
        <f>SUM(K27:K36)</f>
        <v>1314564</v>
      </c>
      <c r="L38" s="7"/>
      <c r="M38" s="7"/>
      <c r="N38" s="7">
        <f>SUM(N27:N36)</f>
        <v>6017255</v>
      </c>
      <c r="O38" s="7"/>
      <c r="P38" s="7">
        <f>SUM(P27:P36)</f>
        <v>307683</v>
      </c>
      <c r="Q38" s="7"/>
      <c r="R38" s="7"/>
      <c r="S38" s="3"/>
    </row>
    <row r="39" spans="2:19" ht="15">
      <c r="B39" s="3"/>
      <c r="C39" s="22"/>
      <c r="D39" s="22"/>
      <c r="E39" s="22"/>
      <c r="F39" s="22"/>
      <c r="G39" s="22"/>
      <c r="H39" s="22"/>
      <c r="I39" s="7"/>
      <c r="J39" s="7"/>
      <c r="K39" s="64"/>
      <c r="L39" s="7"/>
      <c r="M39" s="7"/>
      <c r="N39" s="7"/>
      <c r="O39" s="7"/>
      <c r="P39" s="7"/>
      <c r="Q39" s="7"/>
      <c r="R39" s="7"/>
      <c r="S39" s="3"/>
    </row>
    <row r="40" spans="2:19" ht="15">
      <c r="B40" s="3"/>
      <c r="C40" s="22"/>
      <c r="D40" s="22" t="s">
        <v>111</v>
      </c>
      <c r="E40" s="22"/>
      <c r="F40" s="22"/>
      <c r="G40" s="22"/>
      <c r="H40" s="22"/>
      <c r="I40" s="6">
        <v>-1180282</v>
      </c>
      <c r="J40" s="7"/>
      <c r="K40" s="109">
        <v>-450788</v>
      </c>
      <c r="L40" s="35"/>
      <c r="M40" s="7"/>
      <c r="N40" s="6">
        <v>-1712090</v>
      </c>
      <c r="O40" s="7"/>
      <c r="P40" s="57">
        <f>-890178-27468</f>
        <v>-917646</v>
      </c>
      <c r="Q40" s="35"/>
      <c r="R40" s="7"/>
      <c r="S40" s="3"/>
    </row>
    <row r="41" spans="2:19" ht="15">
      <c r="B41" s="3"/>
      <c r="C41" s="22"/>
      <c r="D41" s="22"/>
      <c r="E41" s="22"/>
      <c r="F41" s="22"/>
      <c r="G41" s="22"/>
      <c r="H41" s="22"/>
      <c r="I41" s="7"/>
      <c r="J41" s="7"/>
      <c r="K41" s="64"/>
      <c r="L41" s="7"/>
      <c r="M41" s="7"/>
      <c r="N41" s="7"/>
      <c r="O41" s="7"/>
      <c r="P41" s="7"/>
      <c r="Q41" s="7"/>
      <c r="R41" s="7"/>
      <c r="S41" s="3"/>
    </row>
    <row r="42" spans="2:19" ht="15">
      <c r="B42" s="3"/>
      <c r="C42" s="22"/>
      <c r="D42" s="3" t="s">
        <v>22</v>
      </c>
      <c r="E42" s="22"/>
      <c r="F42" s="22"/>
      <c r="G42" s="22"/>
      <c r="H42" s="22"/>
      <c r="I42" s="7">
        <f>I38+I40</f>
        <v>2694872</v>
      </c>
      <c r="J42" s="7"/>
      <c r="K42" s="64">
        <f>K38+K40</f>
        <v>863776</v>
      </c>
      <c r="L42" s="7"/>
      <c r="M42" s="7"/>
      <c r="N42" s="7">
        <f>N38+N40</f>
        <v>4305165</v>
      </c>
      <c r="O42" s="7"/>
      <c r="P42" s="7">
        <f>P38+P40</f>
        <v>-609963</v>
      </c>
      <c r="Q42" s="7"/>
      <c r="R42" s="7"/>
      <c r="S42" s="3"/>
    </row>
    <row r="43" spans="2:19" ht="15">
      <c r="B43" s="3"/>
      <c r="C43" s="22"/>
      <c r="D43" s="22"/>
      <c r="E43" s="22"/>
      <c r="F43" s="22"/>
      <c r="G43" s="22"/>
      <c r="H43" s="22"/>
      <c r="I43" s="7"/>
      <c r="J43" s="7"/>
      <c r="K43" s="64"/>
      <c r="L43" s="7"/>
      <c r="M43" s="7"/>
      <c r="N43" s="7"/>
      <c r="O43" s="7"/>
      <c r="P43" s="7"/>
      <c r="Q43" s="7"/>
      <c r="R43" s="7"/>
      <c r="S43" s="3"/>
    </row>
    <row r="44" spans="2:19" ht="15">
      <c r="B44" s="3"/>
      <c r="C44" s="22"/>
      <c r="D44" s="22" t="s">
        <v>108</v>
      </c>
      <c r="E44" s="22"/>
      <c r="F44" s="22"/>
      <c r="G44" s="22"/>
      <c r="H44" s="22"/>
      <c r="I44" s="6">
        <v>-210097</v>
      </c>
      <c r="J44" s="7"/>
      <c r="K44" s="109">
        <v>-276676</v>
      </c>
      <c r="L44" s="35"/>
      <c r="M44" s="7"/>
      <c r="N44" s="6">
        <v>-279801</v>
      </c>
      <c r="O44" s="7"/>
      <c r="P44" s="57">
        <v>268044</v>
      </c>
      <c r="Q44" s="35"/>
      <c r="R44" s="7"/>
      <c r="S44" s="3"/>
    </row>
    <row r="45" spans="2:19" ht="15">
      <c r="B45" s="3"/>
      <c r="C45" s="22"/>
      <c r="D45" s="22"/>
      <c r="E45" s="22"/>
      <c r="F45" s="22"/>
      <c r="G45" s="22"/>
      <c r="H45" s="22"/>
      <c r="I45" s="7"/>
      <c r="J45" s="7"/>
      <c r="K45" s="108"/>
      <c r="L45" s="35"/>
      <c r="M45" s="7"/>
      <c r="N45" s="7"/>
      <c r="O45" s="7"/>
      <c r="P45" s="35"/>
      <c r="Q45" s="35"/>
      <c r="R45" s="7"/>
      <c r="S45" s="3"/>
    </row>
    <row r="46" spans="2:19" ht="15.75" thickBot="1">
      <c r="B46" s="3"/>
      <c r="C46" s="22"/>
      <c r="D46" s="22" t="s">
        <v>21</v>
      </c>
      <c r="E46" s="22"/>
      <c r="F46" s="22"/>
      <c r="G46" s="22"/>
      <c r="H46" s="22"/>
      <c r="I46" s="4">
        <f>SUM(I42:I44)</f>
        <v>2484775</v>
      </c>
      <c r="J46" s="7"/>
      <c r="K46" s="111">
        <f>SUM(K42:K44)</f>
        <v>587100</v>
      </c>
      <c r="L46" s="7"/>
      <c r="M46" s="7"/>
      <c r="N46" s="4">
        <f>SUM(N42:N44)</f>
        <v>4025364</v>
      </c>
      <c r="O46" s="7"/>
      <c r="P46" s="4">
        <f>SUM(P42:P44)</f>
        <v>-341919</v>
      </c>
      <c r="Q46" s="7"/>
      <c r="R46" s="7"/>
      <c r="S46" s="3"/>
    </row>
    <row r="47" spans="2:19" ht="15.75" thickTop="1">
      <c r="B47" s="3"/>
      <c r="C47" s="22"/>
      <c r="D47" s="22"/>
      <c r="E47" s="22"/>
      <c r="F47" s="22"/>
      <c r="G47" s="22"/>
      <c r="H47" s="22"/>
      <c r="I47" s="7"/>
      <c r="J47" s="7"/>
      <c r="K47" s="64"/>
      <c r="L47" s="7"/>
      <c r="M47" s="7"/>
      <c r="N47" s="7"/>
      <c r="O47" s="7"/>
      <c r="P47" s="7"/>
      <c r="Q47" s="7"/>
      <c r="R47" s="7"/>
      <c r="S47" s="3"/>
    </row>
    <row r="48" spans="2:19" ht="15">
      <c r="B48" s="3"/>
      <c r="C48" s="22"/>
      <c r="D48" s="22"/>
      <c r="E48" s="22"/>
      <c r="F48" s="22"/>
      <c r="G48" s="22"/>
      <c r="H48" s="22"/>
      <c r="I48" s="7"/>
      <c r="J48" s="7"/>
      <c r="K48" s="64"/>
      <c r="L48" s="7"/>
      <c r="M48" s="7"/>
      <c r="N48" s="7"/>
      <c r="O48" s="7"/>
      <c r="P48" s="7"/>
      <c r="Q48" s="7"/>
      <c r="R48" s="7"/>
      <c r="S48" s="3"/>
    </row>
    <row r="49" spans="2:19" ht="15">
      <c r="B49" s="3"/>
      <c r="C49" s="22"/>
      <c r="D49" s="22" t="s">
        <v>169</v>
      </c>
      <c r="E49" s="25" t="s">
        <v>220</v>
      </c>
      <c r="F49" s="22"/>
      <c r="G49" s="22"/>
      <c r="H49" s="22"/>
      <c r="I49" s="28">
        <v>5.52</v>
      </c>
      <c r="J49" s="28"/>
      <c r="K49" s="28">
        <f>K46*100/45000000</f>
        <v>1.3046666666666666</v>
      </c>
      <c r="L49" s="28"/>
      <c r="M49" s="28"/>
      <c r="N49" s="28">
        <v>8.94</v>
      </c>
      <c r="O49" s="28"/>
      <c r="P49" s="28">
        <f>P46*100/45000000</f>
        <v>-0.75982</v>
      </c>
      <c r="Q49" s="35"/>
      <c r="R49" s="7"/>
      <c r="S49" s="3"/>
    </row>
    <row r="50" spans="2:19" ht="15">
      <c r="B50" s="3"/>
      <c r="C50" s="22"/>
      <c r="D50" s="22"/>
      <c r="E50" s="22"/>
      <c r="F50" s="22"/>
      <c r="G50" s="22"/>
      <c r="H50" s="22"/>
      <c r="I50" s="28"/>
      <c r="J50" s="28"/>
      <c r="K50" s="28"/>
      <c r="L50" s="28"/>
      <c r="M50" s="28"/>
      <c r="N50" s="28"/>
      <c r="O50" s="28"/>
      <c r="P50" s="28"/>
      <c r="Q50" s="7"/>
      <c r="R50" s="7"/>
      <c r="S50" s="3"/>
    </row>
    <row r="51" spans="2:19" ht="15">
      <c r="B51" s="3"/>
      <c r="C51" s="22"/>
      <c r="D51" s="22"/>
      <c r="E51" s="25" t="s">
        <v>221</v>
      </c>
      <c r="F51" s="22"/>
      <c r="G51" s="22"/>
      <c r="H51" s="22"/>
      <c r="I51" s="28">
        <v>5.47</v>
      </c>
      <c r="J51" s="28"/>
      <c r="K51" s="28">
        <v>0</v>
      </c>
      <c r="L51" s="28"/>
      <c r="M51" s="28"/>
      <c r="N51" s="28">
        <v>8.86</v>
      </c>
      <c r="O51" s="28"/>
      <c r="P51" s="153">
        <v>0</v>
      </c>
      <c r="Q51" s="7"/>
      <c r="R51" s="7"/>
      <c r="S51" s="3"/>
    </row>
    <row r="52" spans="2:19" ht="15">
      <c r="B52" s="3"/>
      <c r="C52" s="22"/>
      <c r="D52" s="22"/>
      <c r="E52" s="22"/>
      <c r="F52" s="22"/>
      <c r="G52" s="22"/>
      <c r="H52" s="22"/>
      <c r="I52" s="7"/>
      <c r="J52" s="7"/>
      <c r="K52" s="7"/>
      <c r="L52" s="7"/>
      <c r="M52" s="7"/>
      <c r="N52" s="7"/>
      <c r="O52" s="7"/>
      <c r="P52" s="42"/>
      <c r="Q52" s="7"/>
      <c r="R52" s="7"/>
      <c r="S52" s="3"/>
    </row>
    <row r="53" spans="2:19" ht="15.75">
      <c r="B53" s="3"/>
      <c r="C53" s="43"/>
      <c r="D53" s="3"/>
      <c r="E53" s="22"/>
      <c r="F53" s="22"/>
      <c r="G53" s="22"/>
      <c r="H53" s="22"/>
      <c r="I53" s="7"/>
      <c r="J53" s="7"/>
      <c r="K53" s="7"/>
      <c r="L53" s="7"/>
      <c r="M53" s="7"/>
      <c r="N53" s="7"/>
      <c r="O53" s="7"/>
      <c r="P53" s="7"/>
      <c r="Q53" s="7"/>
      <c r="R53" s="7"/>
      <c r="S53" s="3"/>
    </row>
    <row r="54" spans="2:19" ht="15.75">
      <c r="B54" s="3"/>
      <c r="C54" s="43"/>
      <c r="D54" s="3" t="s">
        <v>222</v>
      </c>
      <c r="E54" s="22"/>
      <c r="F54" s="22"/>
      <c r="G54" s="22"/>
      <c r="H54" s="22"/>
      <c r="I54" s="7"/>
      <c r="J54" s="7"/>
      <c r="K54" s="7"/>
      <c r="L54" s="7"/>
      <c r="M54" s="7"/>
      <c r="N54" s="7"/>
      <c r="O54" s="7"/>
      <c r="P54" s="7"/>
      <c r="Q54" s="7"/>
      <c r="R54" s="7"/>
      <c r="S54" s="3"/>
    </row>
    <row r="55" spans="2:19" ht="15">
      <c r="B55" s="3"/>
      <c r="C55" s="3"/>
      <c r="D55" s="3" t="s">
        <v>71</v>
      </c>
      <c r="E55" s="22"/>
      <c r="F55" s="22"/>
      <c r="G55" s="22"/>
      <c r="H55" s="22"/>
      <c r="I55" s="7"/>
      <c r="J55" s="7"/>
      <c r="K55" s="7"/>
      <c r="L55" s="7"/>
      <c r="M55" s="7"/>
      <c r="N55" s="7"/>
      <c r="O55" s="7"/>
      <c r="P55" s="7"/>
      <c r="Q55" s="7"/>
      <c r="R55" s="7"/>
      <c r="S55" s="3"/>
    </row>
    <row r="56" spans="2:18" ht="15">
      <c r="B56" s="3"/>
      <c r="C56" s="3"/>
      <c r="D56" s="22"/>
      <c r="E56" s="22"/>
      <c r="F56" s="22"/>
      <c r="G56" s="22"/>
      <c r="H56" s="22"/>
      <c r="I56" s="7"/>
      <c r="J56" s="7"/>
      <c r="K56" s="7"/>
      <c r="L56" s="7"/>
      <c r="M56" s="7"/>
      <c r="N56" s="7"/>
      <c r="O56" s="7"/>
      <c r="P56" s="7"/>
      <c r="Q56" s="7"/>
      <c r="R56" s="7"/>
    </row>
    <row r="57" spans="3:18" ht="15">
      <c r="C57" s="17"/>
      <c r="D57" s="17"/>
      <c r="E57" s="17"/>
      <c r="F57" s="17"/>
      <c r="G57" s="17"/>
      <c r="H57" s="17"/>
      <c r="I57" s="5"/>
      <c r="J57" s="5"/>
      <c r="K57" s="5"/>
      <c r="L57" s="5"/>
      <c r="M57" s="5"/>
      <c r="N57" s="5"/>
      <c r="O57" s="5"/>
      <c r="P57" s="5"/>
      <c r="Q57" s="5"/>
      <c r="R57" s="5"/>
    </row>
    <row r="58" spans="3:18" ht="15">
      <c r="C58" s="17"/>
      <c r="D58" s="17"/>
      <c r="E58" s="17"/>
      <c r="F58" s="17"/>
      <c r="G58" s="17"/>
      <c r="H58" s="17"/>
      <c r="I58" s="5"/>
      <c r="J58" s="5"/>
      <c r="K58" s="5"/>
      <c r="L58" s="5"/>
      <c r="M58" s="5"/>
      <c r="N58" s="5"/>
      <c r="O58" s="5"/>
      <c r="P58" s="5"/>
      <c r="Q58" s="5"/>
      <c r="R58" s="5"/>
    </row>
    <row r="59" spans="3:18" ht="15.75">
      <c r="C59" s="43"/>
      <c r="D59" s="156" t="s">
        <v>274</v>
      </c>
      <c r="F59" s="17"/>
      <c r="I59" s="5"/>
      <c r="J59" s="5"/>
      <c r="K59" s="5"/>
      <c r="L59" s="5"/>
      <c r="M59" s="5"/>
      <c r="N59" s="5"/>
      <c r="O59" s="5"/>
      <c r="P59" s="5"/>
      <c r="Q59" s="5"/>
      <c r="R59" s="5"/>
    </row>
    <row r="60" spans="3:18" ht="15.75">
      <c r="C60" s="36"/>
      <c r="D60" s="17"/>
      <c r="F60" s="17"/>
      <c r="I60" s="5"/>
      <c r="J60" s="5"/>
      <c r="K60" s="5"/>
      <c r="L60" s="5"/>
      <c r="M60" s="5"/>
      <c r="N60" s="5"/>
      <c r="O60" s="5"/>
      <c r="P60" s="5"/>
      <c r="Q60" s="5"/>
      <c r="R60" s="5"/>
    </row>
    <row r="61" ht="15">
      <c r="D61" s="47" t="s">
        <v>275</v>
      </c>
    </row>
    <row r="62" ht="15">
      <c r="D62" s="47" t="s">
        <v>276</v>
      </c>
    </row>
    <row r="63" spans="4:9" ht="15.75">
      <c r="D63" s="48"/>
      <c r="I63" s="51"/>
    </row>
    <row r="64" ht="15.75">
      <c r="I64" s="51"/>
    </row>
    <row r="65" ht="15.75">
      <c r="D65" s="49"/>
    </row>
    <row r="66" ht="15.75">
      <c r="D66" s="50"/>
    </row>
    <row r="67" ht="15.75">
      <c r="D67" s="50"/>
    </row>
    <row r="68" ht="15.75">
      <c r="D68" s="50"/>
    </row>
    <row r="69" ht="15.75">
      <c r="D69" s="50"/>
    </row>
    <row r="70" ht="15.75">
      <c r="D70" s="50"/>
    </row>
    <row r="71" ht="15.75">
      <c r="D71" s="50"/>
    </row>
    <row r="72" ht="15.75">
      <c r="D72" s="50"/>
    </row>
    <row r="73" ht="15.75">
      <c r="D73" s="50"/>
    </row>
    <row r="74" ht="15.75">
      <c r="D74" s="49"/>
    </row>
  </sheetData>
  <printOptions/>
  <pageMargins left="0.57" right="0.45" top="0.74" bottom="0.24" header="0.38" footer="0.52"/>
  <pageSetup horizontalDpi="300" verticalDpi="300" orientation="portrait" paperSize="9" scale="65" r:id="rId1"/>
  <headerFooter alignWithMargins="0">
    <oddHeader>&amp;R&amp;D
&amp;T</oddHeader>
  </headerFooter>
</worksheet>
</file>

<file path=xl/worksheets/sheet2.xml><?xml version="1.0" encoding="utf-8"?>
<worksheet xmlns="http://schemas.openxmlformats.org/spreadsheetml/2006/main" xmlns:r="http://schemas.openxmlformats.org/officeDocument/2006/relationships">
  <dimension ref="C3:O59"/>
  <sheetViews>
    <sheetView showGridLines="0" zoomScale="55" zoomScaleNormal="55" workbookViewId="0" topLeftCell="A1">
      <selection activeCell="O30" sqref="O30"/>
    </sheetView>
  </sheetViews>
  <sheetFormatPr defaultColWidth="8.88671875" defaultRowHeight="15"/>
  <cols>
    <col min="2" max="2" width="4.3359375" style="0" customWidth="1"/>
    <col min="3" max="3" width="3.21484375" style="0" customWidth="1"/>
    <col min="4" max="4" width="1.88671875" style="0" customWidth="1"/>
    <col min="5" max="5" width="7.88671875" style="0" customWidth="1"/>
    <col min="6" max="6" width="13.88671875" style="0" customWidth="1"/>
    <col min="7" max="7" width="12.10546875" style="0" customWidth="1"/>
    <col min="8" max="8" width="10.88671875" style="0" customWidth="1"/>
    <col min="9" max="11" width="11.6640625" style="0" customWidth="1"/>
    <col min="14" max="14" width="10.10546875" style="0" customWidth="1"/>
    <col min="15" max="15" width="11.6640625" style="0" customWidth="1"/>
  </cols>
  <sheetData>
    <row r="3" ht="15.75">
      <c r="C3" s="2" t="s">
        <v>116</v>
      </c>
    </row>
    <row r="4" ht="15">
      <c r="C4" s="10" t="s">
        <v>114</v>
      </c>
    </row>
    <row r="5" ht="15">
      <c r="C5" s="10"/>
    </row>
    <row r="7" ht="15.75">
      <c r="C7" s="2" t="s">
        <v>223</v>
      </c>
    </row>
    <row r="8" ht="15.75">
      <c r="C8" s="2" t="s">
        <v>10</v>
      </c>
    </row>
    <row r="10" spans="9:11" ht="15">
      <c r="I10" s="1" t="s">
        <v>164</v>
      </c>
      <c r="K10" s="1" t="s">
        <v>124</v>
      </c>
    </row>
    <row r="11" spans="9:11" ht="15">
      <c r="I11" s="1" t="s">
        <v>118</v>
      </c>
      <c r="K11" s="1" t="s">
        <v>125</v>
      </c>
    </row>
    <row r="12" spans="9:11" ht="15">
      <c r="I12" s="1" t="s">
        <v>126</v>
      </c>
      <c r="K12" s="1" t="s">
        <v>126</v>
      </c>
    </row>
    <row r="13" spans="9:11" ht="15">
      <c r="I13" s="1" t="s">
        <v>163</v>
      </c>
      <c r="K13" s="1" t="s">
        <v>163</v>
      </c>
    </row>
    <row r="14" spans="9:11" ht="15">
      <c r="I14" s="9" t="s">
        <v>62</v>
      </c>
      <c r="K14" s="9" t="s">
        <v>26</v>
      </c>
    </row>
    <row r="15" spans="9:11" ht="15">
      <c r="I15" s="9" t="s">
        <v>104</v>
      </c>
      <c r="K15" s="9" t="s">
        <v>104</v>
      </c>
    </row>
    <row r="16" spans="9:11" ht="15">
      <c r="I16" s="1" t="s">
        <v>167</v>
      </c>
      <c r="K16" s="1" t="s">
        <v>166</v>
      </c>
    </row>
    <row r="17" spans="9:11" ht="15">
      <c r="I17" s="1"/>
      <c r="K17" s="1" t="s">
        <v>63</v>
      </c>
    </row>
    <row r="19" spans="4:11" ht="15">
      <c r="D19" t="s">
        <v>184</v>
      </c>
      <c r="I19" s="5">
        <v>23131243</v>
      </c>
      <c r="J19" s="12"/>
      <c r="K19" s="13">
        <v>23270437</v>
      </c>
    </row>
    <row r="20" spans="4:11" ht="15">
      <c r="D20" t="s">
        <v>261</v>
      </c>
      <c r="I20" s="5">
        <v>1582966</v>
      </c>
      <c r="J20" s="12"/>
      <c r="K20" s="13">
        <v>1651323</v>
      </c>
    </row>
    <row r="21" spans="4:11" ht="15">
      <c r="D21" t="s">
        <v>72</v>
      </c>
      <c r="I21" s="5">
        <v>1946222</v>
      </c>
      <c r="J21" s="12"/>
      <c r="K21" s="13">
        <v>1946222</v>
      </c>
    </row>
    <row r="22" spans="4:11" ht="15">
      <c r="D22" t="s">
        <v>271</v>
      </c>
      <c r="I22" s="5">
        <v>2005551</v>
      </c>
      <c r="J22" s="12"/>
      <c r="K22" s="13">
        <v>1876949</v>
      </c>
    </row>
    <row r="23" spans="4:11" ht="15">
      <c r="D23" t="s">
        <v>97</v>
      </c>
      <c r="I23" s="5">
        <v>165802</v>
      </c>
      <c r="J23" s="12"/>
      <c r="K23" s="13">
        <v>203147</v>
      </c>
    </row>
    <row r="25" spans="4:11" ht="15">
      <c r="D25" t="s">
        <v>127</v>
      </c>
      <c r="I25" s="5"/>
      <c r="J25" s="12"/>
      <c r="K25" s="5"/>
    </row>
    <row r="26" spans="5:11" ht="15">
      <c r="E26" t="s">
        <v>187</v>
      </c>
      <c r="I26" s="55">
        <v>29692330</v>
      </c>
      <c r="J26" s="12"/>
      <c r="K26" s="61">
        <v>29681960</v>
      </c>
    </row>
    <row r="27" spans="5:11" ht="15">
      <c r="E27" t="s">
        <v>165</v>
      </c>
      <c r="I27" s="16">
        <v>1295671</v>
      </c>
      <c r="J27" s="12"/>
      <c r="K27" s="62">
        <v>1518876</v>
      </c>
    </row>
    <row r="28" spans="5:11" ht="15">
      <c r="E28" t="s">
        <v>269</v>
      </c>
      <c r="I28" s="16">
        <v>34345163</v>
      </c>
      <c r="J28" s="12"/>
      <c r="K28" s="62">
        <v>45110453</v>
      </c>
    </row>
    <row r="29" spans="5:11" ht="15">
      <c r="E29" t="s">
        <v>0</v>
      </c>
      <c r="I29" s="16">
        <v>16825470</v>
      </c>
      <c r="J29" s="12"/>
      <c r="K29" s="62">
        <v>2899151</v>
      </c>
    </row>
    <row r="30" spans="9:15" ht="15">
      <c r="I30" s="56">
        <f>SUM(I26:I29)</f>
        <v>82158634</v>
      </c>
      <c r="J30" s="12"/>
      <c r="K30" s="56">
        <f>SUM(K26:K29)</f>
        <v>79210440</v>
      </c>
      <c r="O30" s="12"/>
    </row>
    <row r="31" spans="9:11" ht="15">
      <c r="I31" s="5"/>
      <c r="J31" s="12"/>
      <c r="K31" s="5"/>
    </row>
    <row r="32" spans="4:11" ht="15">
      <c r="D32" t="s">
        <v>128</v>
      </c>
      <c r="I32" s="6"/>
      <c r="J32" s="12"/>
      <c r="K32" s="6"/>
    </row>
    <row r="33" spans="5:11" ht="15">
      <c r="E33" t="s">
        <v>270</v>
      </c>
      <c r="I33" s="16">
        <v>25961877</v>
      </c>
      <c r="J33" s="12"/>
      <c r="K33" s="16">
        <v>22112378</v>
      </c>
    </row>
    <row r="34" spans="5:11" ht="15">
      <c r="E34" s="3" t="s">
        <v>129</v>
      </c>
      <c r="F34" s="3"/>
      <c r="G34" s="3"/>
      <c r="H34" s="3"/>
      <c r="I34" s="16">
        <v>6024305</v>
      </c>
      <c r="J34" s="15"/>
      <c r="K34" s="16">
        <v>11462928</v>
      </c>
    </row>
    <row r="35" spans="5:11" ht="15">
      <c r="E35" t="s">
        <v>111</v>
      </c>
      <c r="I35" s="16">
        <v>764137</v>
      </c>
      <c r="J35" s="12"/>
      <c r="K35" s="16">
        <v>404202</v>
      </c>
    </row>
    <row r="36" spans="5:11" ht="15">
      <c r="E36" t="s">
        <v>130</v>
      </c>
      <c r="I36" s="16">
        <v>4905725</v>
      </c>
      <c r="J36" s="12"/>
      <c r="K36" s="16">
        <v>2374062</v>
      </c>
    </row>
    <row r="37" spans="9:11" ht="15">
      <c r="I37" s="56">
        <f>SUM(I33:I36)</f>
        <v>37656044</v>
      </c>
      <c r="J37" s="12"/>
      <c r="K37" s="56">
        <f>SUM(K33:K36)</f>
        <v>36353570</v>
      </c>
    </row>
    <row r="38" spans="9:11" ht="15">
      <c r="I38" s="5"/>
      <c r="J38" s="12"/>
      <c r="K38" s="5"/>
    </row>
    <row r="39" spans="4:11" ht="15">
      <c r="D39" t="s">
        <v>131</v>
      </c>
      <c r="I39" s="5">
        <f>I30-I37</f>
        <v>44502590</v>
      </c>
      <c r="J39" s="12"/>
      <c r="K39" s="5">
        <f>K30-K37</f>
        <v>42856870</v>
      </c>
    </row>
    <row r="40" spans="9:11" ht="15.75" thickBot="1">
      <c r="I40" s="21">
        <f>I39+I20+I23+I22+I21+I19</f>
        <v>73334374</v>
      </c>
      <c r="J40" s="12"/>
      <c r="K40" s="21">
        <f>K39+K20+K23+K22+K21+K19</f>
        <v>71804948</v>
      </c>
    </row>
    <row r="41" spans="9:11" ht="15.75" thickTop="1">
      <c r="I41" s="5"/>
      <c r="J41" s="12"/>
      <c r="K41" s="5"/>
    </row>
    <row r="42" spans="4:11" ht="15">
      <c r="D42" t="s">
        <v>106</v>
      </c>
      <c r="I42" s="5">
        <v>45019000</v>
      </c>
      <c r="J42" s="12"/>
      <c r="K42" s="5">
        <v>45000000</v>
      </c>
    </row>
    <row r="43" spans="4:11" ht="15">
      <c r="D43" t="s">
        <v>132</v>
      </c>
      <c r="I43" s="6">
        <v>12470003</v>
      </c>
      <c r="J43" s="12"/>
      <c r="K43" s="6">
        <v>10064639</v>
      </c>
    </row>
    <row r="44" spans="4:11" ht="15">
      <c r="D44" t="s">
        <v>133</v>
      </c>
      <c r="I44" s="5">
        <f>SUM(I42:I43)</f>
        <v>57489003</v>
      </c>
      <c r="J44" s="12"/>
      <c r="K44" s="5">
        <f>SUM(K42:K43)</f>
        <v>55064639</v>
      </c>
    </row>
    <row r="45" spans="9:11" ht="15">
      <c r="I45" s="5"/>
      <c r="J45" s="12"/>
      <c r="K45" s="5"/>
    </row>
    <row r="46" spans="4:11" ht="15">
      <c r="D46" t="s">
        <v>134</v>
      </c>
      <c r="I46" s="5">
        <v>9530424</v>
      </c>
      <c r="J46" s="12"/>
      <c r="K46" s="5">
        <v>9826892</v>
      </c>
    </row>
    <row r="47" spans="4:11" ht="15">
      <c r="D47" t="s">
        <v>135</v>
      </c>
      <c r="I47" s="5">
        <v>1100078</v>
      </c>
      <c r="J47" s="12"/>
      <c r="K47" s="5">
        <v>959287</v>
      </c>
    </row>
    <row r="48" spans="4:11" ht="15">
      <c r="D48" t="s">
        <v>45</v>
      </c>
      <c r="I48" s="7">
        <v>4233892</v>
      </c>
      <c r="J48" s="12"/>
      <c r="K48" s="5">
        <v>4800000</v>
      </c>
    </row>
    <row r="49" spans="4:11" ht="15">
      <c r="D49" t="s">
        <v>98</v>
      </c>
      <c r="I49" s="5">
        <v>980977</v>
      </c>
      <c r="J49" s="12"/>
      <c r="K49" s="7">
        <v>1154130</v>
      </c>
    </row>
    <row r="50" spans="9:11" ht="15.75" thickBot="1">
      <c r="I50" s="21">
        <f>SUM(I44:I49)</f>
        <v>73334374</v>
      </c>
      <c r="J50" s="12"/>
      <c r="K50" s="18">
        <f>SUM(K44:K49)</f>
        <v>71804948</v>
      </c>
    </row>
    <row r="51" spans="9:11" ht="15.75" thickTop="1">
      <c r="I51" s="15"/>
      <c r="J51" s="12"/>
      <c r="K51" s="15"/>
    </row>
    <row r="53" spans="4:11" ht="15">
      <c r="D53" t="s">
        <v>136</v>
      </c>
      <c r="I53" s="26">
        <f>(I44-I20)*100/I42</f>
        <v>124.18320486905529</v>
      </c>
      <c r="K53" s="26">
        <f>(K44-K20)*100/K42</f>
        <v>118.69625777777777</v>
      </c>
    </row>
    <row r="56" ht="15">
      <c r="C56" s="3" t="s">
        <v>226</v>
      </c>
    </row>
    <row r="57" ht="15">
      <c r="C57" s="3" t="s">
        <v>71</v>
      </c>
    </row>
    <row r="59" spans="9:11" ht="15">
      <c r="I59" s="5">
        <f>I40-I50</f>
        <v>0</v>
      </c>
      <c r="K59" s="5">
        <f>K40-K50</f>
        <v>0</v>
      </c>
    </row>
  </sheetData>
  <printOptions/>
  <pageMargins left="0.75" right="0.75" top="1" bottom="1" header="0.5" footer="0.5"/>
  <pageSetup horizontalDpi="300" verticalDpi="300" orientation="portrait" paperSize="9" scale="70"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dimension ref="C2:M74"/>
  <sheetViews>
    <sheetView showGridLines="0" zoomScale="60" zoomScaleNormal="60" workbookViewId="0" topLeftCell="A1">
      <selection activeCell="D6" sqref="D6"/>
    </sheetView>
  </sheetViews>
  <sheetFormatPr defaultColWidth="8.88671875" defaultRowHeight="15"/>
  <cols>
    <col min="1" max="1" width="8.88671875" style="81" customWidth="1"/>
    <col min="2" max="2" width="4.10546875" style="81" customWidth="1"/>
    <col min="3" max="3" width="1.88671875" style="81" customWidth="1"/>
    <col min="4" max="4" width="2.10546875" style="81" customWidth="1"/>
    <col min="5" max="8" width="7.10546875" style="81" customWidth="1"/>
    <col min="9" max="9" width="28.88671875" style="81" customWidth="1"/>
    <col min="10" max="10" width="14.5546875" style="81" customWidth="1"/>
    <col min="11" max="11" width="3.6640625" style="81" customWidth="1"/>
    <col min="12" max="12" width="2.6640625" style="81" customWidth="1"/>
    <col min="13" max="13" width="14.77734375" style="81" customWidth="1"/>
    <col min="14" max="14" width="5.4453125" style="81" customWidth="1"/>
    <col min="15" max="16384" width="7.10546875" style="81" customWidth="1"/>
  </cols>
  <sheetData>
    <row r="2" ht="15.75">
      <c r="C2" s="2" t="s">
        <v>116</v>
      </c>
    </row>
    <row r="3" ht="15">
      <c r="C3" s="10" t="s">
        <v>114</v>
      </c>
    </row>
    <row r="4" ht="15">
      <c r="C4" s="10"/>
    </row>
    <row r="6" spans="3:13" ht="13.5" customHeight="1">
      <c r="C6" s="82" t="s">
        <v>262</v>
      </c>
      <c r="D6" s="83"/>
      <c r="E6" s="83"/>
      <c r="F6" s="83"/>
      <c r="G6" s="83"/>
      <c r="H6" s="83"/>
      <c r="I6" s="83"/>
      <c r="J6" s="83"/>
      <c r="K6" s="83"/>
      <c r="L6" s="83"/>
      <c r="M6" s="83"/>
    </row>
    <row r="7" spans="3:13" ht="14.25" customHeight="1">
      <c r="C7" s="82" t="s">
        <v>8</v>
      </c>
      <c r="D7" s="83"/>
      <c r="E7" s="83"/>
      <c r="F7" s="83"/>
      <c r="G7" s="83"/>
      <c r="H7" s="83"/>
      <c r="I7" s="83"/>
      <c r="J7" s="83"/>
      <c r="K7" s="83"/>
      <c r="L7" s="83"/>
      <c r="M7" s="83"/>
    </row>
    <row r="8" spans="3:12" ht="17.25" customHeight="1">
      <c r="C8" s="82"/>
      <c r="D8" s="83"/>
      <c r="E8" s="83"/>
      <c r="F8" s="83"/>
      <c r="G8" s="83"/>
      <c r="H8" s="83"/>
      <c r="I8" s="83"/>
      <c r="J8" s="93" t="s">
        <v>100</v>
      </c>
      <c r="K8" s="83"/>
      <c r="L8" s="83"/>
    </row>
    <row r="9" spans="3:12" ht="15.75">
      <c r="C9" s="82"/>
      <c r="D9" s="83"/>
      <c r="E9" s="83"/>
      <c r="F9" s="83"/>
      <c r="G9" s="83"/>
      <c r="H9" s="83"/>
      <c r="I9" s="83"/>
      <c r="J9" s="93" t="s">
        <v>263</v>
      </c>
      <c r="K9" s="83"/>
      <c r="L9" s="83"/>
    </row>
    <row r="10" spans="3:12" ht="15">
      <c r="C10" s="83"/>
      <c r="D10" s="83"/>
      <c r="E10" s="83"/>
      <c r="F10" s="83"/>
      <c r="G10" s="83"/>
      <c r="H10" s="83"/>
      <c r="I10" s="83"/>
      <c r="J10" s="94" t="s">
        <v>9</v>
      </c>
      <c r="K10" s="83"/>
      <c r="L10" s="83"/>
    </row>
    <row r="11" spans="3:12" ht="15">
      <c r="C11" s="83"/>
      <c r="D11" s="83"/>
      <c r="E11" s="83"/>
      <c r="F11" s="83"/>
      <c r="G11" s="83"/>
      <c r="H11" s="83"/>
      <c r="I11" s="83"/>
      <c r="J11" s="1" t="s">
        <v>167</v>
      </c>
      <c r="K11" s="83"/>
      <c r="L11" s="83"/>
    </row>
    <row r="12" spans="3:12" ht="15.75">
      <c r="C12" s="82" t="s">
        <v>199</v>
      </c>
      <c r="D12" s="83"/>
      <c r="E12" s="83"/>
      <c r="F12" s="83"/>
      <c r="G12" s="83"/>
      <c r="H12" s="83"/>
      <c r="I12" s="83"/>
      <c r="J12" s="83"/>
      <c r="K12" s="83"/>
      <c r="L12" s="83"/>
    </row>
    <row r="13" spans="3:12" ht="15">
      <c r="C13" s="83"/>
      <c r="D13" s="83"/>
      <c r="E13" s="83"/>
      <c r="F13" s="83"/>
      <c r="G13" s="83"/>
      <c r="H13" s="83"/>
      <c r="I13" s="83"/>
      <c r="J13" s="83"/>
      <c r="K13" s="83"/>
      <c r="L13" s="83"/>
    </row>
    <row r="14" spans="3:12" ht="15">
      <c r="C14" s="86" t="s">
        <v>24</v>
      </c>
      <c r="D14" s="83"/>
      <c r="E14" s="83"/>
      <c r="F14" s="83"/>
      <c r="G14" s="83"/>
      <c r="H14" s="83"/>
      <c r="I14" s="83"/>
      <c r="J14" s="84">
        <v>6017255</v>
      </c>
      <c r="K14" s="83"/>
      <c r="L14" s="83"/>
    </row>
    <row r="15" spans="3:12" ht="15">
      <c r="C15" s="83"/>
      <c r="D15" s="83"/>
      <c r="E15" s="83"/>
      <c r="F15" s="83"/>
      <c r="G15" s="83"/>
      <c r="H15" s="83"/>
      <c r="I15" s="83"/>
      <c r="J15" s="84"/>
      <c r="K15" s="83"/>
      <c r="L15" s="83"/>
    </row>
    <row r="16" spans="3:12" ht="15">
      <c r="C16" s="86" t="s">
        <v>11</v>
      </c>
      <c r="D16" s="83"/>
      <c r="E16" s="83"/>
      <c r="F16" s="83"/>
      <c r="G16" s="83"/>
      <c r="H16" s="83"/>
      <c r="I16" s="83"/>
      <c r="J16" s="84"/>
      <c r="K16" s="83"/>
      <c r="L16" s="83"/>
    </row>
    <row r="17" spans="3:12" ht="15">
      <c r="C17" s="83"/>
      <c r="D17" s="86" t="s">
        <v>264</v>
      </c>
      <c r="E17" s="83"/>
      <c r="F17" s="83"/>
      <c r="G17" s="83"/>
      <c r="H17" s="83"/>
      <c r="I17" s="83"/>
      <c r="J17" s="95">
        <v>1791487</v>
      </c>
      <c r="K17" s="83"/>
      <c r="L17" s="83"/>
    </row>
    <row r="18" spans="3:12" ht="15">
      <c r="C18" s="83"/>
      <c r="D18" s="86" t="s">
        <v>265</v>
      </c>
      <c r="E18" s="83"/>
      <c r="F18" s="83"/>
      <c r="G18" s="83"/>
      <c r="H18" s="83"/>
      <c r="I18" s="83"/>
      <c r="J18" s="121">
        <v>627485</v>
      </c>
      <c r="K18" s="83"/>
      <c r="L18" s="83"/>
    </row>
    <row r="19" spans="3:12" ht="15">
      <c r="C19" s="83"/>
      <c r="D19" s="83"/>
      <c r="E19" s="83"/>
      <c r="F19" s="83"/>
      <c r="G19" s="83"/>
      <c r="H19" s="83"/>
      <c r="I19" s="83"/>
      <c r="J19" s="84"/>
      <c r="K19" s="83"/>
      <c r="L19" s="83"/>
    </row>
    <row r="20" spans="3:12" ht="15">
      <c r="C20" s="86" t="s">
        <v>12</v>
      </c>
      <c r="D20" s="83"/>
      <c r="E20" s="83"/>
      <c r="F20" s="83"/>
      <c r="G20" s="83"/>
      <c r="H20" s="83"/>
      <c r="I20" s="83"/>
      <c r="J20" s="84">
        <f>SUM(J14:J18)</f>
        <v>8436227</v>
      </c>
      <c r="K20" s="83"/>
      <c r="L20" s="83"/>
    </row>
    <row r="21" spans="3:12" ht="15">
      <c r="C21" s="83"/>
      <c r="D21" s="83"/>
      <c r="E21" s="83"/>
      <c r="F21" s="83"/>
      <c r="G21" s="83"/>
      <c r="H21" s="83"/>
      <c r="I21" s="83"/>
      <c r="J21" s="84"/>
      <c r="K21" s="83"/>
      <c r="L21" s="83"/>
    </row>
    <row r="22" spans="3:12" ht="15">
      <c r="C22" s="83"/>
      <c r="D22" s="86" t="s">
        <v>266</v>
      </c>
      <c r="E22" s="83"/>
      <c r="F22" s="83"/>
      <c r="G22" s="83"/>
      <c r="H22" s="83"/>
      <c r="I22" s="83"/>
      <c r="J22" s="84">
        <v>6783796</v>
      </c>
      <c r="K22" s="83"/>
      <c r="L22" s="83"/>
    </row>
    <row r="23" spans="3:12" ht="15">
      <c r="C23" s="83"/>
      <c r="D23" s="86" t="s">
        <v>267</v>
      </c>
      <c r="E23" s="83"/>
      <c r="F23" s="83"/>
      <c r="G23" s="83"/>
      <c r="H23" s="83"/>
      <c r="I23" s="83"/>
      <c r="J23" s="85">
        <v>6113069</v>
      </c>
      <c r="K23" s="87"/>
      <c r="L23" s="87"/>
    </row>
    <row r="24" spans="3:12" ht="15">
      <c r="C24" s="83"/>
      <c r="D24" s="86"/>
      <c r="E24" s="83"/>
      <c r="F24" s="83"/>
      <c r="G24" s="83"/>
      <c r="H24" s="83"/>
      <c r="I24" s="83"/>
      <c r="J24" s="88"/>
      <c r="K24" s="87"/>
      <c r="L24" s="87"/>
    </row>
    <row r="25" spans="3:12" ht="15">
      <c r="C25" s="86" t="s">
        <v>48</v>
      </c>
      <c r="D25" s="86"/>
      <c r="E25" s="83"/>
      <c r="F25" s="83"/>
      <c r="G25" s="83"/>
      <c r="H25" s="83"/>
      <c r="I25" s="83"/>
      <c r="J25" s="88">
        <f>SUM(J20:J23)</f>
        <v>21333092</v>
      </c>
      <c r="K25" s="87"/>
      <c r="L25" s="87"/>
    </row>
    <row r="26" spans="3:12" ht="15">
      <c r="C26" s="86"/>
      <c r="D26" s="86"/>
      <c r="E26" s="83"/>
      <c r="F26" s="83"/>
      <c r="G26" s="83"/>
      <c r="H26" s="83"/>
      <c r="I26" s="83"/>
      <c r="J26" s="88"/>
      <c r="K26" s="87"/>
      <c r="L26" s="87"/>
    </row>
    <row r="27" spans="3:12" ht="15">
      <c r="C27" s="86"/>
      <c r="D27" s="86" t="s">
        <v>200</v>
      </c>
      <c r="E27" s="83"/>
      <c r="F27" s="83"/>
      <c r="G27" s="83"/>
      <c r="H27" s="83"/>
      <c r="I27" s="83"/>
      <c r="J27" s="88">
        <v>111701</v>
      </c>
      <c r="K27" s="87"/>
      <c r="L27" s="87"/>
    </row>
    <row r="28" spans="3:12" ht="15">
      <c r="C28" s="83"/>
      <c r="D28" s="86" t="s">
        <v>38</v>
      </c>
      <c r="E28" s="83"/>
      <c r="F28" s="83"/>
      <c r="G28" s="83"/>
      <c r="H28" s="83"/>
      <c r="I28" s="83"/>
      <c r="J28" s="85">
        <v>-1095975</v>
      </c>
      <c r="K28" s="83"/>
      <c r="L28" s="83"/>
    </row>
    <row r="29" spans="3:12" ht="15">
      <c r="C29" s="83"/>
      <c r="D29" s="83"/>
      <c r="E29" s="83"/>
      <c r="F29" s="83"/>
      <c r="G29" s="83"/>
      <c r="H29" s="83"/>
      <c r="I29" s="83"/>
      <c r="J29" s="83"/>
      <c r="K29" s="83"/>
      <c r="L29" s="83"/>
    </row>
    <row r="30" spans="3:12" ht="15">
      <c r="C30" s="86" t="s">
        <v>46</v>
      </c>
      <c r="D30" s="83"/>
      <c r="E30" s="83"/>
      <c r="F30" s="83"/>
      <c r="G30" s="83"/>
      <c r="H30" s="83"/>
      <c r="I30" s="83"/>
      <c r="J30" s="85">
        <f>SUM(J25:J28)</f>
        <v>20348818</v>
      </c>
      <c r="K30" s="83"/>
      <c r="L30" s="83"/>
    </row>
    <row r="31" spans="3:12" ht="15">
      <c r="C31" s="83"/>
      <c r="D31" s="83"/>
      <c r="E31" s="83"/>
      <c r="F31" s="83"/>
      <c r="G31" s="83"/>
      <c r="H31" s="83"/>
      <c r="I31" s="83"/>
      <c r="J31" s="84"/>
      <c r="K31" s="83"/>
      <c r="L31" s="83"/>
    </row>
    <row r="32" spans="3:12" ht="15.75">
      <c r="C32" s="82" t="s">
        <v>203</v>
      </c>
      <c r="D32" s="83"/>
      <c r="E32" s="83"/>
      <c r="F32" s="83"/>
      <c r="G32" s="83"/>
      <c r="H32" s="83"/>
      <c r="I32" s="83"/>
      <c r="J32" s="84"/>
      <c r="K32" s="83"/>
      <c r="L32" s="83"/>
    </row>
    <row r="33" spans="3:12" ht="15">
      <c r="C33" s="83"/>
      <c r="D33" s="83"/>
      <c r="E33" s="83"/>
      <c r="F33" s="83"/>
      <c r="G33" s="83"/>
      <c r="H33" s="83"/>
      <c r="I33" s="83"/>
      <c r="J33" s="84"/>
      <c r="K33" s="83"/>
      <c r="L33" s="83"/>
    </row>
    <row r="34" spans="3:12" ht="15">
      <c r="C34" s="83"/>
      <c r="D34" s="86" t="s">
        <v>19</v>
      </c>
      <c r="E34" s="83"/>
      <c r="F34" s="83"/>
      <c r="G34" s="83"/>
      <c r="H34" s="83"/>
      <c r="I34" s="83"/>
      <c r="J34" s="84">
        <v>-1433888</v>
      </c>
      <c r="K34" s="83"/>
      <c r="L34" s="83"/>
    </row>
    <row r="35" spans="3:12" ht="15">
      <c r="C35" s="83"/>
      <c r="D35" s="86" t="s">
        <v>37</v>
      </c>
      <c r="E35" s="83"/>
      <c r="F35" s="83"/>
      <c r="G35" s="83"/>
      <c r="H35" s="83"/>
      <c r="I35" s="83"/>
      <c r="J35" s="84">
        <v>2665800</v>
      </c>
      <c r="K35" s="83"/>
      <c r="L35" s="83"/>
    </row>
    <row r="36" spans="3:12" ht="15">
      <c r="C36" s="83"/>
      <c r="D36" s="86" t="s">
        <v>112</v>
      </c>
      <c r="E36" s="83"/>
      <c r="F36" s="83"/>
      <c r="G36" s="83"/>
      <c r="H36" s="83"/>
      <c r="I36" s="83"/>
      <c r="J36" s="84">
        <v>51566</v>
      </c>
      <c r="K36" s="83"/>
      <c r="L36" s="83"/>
    </row>
    <row r="37" spans="3:12" ht="15">
      <c r="C37" s="83"/>
      <c r="D37" s="86" t="s">
        <v>2</v>
      </c>
      <c r="E37" s="83"/>
      <c r="F37" s="83"/>
      <c r="G37" s="83"/>
      <c r="H37" s="83"/>
      <c r="I37" s="83"/>
      <c r="J37" s="85">
        <v>-969022</v>
      </c>
      <c r="K37" s="83"/>
      <c r="L37" s="83"/>
    </row>
    <row r="38" spans="3:12" ht="15">
      <c r="C38" s="83"/>
      <c r="D38" s="83"/>
      <c r="E38" s="83"/>
      <c r="F38" s="83"/>
      <c r="G38" s="83"/>
      <c r="H38" s="83"/>
      <c r="I38" s="83"/>
      <c r="J38" s="84"/>
      <c r="K38" s="83"/>
      <c r="L38" s="83"/>
    </row>
    <row r="39" spans="3:12" ht="15">
      <c r="C39" s="86" t="s">
        <v>209</v>
      </c>
      <c r="D39" s="83"/>
      <c r="E39" s="83"/>
      <c r="F39" s="83"/>
      <c r="G39" s="83"/>
      <c r="H39" s="83"/>
      <c r="I39" s="83"/>
      <c r="J39" s="85">
        <f>SUM(J34:J38)</f>
        <v>314456</v>
      </c>
      <c r="K39" s="83"/>
      <c r="L39" s="83"/>
    </row>
    <row r="40" spans="3:12" ht="15">
      <c r="C40" s="83"/>
      <c r="D40" s="83"/>
      <c r="E40" s="83"/>
      <c r="F40" s="83"/>
      <c r="G40" s="83"/>
      <c r="H40" s="83"/>
      <c r="I40" s="83"/>
      <c r="J40" s="84"/>
      <c r="K40" s="83"/>
      <c r="L40" s="83"/>
    </row>
    <row r="41" spans="3:12" ht="15.75">
      <c r="C41" s="82" t="s">
        <v>204</v>
      </c>
      <c r="D41" s="83"/>
      <c r="E41" s="83"/>
      <c r="F41" s="83"/>
      <c r="G41" s="83"/>
      <c r="H41" s="83"/>
      <c r="I41" s="83"/>
      <c r="J41" s="84"/>
      <c r="K41" s="83"/>
      <c r="L41" s="83"/>
    </row>
    <row r="42" spans="3:12" ht="15.75">
      <c r="C42" s="82"/>
      <c r="D42" s="83"/>
      <c r="E42" s="83"/>
      <c r="F42" s="83"/>
      <c r="G42" s="83"/>
      <c r="H42" s="83"/>
      <c r="I42" s="83"/>
      <c r="J42" s="84"/>
      <c r="K42" s="83"/>
      <c r="L42" s="83"/>
    </row>
    <row r="43" spans="3:12" ht="15.75">
      <c r="C43" s="82"/>
      <c r="D43" s="86" t="s">
        <v>202</v>
      </c>
      <c r="E43" s="83"/>
      <c r="F43" s="83"/>
      <c r="G43" s="83"/>
      <c r="H43" s="83"/>
      <c r="I43" s="83"/>
      <c r="J43" s="84">
        <v>-1620000</v>
      </c>
      <c r="K43" s="83"/>
      <c r="L43" s="83"/>
    </row>
    <row r="44" spans="3:12" ht="15.75">
      <c r="C44" s="82"/>
      <c r="D44" s="86" t="s">
        <v>101</v>
      </c>
      <c r="E44" s="83"/>
      <c r="F44" s="83"/>
      <c r="G44" s="83"/>
      <c r="H44" s="83"/>
      <c r="I44" s="83"/>
      <c r="J44" s="84"/>
      <c r="K44" s="83"/>
      <c r="L44" s="83"/>
    </row>
    <row r="45" spans="3:12" ht="15">
      <c r="C45" s="83"/>
      <c r="D45" s="86"/>
      <c r="E45" s="86" t="s">
        <v>102</v>
      </c>
      <c r="F45" s="83"/>
      <c r="G45" s="83"/>
      <c r="H45" s="83"/>
      <c r="I45" s="83"/>
      <c r="J45" s="84">
        <v>-313880</v>
      </c>
      <c r="K45" s="83"/>
      <c r="L45" s="83"/>
    </row>
    <row r="46" spans="3:12" ht="15" hidden="1">
      <c r="C46" s="83"/>
      <c r="D46" s="86" t="s">
        <v>3</v>
      </c>
      <c r="E46" s="83"/>
      <c r="F46" s="83"/>
      <c r="G46" s="83"/>
      <c r="H46" s="83"/>
      <c r="I46" s="83"/>
      <c r="J46" s="84">
        <v>0</v>
      </c>
      <c r="K46" s="83"/>
      <c r="L46" s="83"/>
    </row>
    <row r="47" spans="3:12" ht="15">
      <c r="C47" s="83"/>
      <c r="D47" s="86" t="s">
        <v>74</v>
      </c>
      <c r="E47" s="83"/>
      <c r="F47" s="83"/>
      <c r="G47" s="83"/>
      <c r="H47" s="83"/>
      <c r="I47" s="83"/>
      <c r="J47" s="84">
        <v>19000</v>
      </c>
      <c r="K47" s="83"/>
      <c r="L47" s="83"/>
    </row>
    <row r="48" spans="3:12" ht="15">
      <c r="C48" s="83"/>
      <c r="D48" s="86" t="s">
        <v>1</v>
      </c>
      <c r="E48" s="83"/>
      <c r="F48" s="83"/>
      <c r="G48" s="83"/>
      <c r="H48" s="83"/>
      <c r="I48" s="83"/>
      <c r="J48" s="88">
        <v>314117</v>
      </c>
      <c r="K48" s="87"/>
      <c r="L48" s="87"/>
    </row>
    <row r="49" spans="3:12" ht="15">
      <c r="C49" s="83"/>
      <c r="D49" s="86" t="s">
        <v>201</v>
      </c>
      <c r="E49" s="83"/>
      <c r="F49" s="83"/>
      <c r="G49" s="83"/>
      <c r="H49" s="83"/>
      <c r="I49" s="83"/>
      <c r="J49" s="85">
        <v>-646164</v>
      </c>
      <c r="K49" s="83"/>
      <c r="L49" s="83"/>
    </row>
    <row r="50" spans="3:12" ht="15">
      <c r="C50" s="83"/>
      <c r="D50" s="83"/>
      <c r="E50" s="83"/>
      <c r="F50" s="83"/>
      <c r="G50" s="83"/>
      <c r="H50" s="83"/>
      <c r="I50" s="83"/>
      <c r="J50" s="84"/>
      <c r="K50" s="83"/>
      <c r="L50" s="83"/>
    </row>
    <row r="51" spans="3:12" ht="15">
      <c r="C51" s="86" t="s">
        <v>208</v>
      </c>
      <c r="D51" s="83"/>
      <c r="E51" s="83"/>
      <c r="F51" s="83"/>
      <c r="G51" s="83"/>
      <c r="H51" s="83"/>
      <c r="I51" s="83"/>
      <c r="J51" s="85">
        <f>SUM(J43:J49)</f>
        <v>-2246927</v>
      </c>
      <c r="K51" s="83"/>
      <c r="L51" s="83"/>
    </row>
    <row r="52" spans="3:12" ht="15">
      <c r="C52" s="83"/>
      <c r="D52" s="83"/>
      <c r="E52" s="83"/>
      <c r="F52" s="83"/>
      <c r="G52" s="83"/>
      <c r="H52" s="83"/>
      <c r="I52" s="83"/>
      <c r="J52" s="84"/>
      <c r="K52" s="83"/>
      <c r="L52" s="83"/>
    </row>
    <row r="53" spans="3:12" ht="15">
      <c r="C53" s="83" t="s">
        <v>205</v>
      </c>
      <c r="D53" s="83"/>
      <c r="E53" s="83"/>
      <c r="F53" s="83"/>
      <c r="G53" s="83"/>
      <c r="H53" s="83"/>
      <c r="I53" s="83"/>
      <c r="J53" s="84">
        <f>J51+J39+J30</f>
        <v>18416347</v>
      </c>
      <c r="K53" s="83"/>
      <c r="L53" s="83"/>
    </row>
    <row r="54" spans="3:12" ht="15">
      <c r="C54" s="83"/>
      <c r="D54" s="83"/>
      <c r="E54" s="83"/>
      <c r="F54" s="83"/>
      <c r="G54" s="83"/>
      <c r="H54" s="83"/>
      <c r="I54" s="83"/>
      <c r="J54" s="84"/>
      <c r="K54" s="83"/>
      <c r="L54" s="83"/>
    </row>
    <row r="55" spans="3:12" ht="15">
      <c r="C55" s="83" t="s">
        <v>206</v>
      </c>
      <c r="D55" s="83"/>
      <c r="E55" s="83"/>
      <c r="F55" s="83"/>
      <c r="G55" s="83"/>
      <c r="H55" s="83"/>
      <c r="I55" s="83"/>
      <c r="J55" s="84"/>
      <c r="K55" s="83"/>
      <c r="L55" s="83"/>
    </row>
    <row r="56" spans="3:12" ht="15">
      <c r="C56" s="83"/>
      <c r="D56" s="86" t="s">
        <v>27</v>
      </c>
      <c r="E56" s="83"/>
      <c r="F56" s="83"/>
      <c r="G56" s="83"/>
      <c r="H56" s="83"/>
      <c r="I56" s="83"/>
      <c r="J56" s="84">
        <v>-4690687</v>
      </c>
      <c r="K56" s="83"/>
      <c r="L56" s="83"/>
    </row>
    <row r="57" spans="3:12" ht="15">
      <c r="C57" s="83"/>
      <c r="D57" s="86" t="s">
        <v>28</v>
      </c>
      <c r="E57" s="83"/>
      <c r="F57" s="83"/>
      <c r="G57" s="83"/>
      <c r="H57" s="83"/>
      <c r="I57" s="83"/>
      <c r="J57" s="84">
        <v>0</v>
      </c>
      <c r="K57" s="83"/>
      <c r="L57" s="83"/>
    </row>
    <row r="58" spans="3:12" ht="15">
      <c r="C58" s="83"/>
      <c r="D58" s="83"/>
      <c r="E58" s="83"/>
      <c r="F58" s="83"/>
      <c r="G58" s="83"/>
      <c r="H58" s="83"/>
      <c r="I58" s="83"/>
      <c r="J58" s="84"/>
      <c r="K58" s="83"/>
      <c r="L58" s="83"/>
    </row>
    <row r="59" spans="3:12" ht="15.75" thickBot="1">
      <c r="C59" s="83" t="s">
        <v>207</v>
      </c>
      <c r="D59" s="83"/>
      <c r="E59" s="83"/>
      <c r="F59" s="83"/>
      <c r="G59" s="83"/>
      <c r="H59" s="83"/>
      <c r="I59" s="83"/>
      <c r="J59" s="89">
        <f>SUM(J53:J58)</f>
        <v>13725660</v>
      </c>
      <c r="K59" s="83"/>
      <c r="L59" s="83"/>
    </row>
    <row r="60" spans="3:12" ht="13.5" thickTop="1">
      <c r="C60" s="80"/>
      <c r="D60" s="80"/>
      <c r="E60" s="80"/>
      <c r="F60" s="80"/>
      <c r="G60" s="80"/>
      <c r="H60" s="80"/>
      <c r="I60" s="80"/>
      <c r="J60" s="80"/>
      <c r="K60" s="80"/>
      <c r="L60" s="80"/>
    </row>
    <row r="61" spans="3:12" ht="12.75">
      <c r="C61" s="80"/>
      <c r="D61" s="80"/>
      <c r="E61" s="80"/>
      <c r="F61" s="80"/>
      <c r="G61" s="80"/>
      <c r="H61" s="80"/>
      <c r="I61" s="80"/>
      <c r="J61" s="80"/>
      <c r="K61" s="80"/>
      <c r="L61" s="80"/>
    </row>
    <row r="62" spans="3:12" ht="12.75">
      <c r="C62" s="80"/>
      <c r="D62" s="80"/>
      <c r="E62" s="80"/>
      <c r="F62" s="80"/>
      <c r="G62" s="80"/>
      <c r="H62" s="80"/>
      <c r="I62" s="80"/>
      <c r="J62" s="80"/>
      <c r="K62" s="80"/>
      <c r="L62" s="80"/>
    </row>
    <row r="63" spans="3:12" ht="15">
      <c r="C63" s="99" t="s">
        <v>18</v>
      </c>
      <c r="D63" s="100"/>
      <c r="E63" s="101"/>
      <c r="F63" s="80"/>
      <c r="G63" s="80"/>
      <c r="H63" s="80"/>
      <c r="I63" s="80"/>
      <c r="J63" s="80"/>
      <c r="K63" s="80"/>
      <c r="L63" s="80"/>
    </row>
    <row r="64" spans="3:12" ht="15">
      <c r="C64" s="100" t="s">
        <v>16</v>
      </c>
      <c r="E64" s="101"/>
      <c r="F64" s="80"/>
      <c r="G64" s="80"/>
      <c r="H64" s="80"/>
      <c r="I64" s="80"/>
      <c r="K64" s="80"/>
      <c r="L64" s="80"/>
    </row>
    <row r="65" spans="3:12" ht="15">
      <c r="C65" s="99"/>
      <c r="D65" s="100" t="s">
        <v>17</v>
      </c>
      <c r="E65" s="101"/>
      <c r="F65" s="80"/>
      <c r="G65" s="80"/>
      <c r="H65" s="80"/>
      <c r="I65" s="80"/>
      <c r="J65" s="90">
        <v>16192063</v>
      </c>
      <c r="K65" s="80"/>
      <c r="L65" s="80"/>
    </row>
    <row r="66" spans="3:12" ht="15">
      <c r="C66" s="100" t="s">
        <v>15</v>
      </c>
      <c r="E66" s="101"/>
      <c r="F66" s="80"/>
      <c r="G66" s="80"/>
      <c r="H66" s="80"/>
      <c r="I66" s="80"/>
      <c r="J66" s="97">
        <v>-2466403</v>
      </c>
      <c r="K66" s="80"/>
      <c r="L66" s="80"/>
    </row>
    <row r="67" spans="3:12" ht="15.75" thickBot="1">
      <c r="C67" s="99"/>
      <c r="D67" s="100"/>
      <c r="E67" s="101"/>
      <c r="F67" s="80"/>
      <c r="G67" s="80"/>
      <c r="H67" s="80"/>
      <c r="I67" s="80"/>
      <c r="J67" s="98">
        <f>SUM(J65:J66)</f>
        <v>13725660</v>
      </c>
      <c r="K67" s="80"/>
      <c r="L67" s="80"/>
    </row>
    <row r="68" spans="3:12" ht="15.75" thickTop="1">
      <c r="C68" s="99"/>
      <c r="D68" s="100"/>
      <c r="E68" s="101"/>
      <c r="F68" s="80"/>
      <c r="G68" s="80"/>
      <c r="H68" s="80"/>
      <c r="I68" s="80"/>
      <c r="J68" s="96"/>
      <c r="K68" s="80"/>
      <c r="L68" s="80"/>
    </row>
    <row r="69" spans="3:13" ht="12.75">
      <c r="C69" s="80"/>
      <c r="D69" s="80"/>
      <c r="E69" s="80"/>
      <c r="F69" s="80"/>
      <c r="G69" s="80"/>
      <c r="H69" s="80"/>
      <c r="I69" s="80"/>
      <c r="J69" s="80"/>
      <c r="K69" s="80"/>
      <c r="L69" s="80"/>
      <c r="M69" s="80"/>
    </row>
    <row r="70" spans="3:13" ht="15">
      <c r="C70" s="3" t="s">
        <v>268</v>
      </c>
      <c r="D70" s="80"/>
      <c r="E70" s="80"/>
      <c r="F70" s="80"/>
      <c r="G70" s="80"/>
      <c r="H70" s="80"/>
      <c r="I70" s="80"/>
      <c r="J70" s="80"/>
      <c r="K70" s="80"/>
      <c r="L70" s="80"/>
      <c r="M70" s="80"/>
    </row>
    <row r="71" spans="3:13" ht="15">
      <c r="C71" s="3" t="s">
        <v>71</v>
      </c>
      <c r="D71" s="80"/>
      <c r="E71" s="80"/>
      <c r="F71" s="80"/>
      <c r="G71" s="80"/>
      <c r="H71" s="80"/>
      <c r="I71" s="80"/>
      <c r="J71" s="80"/>
      <c r="K71" s="80"/>
      <c r="L71" s="80"/>
      <c r="M71" s="80"/>
    </row>
    <row r="72" spans="3:13" ht="12.75">
      <c r="C72" s="80"/>
      <c r="D72" s="80"/>
      <c r="E72" s="80"/>
      <c r="F72" s="80"/>
      <c r="G72" s="80"/>
      <c r="H72" s="80"/>
      <c r="I72" s="80"/>
      <c r="J72" s="80"/>
      <c r="K72" s="80"/>
      <c r="L72" s="80"/>
      <c r="M72" s="80"/>
    </row>
    <row r="73" spans="3:13" ht="12.75">
      <c r="C73" s="80"/>
      <c r="D73" s="80"/>
      <c r="E73" s="80"/>
      <c r="F73" s="80"/>
      <c r="G73" s="80"/>
      <c r="H73" s="80"/>
      <c r="I73" s="80"/>
      <c r="K73" s="80"/>
      <c r="L73" s="80"/>
      <c r="M73" s="80"/>
    </row>
    <row r="74" ht="15">
      <c r="J74" s="90"/>
    </row>
  </sheetData>
  <printOptions/>
  <pageMargins left="0.75" right="0.75" top="0.25" bottom="0.49" header="0.25" footer="0.5"/>
  <pageSetup horizontalDpi="300" verticalDpi="300" orientation="portrait" scale="70"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dimension ref="B2:R89"/>
  <sheetViews>
    <sheetView showGridLines="0" zoomScale="65" zoomScaleNormal="65" workbookViewId="0" topLeftCell="A2">
      <selection activeCell="A41" sqref="A41"/>
    </sheetView>
  </sheetViews>
  <sheetFormatPr defaultColWidth="8.88671875" defaultRowHeight="15"/>
  <cols>
    <col min="1" max="1" width="2.5546875" style="67" customWidth="1"/>
    <col min="2" max="2" width="1.5625" style="67" customWidth="1"/>
    <col min="3" max="3" width="7.10546875" style="67" customWidth="1"/>
    <col min="4" max="4" width="18.10546875" style="67" customWidth="1"/>
    <col min="5" max="5" width="9.88671875" style="67" customWidth="1"/>
    <col min="6" max="6" width="1.4375" style="67" customWidth="1"/>
    <col min="7" max="7" width="9.88671875" style="67" customWidth="1"/>
    <col min="8" max="8" width="1.5625" style="67" customWidth="1"/>
    <col min="9" max="9" width="9.88671875" style="67" customWidth="1"/>
    <col min="10" max="10" width="1.5625" style="67" customWidth="1"/>
    <col min="11" max="11" width="9.88671875" style="67" customWidth="1"/>
    <col min="12" max="12" width="1.5625" style="67" customWidth="1"/>
    <col min="13" max="13" width="9.88671875" style="67" customWidth="1"/>
    <col min="14" max="14" width="1.5625" style="67" customWidth="1"/>
    <col min="15" max="15" width="9.99609375" style="67" customWidth="1"/>
    <col min="16" max="16" width="1.5625" style="67" customWidth="1"/>
    <col min="17" max="17" width="9.3359375" style="67" customWidth="1"/>
    <col min="18" max="18" width="2.10546875" style="67" customWidth="1"/>
    <col min="19" max="16384" width="7.10546875" style="67" customWidth="1"/>
  </cols>
  <sheetData>
    <row r="2" spans="2:3" ht="15.75">
      <c r="B2" s="2" t="s">
        <v>116</v>
      </c>
      <c r="C2" s="2"/>
    </row>
    <row r="3" spans="2:3" ht="15">
      <c r="B3" s="10" t="s">
        <v>114</v>
      </c>
      <c r="C3" s="10"/>
    </row>
    <row r="4" spans="2:3" ht="15">
      <c r="B4" s="10"/>
      <c r="C4" s="10"/>
    </row>
    <row r="6" spans="2:3" ht="15.75">
      <c r="B6" s="68" t="s">
        <v>176</v>
      </c>
      <c r="C6" s="68"/>
    </row>
    <row r="7" spans="2:11" ht="13.5" customHeight="1">
      <c r="B7" s="68" t="s">
        <v>5</v>
      </c>
      <c r="C7" s="68"/>
      <c r="D7" s="102"/>
      <c r="E7" s="102"/>
      <c r="F7" s="102"/>
      <c r="G7" s="102"/>
      <c r="H7" s="102"/>
      <c r="I7" s="102"/>
      <c r="J7" s="102"/>
      <c r="K7" s="102"/>
    </row>
    <row r="10" spans="2:3" ht="15.75">
      <c r="B10" s="68" t="s">
        <v>227</v>
      </c>
      <c r="C10" s="68"/>
    </row>
    <row r="11" spans="2:3" ht="15.75">
      <c r="B11" s="68"/>
      <c r="C11" s="68"/>
    </row>
    <row r="12" spans="2:17" ht="12.75">
      <c r="B12" s="69" t="s">
        <v>103</v>
      </c>
      <c r="C12" s="69"/>
      <c r="E12" s="104"/>
      <c r="F12" s="104"/>
      <c r="G12" s="104"/>
      <c r="H12" s="104"/>
      <c r="I12" s="104"/>
      <c r="J12" s="104"/>
      <c r="K12" s="104" t="s">
        <v>189</v>
      </c>
      <c r="L12" s="104"/>
      <c r="M12" s="104"/>
      <c r="N12" s="104"/>
      <c r="O12" s="104"/>
      <c r="P12" s="104"/>
      <c r="Q12" s="104"/>
    </row>
    <row r="13" spans="5:18" ht="12.75">
      <c r="E13" s="104" t="s">
        <v>177</v>
      </c>
      <c r="F13" s="104"/>
      <c r="G13" s="104" t="s">
        <v>177</v>
      </c>
      <c r="H13" s="104"/>
      <c r="I13" s="104" t="s">
        <v>190</v>
      </c>
      <c r="J13" s="104"/>
      <c r="K13" s="104" t="s">
        <v>191</v>
      </c>
      <c r="L13" s="104"/>
      <c r="M13" s="104" t="s">
        <v>178</v>
      </c>
      <c r="N13" s="104"/>
      <c r="O13" s="104" t="s">
        <v>179</v>
      </c>
      <c r="P13" s="104"/>
      <c r="Q13" s="104"/>
      <c r="R13" s="70"/>
    </row>
    <row r="14" spans="5:18" ht="12.75">
      <c r="E14" s="104" t="s">
        <v>180</v>
      </c>
      <c r="F14" s="104"/>
      <c r="G14" s="104" t="s">
        <v>181</v>
      </c>
      <c r="H14" s="104"/>
      <c r="I14" s="104" t="s">
        <v>192</v>
      </c>
      <c r="J14" s="104"/>
      <c r="K14" s="104" t="s">
        <v>193</v>
      </c>
      <c r="L14" s="104"/>
      <c r="M14" s="104" t="s">
        <v>193</v>
      </c>
      <c r="N14" s="104"/>
      <c r="O14" s="104" t="s">
        <v>182</v>
      </c>
      <c r="P14" s="104"/>
      <c r="Q14" s="104" t="s">
        <v>109</v>
      </c>
      <c r="R14" s="70"/>
    </row>
    <row r="15" spans="5:18" ht="12.75">
      <c r="E15" s="71"/>
      <c r="F15" s="71"/>
      <c r="G15" s="71"/>
      <c r="I15" s="71"/>
      <c r="J15" s="71"/>
      <c r="K15" s="71"/>
      <c r="L15" s="71"/>
      <c r="M15" s="71"/>
      <c r="N15" s="71"/>
      <c r="O15" s="71"/>
      <c r="P15" s="71"/>
      <c r="Q15" s="71"/>
      <c r="R15" s="71"/>
    </row>
    <row r="16" spans="5:18" ht="12.75">
      <c r="E16" s="104" t="s">
        <v>104</v>
      </c>
      <c r="F16" s="104"/>
      <c r="G16" s="104" t="s">
        <v>104</v>
      </c>
      <c r="H16" s="104"/>
      <c r="I16" s="104" t="s">
        <v>104</v>
      </c>
      <c r="J16" s="104"/>
      <c r="K16" s="104" t="s">
        <v>104</v>
      </c>
      <c r="L16" s="104"/>
      <c r="M16" s="104" t="s">
        <v>104</v>
      </c>
      <c r="N16" s="104"/>
      <c r="O16" s="104" t="s">
        <v>104</v>
      </c>
      <c r="P16" s="104"/>
      <c r="Q16" s="104" t="s">
        <v>104</v>
      </c>
      <c r="R16" s="70"/>
    </row>
    <row r="18" spans="2:3" ht="12.75">
      <c r="B18" s="75" t="s">
        <v>69</v>
      </c>
      <c r="C18" s="75"/>
    </row>
    <row r="19" spans="2:17" ht="12.75">
      <c r="B19" s="75"/>
      <c r="C19" s="75" t="s">
        <v>27</v>
      </c>
      <c r="E19" s="73">
        <v>45000000</v>
      </c>
      <c r="F19" s="73"/>
      <c r="G19" s="73">
        <v>0</v>
      </c>
      <c r="I19" s="73">
        <v>220543</v>
      </c>
      <c r="J19" s="73"/>
      <c r="K19" s="73">
        <v>74721</v>
      </c>
      <c r="L19" s="73"/>
      <c r="M19" s="73">
        <v>1657144</v>
      </c>
      <c r="N19" s="73"/>
      <c r="O19" s="73">
        <v>8554485</v>
      </c>
      <c r="P19" s="73"/>
      <c r="Q19" s="73">
        <f>SUM(E19:O19)</f>
        <v>55506893</v>
      </c>
    </row>
    <row r="20" spans="2:17" ht="12.75">
      <c r="B20" s="75"/>
      <c r="C20" s="75" t="s">
        <v>174</v>
      </c>
      <c r="E20" s="74">
        <v>0</v>
      </c>
      <c r="F20" s="73"/>
      <c r="G20" s="74">
        <v>0</v>
      </c>
      <c r="I20" s="74">
        <v>0</v>
      </c>
      <c r="J20" s="73"/>
      <c r="K20" s="74">
        <v>0</v>
      </c>
      <c r="L20" s="73"/>
      <c r="M20" s="74">
        <v>-394159</v>
      </c>
      <c r="N20" s="73"/>
      <c r="O20" s="74">
        <v>-48095</v>
      </c>
      <c r="P20" s="73"/>
      <c r="Q20" s="74">
        <f>SUM(E20:O20)</f>
        <v>-442254</v>
      </c>
    </row>
    <row r="21" spans="2:17" ht="12.75">
      <c r="B21" s="75"/>
      <c r="C21" s="75"/>
      <c r="E21" s="73"/>
      <c r="F21" s="73"/>
      <c r="G21" s="73"/>
      <c r="I21" s="73"/>
      <c r="J21" s="73"/>
      <c r="K21" s="73"/>
      <c r="L21" s="73"/>
      <c r="M21" s="73"/>
      <c r="N21" s="73"/>
      <c r="O21" s="73"/>
      <c r="P21" s="73"/>
      <c r="Q21" s="73"/>
    </row>
    <row r="22" spans="2:17" ht="12.75">
      <c r="B22" s="75"/>
      <c r="C22" s="75" t="s">
        <v>175</v>
      </c>
      <c r="E22" s="73">
        <f>SUM(E19:E20)</f>
        <v>45000000</v>
      </c>
      <c r="F22" s="73"/>
      <c r="G22" s="73">
        <f>SUM(G19:G20)</f>
        <v>0</v>
      </c>
      <c r="I22" s="73">
        <f>SUM(I19:I20)</f>
        <v>220543</v>
      </c>
      <c r="J22" s="73"/>
      <c r="K22" s="73">
        <f>SUM(K19:K20)</f>
        <v>74721</v>
      </c>
      <c r="L22" s="73"/>
      <c r="M22" s="73">
        <f>SUM(M19:M20)</f>
        <v>1262985</v>
      </c>
      <c r="N22" s="73"/>
      <c r="O22" s="73">
        <f>SUM(O19:O20)</f>
        <v>8506390</v>
      </c>
      <c r="P22" s="73"/>
      <c r="Q22" s="73">
        <f>SUM(Q19:Q20)</f>
        <v>55064639</v>
      </c>
    </row>
    <row r="23" spans="2:17" ht="12.75" hidden="1">
      <c r="B23" s="75"/>
      <c r="C23" s="75"/>
      <c r="E23" s="73"/>
      <c r="F23" s="73"/>
      <c r="G23" s="73"/>
      <c r="I23" s="73"/>
      <c r="J23" s="73"/>
      <c r="K23" s="73"/>
      <c r="L23" s="73"/>
      <c r="M23" s="73"/>
      <c r="N23" s="73"/>
      <c r="O23" s="73"/>
      <c r="P23" s="73"/>
      <c r="Q23" s="73"/>
    </row>
    <row r="24" spans="2:17" ht="12.75" hidden="1">
      <c r="B24" s="75" t="s">
        <v>194</v>
      </c>
      <c r="C24" s="75"/>
      <c r="E24" s="113"/>
      <c r="F24" s="114"/>
      <c r="G24" s="114"/>
      <c r="H24" s="115"/>
      <c r="I24" s="114"/>
      <c r="J24" s="114"/>
      <c r="K24" s="114"/>
      <c r="L24" s="114"/>
      <c r="M24" s="114"/>
      <c r="N24" s="114"/>
      <c r="O24" s="114"/>
      <c r="P24" s="114"/>
      <c r="Q24" s="77"/>
    </row>
    <row r="25" spans="2:17" ht="12.75" hidden="1">
      <c r="B25" s="75"/>
      <c r="C25" s="75" t="s">
        <v>30</v>
      </c>
      <c r="E25" s="116">
        <v>0</v>
      </c>
      <c r="F25" s="74"/>
      <c r="G25" s="74">
        <v>0</v>
      </c>
      <c r="H25" s="117"/>
      <c r="I25" s="74">
        <v>0</v>
      </c>
      <c r="J25" s="74"/>
      <c r="K25" s="74">
        <v>0</v>
      </c>
      <c r="L25" s="74"/>
      <c r="M25" s="74">
        <v>0</v>
      </c>
      <c r="N25" s="74"/>
      <c r="O25" s="74">
        <v>0</v>
      </c>
      <c r="P25" s="74"/>
      <c r="Q25" s="78">
        <f>SUM(E25:O25)</f>
        <v>0</v>
      </c>
    </row>
    <row r="26" spans="2:17" ht="12.75" hidden="1">
      <c r="B26" s="75" t="s">
        <v>195</v>
      </c>
      <c r="C26" s="75"/>
      <c r="E26" s="73"/>
      <c r="F26" s="73"/>
      <c r="G26" s="73"/>
      <c r="H26" s="79"/>
      <c r="I26" s="73"/>
      <c r="J26" s="73"/>
      <c r="K26" s="73"/>
      <c r="L26" s="73"/>
      <c r="M26" s="73"/>
      <c r="N26" s="73"/>
      <c r="O26" s="73"/>
      <c r="P26" s="73"/>
      <c r="Q26" s="73"/>
    </row>
    <row r="27" spans="2:17" ht="12.75" hidden="1">
      <c r="B27" s="75"/>
      <c r="C27" s="75" t="s">
        <v>196</v>
      </c>
      <c r="E27" s="73">
        <f>SUM(E24:E25)</f>
        <v>0</v>
      </c>
      <c r="F27" s="73"/>
      <c r="G27" s="73">
        <f>SUM(G24:G25)</f>
        <v>0</v>
      </c>
      <c r="H27" s="79"/>
      <c r="I27" s="73">
        <f>SUM(I24:I25)</f>
        <v>0</v>
      </c>
      <c r="J27" s="73"/>
      <c r="K27" s="73">
        <f>SUM(K24:K25)</f>
        <v>0</v>
      </c>
      <c r="L27" s="73"/>
      <c r="M27" s="73">
        <f>SUM(M24:M25)</f>
        <v>0</v>
      </c>
      <c r="N27" s="73"/>
      <c r="O27" s="73">
        <f>SUM(O24:O25)</f>
        <v>0</v>
      </c>
      <c r="P27" s="73"/>
      <c r="Q27" s="73">
        <f>SUM(Q24:Q25)</f>
        <v>0</v>
      </c>
    </row>
    <row r="28" spans="2:17" ht="12.75">
      <c r="B28" s="75"/>
      <c r="C28" s="75"/>
      <c r="E28" s="73"/>
      <c r="F28" s="73"/>
      <c r="G28" s="73"/>
      <c r="H28" s="79"/>
      <c r="I28" s="73"/>
      <c r="J28" s="73"/>
      <c r="K28" s="73"/>
      <c r="L28" s="73"/>
      <c r="M28" s="73"/>
      <c r="N28" s="73"/>
      <c r="O28" s="73"/>
      <c r="P28" s="73"/>
      <c r="Q28" s="73"/>
    </row>
    <row r="29" spans="2:17" ht="12.75">
      <c r="B29" s="75" t="s">
        <v>73</v>
      </c>
      <c r="C29" s="75"/>
      <c r="E29" s="73">
        <v>19000</v>
      </c>
      <c r="F29" s="73"/>
      <c r="G29" s="73">
        <v>0</v>
      </c>
      <c r="I29" s="73">
        <v>0</v>
      </c>
      <c r="J29" s="73"/>
      <c r="K29" s="73">
        <v>0</v>
      </c>
      <c r="L29" s="73"/>
      <c r="M29" s="73">
        <v>0</v>
      </c>
      <c r="N29" s="73"/>
      <c r="O29" s="73">
        <v>0</v>
      </c>
      <c r="P29" s="73"/>
      <c r="Q29" s="73">
        <f>SUM(E29:O29)</f>
        <v>19000</v>
      </c>
    </row>
    <row r="30" spans="2:17" ht="12.75">
      <c r="B30" s="75"/>
      <c r="C30" s="75"/>
      <c r="E30" s="73"/>
      <c r="F30" s="73"/>
      <c r="G30" s="73"/>
      <c r="I30" s="73"/>
      <c r="J30" s="73"/>
      <c r="K30" s="73"/>
      <c r="L30" s="73"/>
      <c r="M30" s="73"/>
      <c r="N30" s="73"/>
      <c r="O30" s="73"/>
      <c r="P30" s="73"/>
      <c r="Q30" s="73"/>
    </row>
    <row r="31" spans="2:17" ht="12.75">
      <c r="B31" s="75" t="s">
        <v>272</v>
      </c>
      <c r="C31" s="75"/>
      <c r="E31" s="73">
        <v>0</v>
      </c>
      <c r="F31" s="73"/>
      <c r="G31" s="73">
        <v>0</v>
      </c>
      <c r="I31" s="73">
        <v>0</v>
      </c>
      <c r="J31" s="73"/>
      <c r="K31" s="73">
        <v>0</v>
      </c>
      <c r="L31" s="73"/>
      <c r="M31" s="73">
        <v>0</v>
      </c>
      <c r="N31" s="73"/>
      <c r="O31" s="73">
        <v>4025364</v>
      </c>
      <c r="P31" s="73"/>
      <c r="Q31" s="73">
        <f>SUM(E31:O31)</f>
        <v>4025364</v>
      </c>
    </row>
    <row r="32" spans="2:17" ht="12.75">
      <c r="B32" s="75"/>
      <c r="C32" s="75"/>
      <c r="E32" s="73"/>
      <c r="F32" s="73"/>
      <c r="G32" s="73"/>
      <c r="I32" s="73"/>
      <c r="J32" s="73"/>
      <c r="K32" s="73"/>
      <c r="L32" s="73"/>
      <c r="M32" s="73"/>
      <c r="N32" s="73"/>
      <c r="O32" s="73"/>
      <c r="P32" s="73"/>
      <c r="Q32" s="73"/>
    </row>
    <row r="33" spans="2:17" ht="12.75">
      <c r="B33" s="75" t="s">
        <v>202</v>
      </c>
      <c r="C33" s="75"/>
      <c r="E33" s="73">
        <v>0</v>
      </c>
      <c r="F33" s="73"/>
      <c r="G33" s="73">
        <v>0</v>
      </c>
      <c r="I33" s="73">
        <v>0</v>
      </c>
      <c r="J33" s="73"/>
      <c r="K33" s="73">
        <v>0</v>
      </c>
      <c r="L33" s="73"/>
      <c r="M33" s="73">
        <v>0</v>
      </c>
      <c r="N33" s="73"/>
      <c r="O33" s="73">
        <v>-1620000</v>
      </c>
      <c r="P33" s="73"/>
      <c r="Q33" s="73">
        <f>SUM(E33:O33)</f>
        <v>-1620000</v>
      </c>
    </row>
    <row r="34" spans="5:17" ht="12.75">
      <c r="E34" s="74"/>
      <c r="F34" s="73"/>
      <c r="G34" s="74"/>
      <c r="I34" s="74"/>
      <c r="J34" s="73"/>
      <c r="K34" s="74"/>
      <c r="L34" s="73"/>
      <c r="M34" s="74"/>
      <c r="N34" s="73"/>
      <c r="O34" s="74"/>
      <c r="P34" s="73"/>
      <c r="Q34" s="74"/>
    </row>
    <row r="35" spans="5:17" ht="12.75">
      <c r="E35" s="73"/>
      <c r="F35" s="73"/>
      <c r="G35" s="73"/>
      <c r="I35" s="73"/>
      <c r="J35" s="73"/>
      <c r="K35" s="73"/>
      <c r="L35" s="73"/>
      <c r="M35" s="73"/>
      <c r="N35" s="73"/>
      <c r="O35" s="73"/>
      <c r="P35" s="73"/>
      <c r="Q35" s="73"/>
    </row>
    <row r="36" spans="2:17" ht="12.75">
      <c r="B36" s="75" t="s">
        <v>210</v>
      </c>
      <c r="C36" s="75"/>
      <c r="E36" s="73">
        <f>SUM(E27:E34)+E22</f>
        <v>45019000</v>
      </c>
      <c r="F36" s="73"/>
      <c r="G36" s="73">
        <f>SUM(G27:G34)+G22</f>
        <v>0</v>
      </c>
      <c r="I36" s="73">
        <f>SUM(I27:I34)+I22</f>
        <v>220543</v>
      </c>
      <c r="J36" s="73"/>
      <c r="K36" s="73">
        <f>SUM(K27:K34)+K22</f>
        <v>74721</v>
      </c>
      <c r="L36" s="73"/>
      <c r="M36" s="73">
        <f>SUM(M27:M34)+M22</f>
        <v>1262985</v>
      </c>
      <c r="N36" s="73"/>
      <c r="O36" s="73">
        <f>SUM(O27:O34)+O22</f>
        <v>10911754</v>
      </c>
      <c r="P36" s="73"/>
      <c r="Q36" s="73">
        <f>SUM(Q27:Q34)+Q22</f>
        <v>57489003</v>
      </c>
    </row>
    <row r="37" spans="5:17" ht="13.5" thickBot="1">
      <c r="E37" s="76"/>
      <c r="F37" s="73"/>
      <c r="G37" s="76"/>
      <c r="I37" s="76"/>
      <c r="J37" s="73"/>
      <c r="K37" s="76"/>
      <c r="L37" s="73"/>
      <c r="M37" s="76"/>
      <c r="N37" s="73"/>
      <c r="O37" s="76"/>
      <c r="P37" s="73"/>
      <c r="Q37" s="76"/>
    </row>
    <row r="38" spans="5:17" ht="13.5" thickTop="1">
      <c r="E38" s="73"/>
      <c r="F38" s="73"/>
      <c r="G38" s="73"/>
      <c r="I38" s="73"/>
      <c r="J38" s="73"/>
      <c r="K38" s="73"/>
      <c r="L38" s="73"/>
      <c r="M38" s="73"/>
      <c r="N38" s="73"/>
      <c r="O38" s="73"/>
      <c r="P38" s="73"/>
      <c r="Q38" s="73"/>
    </row>
    <row r="39" spans="5:17" ht="12.75">
      <c r="E39" s="73"/>
      <c r="F39" s="73"/>
      <c r="G39" s="73"/>
      <c r="I39" s="73"/>
      <c r="J39" s="73"/>
      <c r="K39" s="73"/>
      <c r="L39" s="73"/>
      <c r="M39" s="73"/>
      <c r="N39" s="73"/>
      <c r="O39" s="73"/>
      <c r="P39" s="73"/>
      <c r="Q39" s="73"/>
    </row>
    <row r="40" spans="2:3" ht="12.75">
      <c r="B40" s="75" t="s">
        <v>228</v>
      </c>
      <c r="C40" s="75"/>
    </row>
    <row r="41" spans="2:17" ht="12.75">
      <c r="B41" s="75"/>
      <c r="C41" s="75" t="s">
        <v>27</v>
      </c>
      <c r="E41" s="73">
        <v>36000000</v>
      </c>
      <c r="F41" s="73"/>
      <c r="G41" s="73">
        <v>5025401</v>
      </c>
      <c r="I41" s="73">
        <v>220543</v>
      </c>
      <c r="J41" s="73"/>
      <c r="K41" s="73">
        <v>116772</v>
      </c>
      <c r="L41" s="73"/>
      <c r="M41" s="73">
        <v>3222143</v>
      </c>
      <c r="N41" s="73"/>
      <c r="O41" s="73">
        <v>17973338</v>
      </c>
      <c r="P41" s="73"/>
      <c r="Q41" s="73">
        <f>SUM(E41:O41)</f>
        <v>62558197</v>
      </c>
    </row>
    <row r="42" spans="2:17" ht="12.75">
      <c r="B42" s="75"/>
      <c r="C42" s="75" t="s">
        <v>174</v>
      </c>
      <c r="E42" s="74">
        <v>0</v>
      </c>
      <c r="F42" s="73"/>
      <c r="G42" s="74">
        <v>0</v>
      </c>
      <c r="I42" s="74">
        <v>0</v>
      </c>
      <c r="J42" s="73"/>
      <c r="K42" s="74">
        <v>0</v>
      </c>
      <c r="L42" s="73"/>
      <c r="M42" s="74">
        <v>-832359</v>
      </c>
      <c r="N42" s="73"/>
      <c r="O42" s="74">
        <v>2201905</v>
      </c>
      <c r="P42" s="73"/>
      <c r="Q42" s="74">
        <f>SUM(E42:O42)</f>
        <v>1369546</v>
      </c>
    </row>
    <row r="43" spans="2:17" ht="12.75">
      <c r="B43" s="75"/>
      <c r="C43" s="75"/>
      <c r="E43" s="73"/>
      <c r="F43" s="73"/>
      <c r="G43" s="73"/>
      <c r="I43" s="73"/>
      <c r="J43" s="73"/>
      <c r="K43" s="73"/>
      <c r="L43" s="73"/>
      <c r="M43" s="73"/>
      <c r="N43" s="73"/>
      <c r="O43" s="73"/>
      <c r="P43" s="73"/>
      <c r="Q43" s="73"/>
    </row>
    <row r="44" spans="2:17" ht="12.75">
      <c r="B44" s="75"/>
      <c r="C44" s="75" t="s">
        <v>175</v>
      </c>
      <c r="E44" s="73">
        <f>SUM(E41:E42)</f>
        <v>36000000</v>
      </c>
      <c r="F44" s="73"/>
      <c r="G44" s="73">
        <f>SUM(G41:G42)</f>
        <v>5025401</v>
      </c>
      <c r="I44" s="73">
        <f>SUM(I41:I42)</f>
        <v>220543</v>
      </c>
      <c r="J44" s="73"/>
      <c r="K44" s="73">
        <f>SUM(K41:K42)</f>
        <v>116772</v>
      </c>
      <c r="L44" s="73"/>
      <c r="M44" s="73">
        <f>SUM(M41:M42)</f>
        <v>2389784</v>
      </c>
      <c r="N44" s="73"/>
      <c r="O44" s="73">
        <f>SUM(O41:O42)</f>
        <v>20175243</v>
      </c>
      <c r="P44" s="73"/>
      <c r="Q44" s="73">
        <f>SUM(Q41:Q42)</f>
        <v>63927743</v>
      </c>
    </row>
    <row r="45" spans="2:17" ht="12.75">
      <c r="B45" s="75"/>
      <c r="C45" s="75"/>
      <c r="E45" s="73"/>
      <c r="F45" s="73"/>
      <c r="G45" s="73"/>
      <c r="I45" s="73"/>
      <c r="J45" s="73"/>
      <c r="K45" s="73"/>
      <c r="L45" s="73"/>
      <c r="M45" s="73"/>
      <c r="N45" s="73"/>
      <c r="O45" s="73"/>
      <c r="P45" s="73"/>
      <c r="Q45" s="73"/>
    </row>
    <row r="46" spans="2:17" ht="12.75" hidden="1">
      <c r="B46" s="75" t="s">
        <v>194</v>
      </c>
      <c r="C46" s="75"/>
      <c r="E46" s="113"/>
      <c r="F46" s="114"/>
      <c r="G46" s="114"/>
      <c r="H46" s="115"/>
      <c r="I46" s="114"/>
      <c r="J46" s="114"/>
      <c r="K46" s="114"/>
      <c r="L46" s="114"/>
      <c r="M46" s="114"/>
      <c r="N46" s="114"/>
      <c r="O46" s="114"/>
      <c r="P46" s="114"/>
      <c r="Q46" s="77"/>
    </row>
    <row r="47" spans="2:17" ht="12.75" hidden="1">
      <c r="B47" s="75"/>
      <c r="C47" s="75" t="s">
        <v>30</v>
      </c>
      <c r="E47" s="116">
        <v>0</v>
      </c>
      <c r="F47" s="74"/>
      <c r="G47" s="74">
        <v>0</v>
      </c>
      <c r="H47" s="117"/>
      <c r="I47" s="74">
        <v>0</v>
      </c>
      <c r="J47" s="74"/>
      <c r="K47" s="74">
        <v>0</v>
      </c>
      <c r="L47" s="74"/>
      <c r="M47" s="74">
        <v>0</v>
      </c>
      <c r="N47" s="74"/>
      <c r="O47" s="74">
        <v>0</v>
      </c>
      <c r="P47" s="74"/>
      <c r="Q47" s="78">
        <f>SUM(E47:O47)</f>
        <v>0</v>
      </c>
    </row>
    <row r="48" spans="2:17" ht="12.75" hidden="1">
      <c r="B48" s="75" t="s">
        <v>195</v>
      </c>
      <c r="C48" s="75"/>
      <c r="E48" s="73"/>
      <c r="F48" s="73"/>
      <c r="G48" s="73"/>
      <c r="H48" s="79"/>
      <c r="I48" s="73"/>
      <c r="J48" s="73"/>
      <c r="K48" s="73"/>
      <c r="L48" s="73"/>
      <c r="M48" s="73"/>
      <c r="N48" s="73"/>
      <c r="O48" s="73"/>
      <c r="P48" s="73"/>
      <c r="Q48" s="73"/>
    </row>
    <row r="49" spans="2:17" ht="12.75" hidden="1">
      <c r="B49" s="75"/>
      <c r="C49" s="75" t="s">
        <v>196</v>
      </c>
      <c r="E49" s="73">
        <f>SUM(E46:E47)</f>
        <v>0</v>
      </c>
      <c r="F49" s="73"/>
      <c r="G49" s="73">
        <f>SUM(G46:G47)</f>
        <v>0</v>
      </c>
      <c r="H49" s="79"/>
      <c r="I49" s="73">
        <f>SUM(I46:I47)</f>
        <v>0</v>
      </c>
      <c r="J49" s="73"/>
      <c r="K49" s="73">
        <f>SUM(K46:K47)</f>
        <v>0</v>
      </c>
      <c r="L49" s="73"/>
      <c r="M49" s="73">
        <f>SUM(M46:M47)</f>
        <v>0</v>
      </c>
      <c r="N49" s="73"/>
      <c r="O49" s="73">
        <f>SUM(O46:O47)</f>
        <v>0</v>
      </c>
      <c r="P49" s="73"/>
      <c r="Q49" s="73">
        <f>SUM(Q46:Q47)</f>
        <v>0</v>
      </c>
    </row>
    <row r="50" spans="2:17" ht="12.75" hidden="1">
      <c r="B50" s="75"/>
      <c r="C50" s="75"/>
      <c r="E50" s="73"/>
      <c r="F50" s="73"/>
      <c r="G50" s="73"/>
      <c r="I50" s="73"/>
      <c r="J50" s="73"/>
      <c r="K50" s="73"/>
      <c r="L50" s="73"/>
      <c r="M50" s="73"/>
      <c r="N50" s="73"/>
      <c r="O50" s="73"/>
      <c r="P50" s="73"/>
      <c r="Q50" s="73"/>
    </row>
    <row r="51" spans="2:17" ht="12.75">
      <c r="B51" s="75" t="str">
        <f>IF(O51&gt;0,"Profit for the period","Loss for the period")</f>
        <v>Loss for the period</v>
      </c>
      <c r="C51" s="75"/>
      <c r="E51" s="73">
        <v>0</v>
      </c>
      <c r="F51" s="73"/>
      <c r="G51" s="73">
        <v>0</v>
      </c>
      <c r="I51" s="73">
        <v>0</v>
      </c>
      <c r="J51" s="73"/>
      <c r="K51" s="73">
        <v>0</v>
      </c>
      <c r="L51" s="73"/>
      <c r="M51" s="73">
        <v>0</v>
      </c>
      <c r="N51" s="73"/>
      <c r="O51" s="73">
        <f>'IS'!P46</f>
        <v>-341919</v>
      </c>
      <c r="P51" s="73"/>
      <c r="Q51" s="73">
        <f>SUM(E51:O51)</f>
        <v>-341919</v>
      </c>
    </row>
    <row r="52" spans="2:17" ht="12.75">
      <c r="B52" s="75"/>
      <c r="C52" s="75"/>
      <c r="E52" s="73"/>
      <c r="F52" s="73"/>
      <c r="G52" s="73"/>
      <c r="I52" s="73"/>
      <c r="J52" s="73"/>
      <c r="K52" s="73"/>
      <c r="L52" s="73"/>
      <c r="M52" s="73"/>
      <c r="N52" s="73"/>
      <c r="O52" s="73"/>
      <c r="P52" s="73"/>
      <c r="Q52" s="73"/>
    </row>
    <row r="53" spans="2:17" ht="12.75">
      <c r="B53" s="67" t="s">
        <v>183</v>
      </c>
      <c r="E53" s="73">
        <v>9000000</v>
      </c>
      <c r="F53" s="73"/>
      <c r="G53" s="73">
        <v>-5025401</v>
      </c>
      <c r="I53" s="73">
        <v>0</v>
      </c>
      <c r="J53" s="73"/>
      <c r="K53" s="73">
        <v>0</v>
      </c>
      <c r="L53" s="73"/>
      <c r="M53" s="73">
        <v>0</v>
      </c>
      <c r="N53" s="73"/>
      <c r="O53" s="73">
        <v>-3974599</v>
      </c>
      <c r="P53" s="73"/>
      <c r="Q53" s="73">
        <f>SUM(E53:O53)</f>
        <v>0</v>
      </c>
    </row>
    <row r="54" spans="5:17" ht="12.75">
      <c r="E54" s="74"/>
      <c r="F54" s="73"/>
      <c r="G54" s="74"/>
      <c r="I54" s="74"/>
      <c r="J54" s="73"/>
      <c r="K54" s="74"/>
      <c r="L54" s="73"/>
      <c r="M54" s="74"/>
      <c r="N54" s="73"/>
      <c r="O54" s="74"/>
      <c r="P54" s="73"/>
      <c r="Q54" s="74"/>
    </row>
    <row r="55" spans="5:17" ht="12.75">
      <c r="E55" s="73"/>
      <c r="F55" s="73"/>
      <c r="G55" s="73"/>
      <c r="I55" s="73"/>
      <c r="J55" s="73"/>
      <c r="K55" s="73"/>
      <c r="L55" s="73"/>
      <c r="M55" s="73"/>
      <c r="N55" s="73"/>
      <c r="O55" s="73"/>
      <c r="P55" s="73"/>
      <c r="Q55" s="73"/>
    </row>
    <row r="56" spans="2:17" ht="12.75">
      <c r="B56" s="75" t="s">
        <v>211</v>
      </c>
      <c r="C56" s="75"/>
      <c r="E56" s="73">
        <f>SUM(E49:E54)+E44</f>
        <v>45000000</v>
      </c>
      <c r="F56" s="73"/>
      <c r="G56" s="73">
        <f>SUM(G49:G54)+G44</f>
        <v>0</v>
      </c>
      <c r="I56" s="73">
        <f>SUM(I49:I54)+I44</f>
        <v>220543</v>
      </c>
      <c r="J56" s="73"/>
      <c r="K56" s="73">
        <f>SUM(K49:K54)+K44</f>
        <v>116772</v>
      </c>
      <c r="L56" s="73"/>
      <c r="M56" s="73">
        <f>SUM(M49:M54)+M44</f>
        <v>2389784</v>
      </c>
      <c r="N56" s="73"/>
      <c r="O56" s="73">
        <f>SUM(O49:O54)+O44</f>
        <v>15858725</v>
      </c>
      <c r="P56" s="73"/>
      <c r="Q56" s="73">
        <f>SUM(Q49:Q54)+Q44</f>
        <v>63585824</v>
      </c>
    </row>
    <row r="57" spans="5:17" ht="13.5" thickBot="1">
      <c r="E57" s="76"/>
      <c r="F57" s="73"/>
      <c r="G57" s="76"/>
      <c r="I57" s="76"/>
      <c r="J57" s="73"/>
      <c r="K57" s="76"/>
      <c r="L57" s="73"/>
      <c r="M57" s="76"/>
      <c r="N57" s="73"/>
      <c r="O57" s="76"/>
      <c r="P57" s="73"/>
      <c r="Q57" s="76"/>
    </row>
    <row r="58" spans="5:17" ht="13.5" thickTop="1">
      <c r="E58" s="73"/>
      <c r="F58" s="73"/>
      <c r="G58" s="73"/>
      <c r="I58" s="73"/>
      <c r="J58" s="73"/>
      <c r="K58" s="73"/>
      <c r="L58" s="73"/>
      <c r="M58" s="73"/>
      <c r="N58" s="73"/>
      <c r="O58" s="73"/>
      <c r="P58" s="73"/>
      <c r="Q58" s="73"/>
    </row>
    <row r="59" spans="5:17" ht="12.75">
      <c r="E59" s="73"/>
      <c r="F59" s="73"/>
      <c r="G59" s="73"/>
      <c r="I59" s="73"/>
      <c r="J59" s="73"/>
      <c r="K59" s="73"/>
      <c r="L59" s="73"/>
      <c r="M59" s="73"/>
      <c r="N59" s="73"/>
      <c r="O59" s="73"/>
      <c r="P59" s="73"/>
      <c r="Q59" s="73"/>
    </row>
    <row r="60" spans="2:17" ht="15">
      <c r="B60" s="3" t="s">
        <v>70</v>
      </c>
      <c r="E60" s="73"/>
      <c r="F60" s="73"/>
      <c r="G60" s="73"/>
      <c r="I60" s="73"/>
      <c r="J60" s="73"/>
      <c r="K60" s="73"/>
      <c r="L60" s="73"/>
      <c r="M60" s="73"/>
      <c r="N60" s="73"/>
      <c r="O60" s="73"/>
      <c r="P60" s="73"/>
      <c r="Q60" s="73"/>
    </row>
    <row r="61" spans="2:17" ht="15">
      <c r="B61" s="3" t="s">
        <v>71</v>
      </c>
      <c r="E61" s="73"/>
      <c r="F61" s="73"/>
      <c r="G61" s="73"/>
      <c r="I61" s="73"/>
      <c r="J61" s="73"/>
      <c r="K61" s="73"/>
      <c r="L61" s="73"/>
      <c r="M61" s="73"/>
      <c r="N61" s="73"/>
      <c r="O61" s="73"/>
      <c r="P61" s="73"/>
      <c r="Q61" s="73"/>
    </row>
    <row r="62" spans="5:17" ht="12.75" hidden="1">
      <c r="E62" s="73"/>
      <c r="F62" s="73"/>
      <c r="G62" s="73"/>
      <c r="I62" s="73"/>
      <c r="J62" s="73"/>
      <c r="K62" s="73"/>
      <c r="L62" s="73"/>
      <c r="M62" s="73"/>
      <c r="N62" s="73"/>
      <c r="O62" s="73"/>
      <c r="P62" s="73"/>
      <c r="Q62" s="73"/>
    </row>
    <row r="63" spans="2:3" ht="12.75" hidden="1">
      <c r="B63" s="75" t="s">
        <v>228</v>
      </c>
      <c r="C63" s="75"/>
    </row>
    <row r="64" spans="2:17" ht="12.75" hidden="1">
      <c r="B64" s="75"/>
      <c r="C64" s="75" t="s">
        <v>27</v>
      </c>
      <c r="E64" s="73">
        <v>36000000</v>
      </c>
      <c r="F64" s="73"/>
      <c r="G64" s="73">
        <v>5025401</v>
      </c>
      <c r="I64" s="73">
        <v>220543</v>
      </c>
      <c r="J64" s="73"/>
      <c r="K64" s="73">
        <v>116772</v>
      </c>
      <c r="L64" s="73"/>
      <c r="M64" s="73">
        <v>3222143</v>
      </c>
      <c r="N64" s="73"/>
      <c r="O64" s="73">
        <v>17973338</v>
      </c>
      <c r="P64" s="73"/>
      <c r="Q64" s="73">
        <f>SUM(E64:O64)</f>
        <v>62558197</v>
      </c>
    </row>
    <row r="65" spans="2:17" ht="12.75" hidden="1">
      <c r="B65" s="75"/>
      <c r="C65" s="75" t="s">
        <v>174</v>
      </c>
      <c r="E65" s="74">
        <v>0</v>
      </c>
      <c r="F65" s="73"/>
      <c r="G65" s="74">
        <v>0</v>
      </c>
      <c r="I65" s="74">
        <v>0</v>
      </c>
      <c r="J65" s="73"/>
      <c r="K65" s="74">
        <v>0</v>
      </c>
      <c r="L65" s="73"/>
      <c r="M65" s="74">
        <v>0</v>
      </c>
      <c r="N65" s="73"/>
      <c r="O65" s="74">
        <v>2250000</v>
      </c>
      <c r="P65" s="73"/>
      <c r="Q65" s="74">
        <f>SUM(E65:O65)</f>
        <v>2250000</v>
      </c>
    </row>
    <row r="66" spans="2:17" ht="12.75" hidden="1">
      <c r="B66" s="75"/>
      <c r="C66" s="75"/>
      <c r="E66" s="73"/>
      <c r="F66" s="73"/>
      <c r="G66" s="73"/>
      <c r="I66" s="73"/>
      <c r="J66" s="73"/>
      <c r="K66" s="73"/>
      <c r="L66" s="73"/>
      <c r="M66" s="73"/>
      <c r="N66" s="73"/>
      <c r="O66" s="73"/>
      <c r="P66" s="73"/>
      <c r="Q66" s="73"/>
    </row>
    <row r="67" spans="2:17" ht="12.75" hidden="1">
      <c r="B67" s="75"/>
      <c r="C67" s="75" t="s">
        <v>175</v>
      </c>
      <c r="E67" s="73">
        <f>SUM(E64:E65)</f>
        <v>36000000</v>
      </c>
      <c r="F67" s="73"/>
      <c r="G67" s="73">
        <f>SUM(G64:G65)</f>
        <v>5025401</v>
      </c>
      <c r="I67" s="73">
        <f>SUM(I64:I65)</f>
        <v>220543</v>
      </c>
      <c r="J67" s="73"/>
      <c r="K67" s="73">
        <f>SUM(K64:K65)</f>
        <v>116772</v>
      </c>
      <c r="L67" s="73"/>
      <c r="M67" s="73">
        <f>SUM(M64:M65)</f>
        <v>3222143</v>
      </c>
      <c r="N67" s="73"/>
      <c r="O67" s="73">
        <f>SUM(O64:O65)</f>
        <v>20223338</v>
      </c>
      <c r="P67" s="73"/>
      <c r="Q67" s="73">
        <f>SUM(Q64:Q65)</f>
        <v>64808197</v>
      </c>
    </row>
    <row r="68" spans="2:17" ht="12.75" hidden="1">
      <c r="B68" s="75"/>
      <c r="C68" s="75"/>
      <c r="E68" s="73"/>
      <c r="F68" s="73"/>
      <c r="G68" s="73"/>
      <c r="I68" s="73"/>
      <c r="J68" s="73"/>
      <c r="K68" s="73"/>
      <c r="L68" s="73"/>
      <c r="M68" s="73"/>
      <c r="N68" s="73"/>
      <c r="O68" s="73"/>
      <c r="P68" s="73"/>
      <c r="Q68" s="73"/>
    </row>
    <row r="69" spans="2:17" ht="12.75" hidden="1">
      <c r="B69" s="75" t="s">
        <v>170</v>
      </c>
      <c r="C69" s="75"/>
      <c r="E69" s="113"/>
      <c r="F69" s="114"/>
      <c r="G69" s="114"/>
      <c r="H69" s="115"/>
      <c r="I69" s="114"/>
      <c r="J69" s="114"/>
      <c r="K69" s="114"/>
      <c r="L69" s="114"/>
      <c r="M69" s="114"/>
      <c r="N69" s="114"/>
      <c r="O69" s="114"/>
      <c r="P69" s="114"/>
      <c r="Q69" s="77"/>
    </row>
    <row r="70" spans="2:17" ht="12.75" hidden="1">
      <c r="B70" s="75"/>
      <c r="C70" s="75" t="s">
        <v>36</v>
      </c>
      <c r="E70" s="118"/>
      <c r="F70" s="79"/>
      <c r="G70" s="79"/>
      <c r="H70" s="79"/>
      <c r="I70" s="79"/>
      <c r="J70" s="79"/>
      <c r="K70" s="79"/>
      <c r="L70" s="79"/>
      <c r="M70" s="79"/>
      <c r="N70" s="79"/>
      <c r="O70" s="79"/>
      <c r="P70" s="79"/>
      <c r="Q70" s="119"/>
    </row>
    <row r="71" spans="2:17" ht="12.75" hidden="1">
      <c r="B71" s="75"/>
      <c r="C71" s="75" t="s">
        <v>34</v>
      </c>
      <c r="E71" s="120">
        <v>0</v>
      </c>
      <c r="F71" s="73"/>
      <c r="G71" s="73">
        <v>0</v>
      </c>
      <c r="H71" s="79"/>
      <c r="I71" s="73">
        <v>0</v>
      </c>
      <c r="J71" s="73"/>
      <c r="K71" s="73">
        <v>0</v>
      </c>
      <c r="L71" s="73"/>
      <c r="M71" s="73" t="e">
        <f>#REF!</f>
        <v>#REF!</v>
      </c>
      <c r="N71" s="73"/>
      <c r="O71" s="73" t="e">
        <f>-M71</f>
        <v>#REF!</v>
      </c>
      <c r="P71" s="73"/>
      <c r="Q71" s="112" t="e">
        <f>SUM(E71:O71)</f>
        <v>#REF!</v>
      </c>
    </row>
    <row r="72" spans="2:17" ht="12.75" hidden="1">
      <c r="B72" s="75" t="s">
        <v>35</v>
      </c>
      <c r="C72" s="75"/>
      <c r="E72" s="120"/>
      <c r="F72" s="73"/>
      <c r="G72" s="73"/>
      <c r="H72" s="79"/>
      <c r="I72" s="73"/>
      <c r="J72" s="73"/>
      <c r="K72" s="73"/>
      <c r="L72" s="73"/>
      <c r="M72" s="73"/>
      <c r="N72" s="73"/>
      <c r="O72" s="73"/>
      <c r="P72" s="73"/>
      <c r="Q72" s="112"/>
    </row>
    <row r="73" spans="2:17" ht="12.75" hidden="1">
      <c r="B73" s="75"/>
      <c r="C73" s="75" t="s">
        <v>41</v>
      </c>
      <c r="E73" s="120"/>
      <c r="F73" s="73"/>
      <c r="G73" s="73"/>
      <c r="H73" s="79"/>
      <c r="I73" s="73"/>
      <c r="J73" s="73"/>
      <c r="K73" s="73"/>
      <c r="L73" s="73"/>
      <c r="M73" s="73"/>
      <c r="N73" s="73"/>
      <c r="O73" s="73"/>
      <c r="P73" s="73"/>
      <c r="Q73" s="112"/>
    </row>
    <row r="74" spans="2:17" ht="12.75" hidden="1">
      <c r="B74" s="75"/>
      <c r="C74" s="75" t="s">
        <v>123</v>
      </c>
      <c r="E74" s="120">
        <v>0</v>
      </c>
      <c r="F74" s="73"/>
      <c r="G74" s="73">
        <v>0</v>
      </c>
      <c r="H74" s="79"/>
      <c r="I74" s="73">
        <v>0</v>
      </c>
      <c r="J74" s="73"/>
      <c r="K74" s="73">
        <v>-40330</v>
      </c>
      <c r="L74" s="73"/>
      <c r="M74" s="73">
        <v>0</v>
      </c>
      <c r="N74" s="73"/>
      <c r="O74" s="73">
        <v>0</v>
      </c>
      <c r="P74" s="73"/>
      <c r="Q74" s="112">
        <f>SUM(E74:O74)</f>
        <v>-40330</v>
      </c>
    </row>
    <row r="75" spans="2:17" ht="12.75" hidden="1">
      <c r="B75" s="75" t="s">
        <v>194</v>
      </c>
      <c r="C75" s="75"/>
      <c r="E75" s="120"/>
      <c r="F75" s="73"/>
      <c r="G75" s="73"/>
      <c r="H75" s="79"/>
      <c r="I75" s="73"/>
      <c r="J75" s="73"/>
      <c r="K75" s="73"/>
      <c r="L75" s="73"/>
      <c r="M75" s="73"/>
      <c r="N75" s="73"/>
      <c r="O75" s="73"/>
      <c r="P75" s="73"/>
      <c r="Q75" s="112"/>
    </row>
    <row r="76" spans="2:17" ht="12.75" hidden="1">
      <c r="B76" s="75"/>
      <c r="C76" s="75" t="s">
        <v>30</v>
      </c>
      <c r="E76" s="116">
        <v>0</v>
      </c>
      <c r="F76" s="74"/>
      <c r="G76" s="74">
        <v>0</v>
      </c>
      <c r="H76" s="117"/>
      <c r="I76" s="74">
        <v>0</v>
      </c>
      <c r="J76" s="74"/>
      <c r="K76" s="74">
        <v>-1721</v>
      </c>
      <c r="L76" s="74"/>
      <c r="M76" s="74">
        <v>0</v>
      </c>
      <c r="N76" s="74"/>
      <c r="O76" s="74">
        <v>0</v>
      </c>
      <c r="P76" s="74"/>
      <c r="Q76" s="78">
        <f>SUM(E76:O76)</f>
        <v>-1721</v>
      </c>
    </row>
    <row r="77" spans="2:17" ht="12.75" hidden="1">
      <c r="B77" s="75" t="s">
        <v>195</v>
      </c>
      <c r="C77" s="75"/>
      <c r="E77" s="73"/>
      <c r="F77" s="73"/>
      <c r="G77" s="73"/>
      <c r="H77" s="79"/>
      <c r="I77" s="73"/>
      <c r="J77" s="73"/>
      <c r="K77" s="73"/>
      <c r="L77" s="73"/>
      <c r="M77" s="73"/>
      <c r="N77" s="73"/>
      <c r="O77" s="73"/>
      <c r="P77" s="73"/>
      <c r="Q77" s="73"/>
    </row>
    <row r="78" spans="2:17" ht="12.75" hidden="1">
      <c r="B78" s="75"/>
      <c r="C78" s="75" t="s">
        <v>196</v>
      </c>
      <c r="E78" s="73">
        <f>SUM(E69:E76)</f>
        <v>0</v>
      </c>
      <c r="F78" s="73"/>
      <c r="G78" s="73">
        <f>SUM(G69:G76)</f>
        <v>0</v>
      </c>
      <c r="H78" s="79"/>
      <c r="I78" s="73">
        <f>SUM(I69:I76)</f>
        <v>0</v>
      </c>
      <c r="J78" s="73"/>
      <c r="K78" s="73">
        <f>SUM(K69:K76)</f>
        <v>-42051</v>
      </c>
      <c r="L78" s="73"/>
      <c r="M78" s="73" t="e">
        <f>SUM(M69:M76)</f>
        <v>#REF!</v>
      </c>
      <c r="N78" s="73"/>
      <c r="O78" s="73" t="e">
        <f>SUM(O69:O76)</f>
        <v>#REF!</v>
      </c>
      <c r="P78" s="73"/>
      <c r="Q78" s="73" t="e">
        <f>SUM(Q69:Q76)</f>
        <v>#REF!</v>
      </c>
    </row>
    <row r="79" spans="2:17" ht="12.75" hidden="1">
      <c r="B79" s="75"/>
      <c r="C79" s="75"/>
      <c r="E79" s="73"/>
      <c r="F79" s="73"/>
      <c r="G79" s="73"/>
      <c r="I79" s="73"/>
      <c r="J79" s="73"/>
      <c r="K79" s="73"/>
      <c r="L79" s="73"/>
      <c r="M79" s="73"/>
      <c r="N79" s="73"/>
      <c r="O79" s="73"/>
      <c r="P79" s="73"/>
      <c r="Q79" s="73"/>
    </row>
    <row r="80" spans="2:17" ht="12.75" hidden="1">
      <c r="B80" s="75" t="s">
        <v>23</v>
      </c>
      <c r="C80" s="75"/>
      <c r="E80" s="73">
        <v>0</v>
      </c>
      <c r="F80" s="73"/>
      <c r="G80" s="73">
        <v>0</v>
      </c>
      <c r="I80" s="73">
        <v>0</v>
      </c>
      <c r="J80" s="73"/>
      <c r="K80" s="73">
        <v>0</v>
      </c>
      <c r="L80" s="73"/>
      <c r="M80" s="73">
        <v>0</v>
      </c>
      <c r="N80" s="73"/>
      <c r="O80" s="73" t="e">
        <f>#REF!</f>
        <v>#REF!</v>
      </c>
      <c r="P80" s="73"/>
      <c r="Q80" s="73" t="e">
        <f>SUM(E80:O80)</f>
        <v>#REF!</v>
      </c>
    </row>
    <row r="81" spans="5:17" ht="12.75" hidden="1">
      <c r="E81" s="73"/>
      <c r="F81" s="73"/>
      <c r="G81" s="73"/>
      <c r="I81" s="73"/>
      <c r="J81" s="73"/>
      <c r="K81" s="73"/>
      <c r="L81" s="73"/>
      <c r="M81" s="73"/>
      <c r="N81" s="73"/>
      <c r="O81" s="73"/>
      <c r="P81" s="73"/>
      <c r="Q81" s="73"/>
    </row>
    <row r="82" spans="2:3" ht="12.75" hidden="1">
      <c r="B82" s="75" t="s">
        <v>32</v>
      </c>
      <c r="C82" s="75"/>
    </row>
    <row r="83" spans="2:17" ht="12.75" hidden="1">
      <c r="B83" s="75"/>
      <c r="C83" s="103" t="s">
        <v>31</v>
      </c>
      <c r="E83" s="72">
        <v>0</v>
      </c>
      <c r="F83" s="72"/>
      <c r="G83" s="72">
        <v>0</v>
      </c>
      <c r="I83" s="72">
        <v>0</v>
      </c>
      <c r="J83" s="72"/>
      <c r="K83" s="72">
        <v>0</v>
      </c>
      <c r="L83" s="72"/>
      <c r="M83" s="72">
        <v>0</v>
      </c>
      <c r="N83" s="72"/>
      <c r="O83" s="72">
        <v>-2250000</v>
      </c>
      <c r="P83" s="72"/>
      <c r="Q83" s="73">
        <f>SUM(E83:O83)</f>
        <v>-2250000</v>
      </c>
    </row>
    <row r="84" spans="5:17" ht="12.75" hidden="1">
      <c r="E84" s="73"/>
      <c r="F84" s="73"/>
      <c r="G84" s="73"/>
      <c r="I84" s="73"/>
      <c r="J84" s="73"/>
      <c r="K84" s="73"/>
      <c r="L84" s="73"/>
      <c r="M84" s="73"/>
      <c r="N84" s="73"/>
      <c r="O84" s="73"/>
      <c r="P84" s="73"/>
      <c r="Q84" s="73"/>
    </row>
    <row r="85" spans="2:17" ht="12.75" hidden="1">
      <c r="B85" s="67" t="s">
        <v>183</v>
      </c>
      <c r="E85" s="73" t="e">
        <f>-G85-O85</f>
        <v>#REF!</v>
      </c>
      <c r="F85" s="73"/>
      <c r="G85" s="73">
        <v>-5025401</v>
      </c>
      <c r="I85" s="73">
        <v>0</v>
      </c>
      <c r="J85" s="73"/>
      <c r="K85" s="73">
        <v>0</v>
      </c>
      <c r="L85" s="73"/>
      <c r="M85" s="73">
        <v>0</v>
      </c>
      <c r="N85" s="73"/>
      <c r="O85" s="73" t="e">
        <f>#REF!</f>
        <v>#REF!</v>
      </c>
      <c r="P85" s="73"/>
      <c r="Q85" s="73" t="e">
        <f>SUM(E85:O85)</f>
        <v>#REF!</v>
      </c>
    </row>
    <row r="86" spans="5:17" ht="12.75" hidden="1">
      <c r="E86" s="74"/>
      <c r="F86" s="73"/>
      <c r="G86" s="74"/>
      <c r="I86" s="74"/>
      <c r="J86" s="73"/>
      <c r="K86" s="74"/>
      <c r="L86" s="73"/>
      <c r="M86" s="74"/>
      <c r="N86" s="73"/>
      <c r="O86" s="74"/>
      <c r="P86" s="73"/>
      <c r="Q86" s="74"/>
    </row>
    <row r="87" spans="5:17" ht="12.75" hidden="1">
      <c r="E87" s="73"/>
      <c r="F87" s="73"/>
      <c r="G87" s="73"/>
      <c r="I87" s="73"/>
      <c r="J87" s="73"/>
      <c r="K87" s="73"/>
      <c r="L87" s="73"/>
      <c r="M87" s="73"/>
      <c r="N87" s="73"/>
      <c r="O87" s="73"/>
      <c r="P87" s="73"/>
      <c r="Q87" s="73"/>
    </row>
    <row r="88" spans="2:17" ht="12.75" hidden="1">
      <c r="B88" s="75" t="s">
        <v>29</v>
      </c>
      <c r="C88" s="75"/>
      <c r="E88" s="73" t="e">
        <f>SUM(E78:E86)+E67</f>
        <v>#REF!</v>
      </c>
      <c r="F88" s="73"/>
      <c r="G88" s="73">
        <f>SUM(G78:G86)+G67</f>
        <v>0</v>
      </c>
      <c r="I88" s="73">
        <f>SUM(I78:I86)+I67</f>
        <v>220543</v>
      </c>
      <c r="J88" s="73"/>
      <c r="K88" s="73">
        <f>SUM(K78:K86)+K67</f>
        <v>74721</v>
      </c>
      <c r="L88" s="73"/>
      <c r="M88" s="73" t="e">
        <f>SUM(M78:M86)+M67</f>
        <v>#REF!</v>
      </c>
      <c r="N88" s="73"/>
      <c r="O88" s="73" t="e">
        <f>SUM(O78:O86)+O67</f>
        <v>#REF!</v>
      </c>
      <c r="P88" s="73"/>
      <c r="Q88" s="73" t="e">
        <f>SUM(Q78:Q86)+Q67</f>
        <v>#REF!</v>
      </c>
    </row>
    <row r="89" spans="5:17" ht="13.5" hidden="1" thickBot="1">
      <c r="E89" s="76"/>
      <c r="F89" s="73"/>
      <c r="G89" s="76"/>
      <c r="I89" s="76"/>
      <c r="J89" s="73"/>
      <c r="K89" s="76"/>
      <c r="L89" s="73"/>
      <c r="M89" s="76"/>
      <c r="N89" s="73"/>
      <c r="O89" s="76"/>
      <c r="P89" s="73"/>
      <c r="Q89" s="76"/>
    </row>
    <row r="90" ht="12.75" hidden="1"/>
    <row r="91" ht="12.75" hidden="1"/>
  </sheetData>
  <printOptions/>
  <pageMargins left="0.39" right="0.5" top="1" bottom="1" header="0.5" footer="0.5"/>
  <pageSetup horizontalDpi="300" verticalDpi="300" orientation="portrait" paperSize="9" scale="70" r:id="rId1"/>
  <headerFooter alignWithMargins="0">
    <oddHeader>&amp;R&amp;D
&amp;T</oddHeader>
  </headerFooter>
</worksheet>
</file>

<file path=xl/worksheets/sheet5.xml><?xml version="1.0" encoding="utf-8"?>
<worksheet xmlns="http://schemas.openxmlformats.org/spreadsheetml/2006/main" xmlns:r="http://schemas.openxmlformats.org/officeDocument/2006/relationships">
  <dimension ref="B2:Q415"/>
  <sheetViews>
    <sheetView showGridLines="0" tabSelected="1" zoomScale="55" zoomScaleNormal="55" workbookViewId="0" topLeftCell="A392">
      <selection activeCell="K241" sqref="K241"/>
    </sheetView>
  </sheetViews>
  <sheetFormatPr defaultColWidth="8.88671875" defaultRowHeight="15"/>
  <cols>
    <col min="1" max="1" width="2.77734375" style="0" customWidth="1"/>
    <col min="2" max="2" width="5.3359375" style="0" customWidth="1"/>
    <col min="3" max="3" width="3.10546875" style="0" customWidth="1"/>
    <col min="4" max="4" width="2.88671875" style="0" customWidth="1"/>
    <col min="5" max="5" width="9.21484375" style="0" customWidth="1"/>
    <col min="6" max="6" width="5.77734375" style="0" customWidth="1"/>
    <col min="7" max="7" width="11.99609375" style="0" customWidth="1"/>
    <col min="8" max="8" width="2.10546875" style="0" customWidth="1"/>
    <col min="9" max="9" width="14.6640625" style="0" customWidth="1"/>
    <col min="10" max="10" width="3.77734375" style="0" customWidth="1"/>
    <col min="11" max="11" width="13.5546875" style="0" customWidth="1"/>
    <col min="12" max="12" width="1.88671875" style="0" customWidth="1"/>
    <col min="13" max="13" width="11.5546875" style="0" customWidth="1"/>
    <col min="14" max="14" width="1.99609375" style="0" customWidth="1"/>
    <col min="15" max="15" width="11.10546875" style="0" customWidth="1"/>
    <col min="16" max="16" width="11.21484375" style="0" customWidth="1"/>
    <col min="17" max="17" width="12.21484375" style="0" customWidth="1"/>
  </cols>
  <sheetData>
    <row r="2" ht="15.75">
      <c r="B2" s="2" t="s">
        <v>116</v>
      </c>
    </row>
    <row r="3" ht="15">
      <c r="B3" s="10" t="s">
        <v>114</v>
      </c>
    </row>
    <row r="4" ht="15">
      <c r="B4" s="10"/>
    </row>
    <row r="5" ht="15.75">
      <c r="B5" s="37" t="s">
        <v>229</v>
      </c>
    </row>
    <row r="7" spans="2:17" ht="15">
      <c r="B7" s="19" t="s">
        <v>230</v>
      </c>
      <c r="C7" s="44"/>
      <c r="D7" s="44"/>
      <c r="E7" s="44"/>
      <c r="F7" s="44"/>
      <c r="G7" s="44"/>
      <c r="H7" s="44"/>
      <c r="I7" s="44"/>
      <c r="J7" s="44"/>
      <c r="K7" s="44"/>
      <c r="L7" s="44"/>
      <c r="M7" s="44"/>
      <c r="N7" s="44"/>
      <c r="O7" s="44"/>
      <c r="P7" s="44"/>
      <c r="Q7" s="44"/>
    </row>
    <row r="8" spans="3:17" ht="15">
      <c r="C8" s="157"/>
      <c r="D8" s="157"/>
      <c r="E8" s="157"/>
      <c r="F8" s="157"/>
      <c r="G8" s="157"/>
      <c r="H8" s="157"/>
      <c r="I8" s="157"/>
      <c r="J8" s="157"/>
      <c r="K8" s="157"/>
      <c r="L8" s="157"/>
      <c r="M8" s="157"/>
      <c r="N8" s="157"/>
      <c r="O8" s="157"/>
      <c r="P8" s="139"/>
      <c r="Q8" s="139"/>
    </row>
    <row r="21" spans="3:14" ht="15">
      <c r="C21" s="149"/>
      <c r="D21" s="149"/>
      <c r="E21" s="149"/>
      <c r="F21" s="149"/>
      <c r="G21" s="149"/>
      <c r="H21" s="149"/>
      <c r="I21" s="149"/>
      <c r="K21" s="150" t="s">
        <v>33</v>
      </c>
      <c r="L21" s="149"/>
      <c r="M21" s="149"/>
      <c r="N21" s="149"/>
    </row>
    <row r="22" spans="3:15" ht="15">
      <c r="C22" s="149"/>
      <c r="D22" s="149"/>
      <c r="E22" s="149"/>
      <c r="F22" s="149"/>
      <c r="G22" s="149"/>
      <c r="H22" s="149"/>
      <c r="I22" s="149"/>
      <c r="K22" s="150" t="s">
        <v>90</v>
      </c>
      <c r="M22" s="150" t="s">
        <v>91</v>
      </c>
      <c r="O22" s="149"/>
    </row>
    <row r="23" spans="3:15" ht="15">
      <c r="C23" s="149"/>
      <c r="D23" s="149"/>
      <c r="E23" s="149"/>
      <c r="F23" s="149"/>
      <c r="G23" s="149"/>
      <c r="H23" s="149"/>
      <c r="I23" s="149"/>
      <c r="K23" s="150" t="s">
        <v>92</v>
      </c>
      <c r="M23" s="150" t="s">
        <v>93</v>
      </c>
      <c r="O23" s="150" t="s">
        <v>273</v>
      </c>
    </row>
    <row r="24" spans="3:15" ht="15">
      <c r="C24" s="149" t="s">
        <v>94</v>
      </c>
      <c r="D24" s="149"/>
      <c r="E24" s="149"/>
      <c r="F24" s="149"/>
      <c r="G24" s="149"/>
      <c r="H24" s="149"/>
      <c r="I24" s="149"/>
      <c r="K24" s="149" t="s">
        <v>95</v>
      </c>
      <c r="M24" s="149" t="s">
        <v>95</v>
      </c>
      <c r="O24" s="149" t="s">
        <v>95</v>
      </c>
    </row>
    <row r="25" spans="3:15" ht="15">
      <c r="C25" s="149" t="s">
        <v>96</v>
      </c>
      <c r="D25" s="149"/>
      <c r="E25" s="149"/>
      <c r="F25" s="149"/>
      <c r="G25" s="149"/>
      <c r="H25" s="150"/>
      <c r="I25" s="150"/>
      <c r="K25" s="150" t="s">
        <v>104</v>
      </c>
      <c r="M25" s="150" t="s">
        <v>104</v>
      </c>
      <c r="O25" s="150" t="s">
        <v>104</v>
      </c>
    </row>
    <row r="26" spans="3:15" ht="15">
      <c r="C26" s="149"/>
      <c r="D26" s="149"/>
      <c r="E26" s="149"/>
      <c r="F26" s="149"/>
      <c r="G26" s="149"/>
      <c r="H26" s="149"/>
      <c r="I26" s="149"/>
      <c r="K26" s="149"/>
      <c r="M26" s="149"/>
      <c r="O26" s="149"/>
    </row>
    <row r="27" spans="3:15" ht="15">
      <c r="C27" s="149" t="s">
        <v>97</v>
      </c>
      <c r="D27" s="149"/>
      <c r="E27" s="149"/>
      <c r="F27" s="149"/>
      <c r="G27" s="149"/>
      <c r="H27" s="151"/>
      <c r="I27" s="151"/>
      <c r="K27" s="151">
        <v>0</v>
      </c>
      <c r="M27" s="152">
        <v>203147</v>
      </c>
      <c r="O27" s="151">
        <f>M27+K27</f>
        <v>203147</v>
      </c>
    </row>
    <row r="28" spans="3:15" ht="15">
      <c r="C28" s="149" t="s">
        <v>98</v>
      </c>
      <c r="D28" s="149"/>
      <c r="E28" s="149"/>
      <c r="F28" s="149"/>
      <c r="G28" s="149"/>
      <c r="H28" s="151"/>
      <c r="I28" s="151"/>
      <c r="K28" s="151">
        <v>-534624</v>
      </c>
      <c r="M28" s="151">
        <v>-619506</v>
      </c>
      <c r="O28" s="151">
        <f>M28+K28</f>
        <v>-1154130</v>
      </c>
    </row>
    <row r="29" spans="3:15" ht="15">
      <c r="C29" s="149" t="s">
        <v>107</v>
      </c>
      <c r="D29" s="149"/>
      <c r="E29" s="149"/>
      <c r="F29" s="149"/>
      <c r="G29" s="149"/>
      <c r="H29" s="151"/>
      <c r="I29" s="151"/>
      <c r="K29" s="151">
        <v>-8554485</v>
      </c>
      <c r="M29" s="151">
        <v>48095</v>
      </c>
      <c r="O29" s="151">
        <f>M29+K29</f>
        <v>-8506390</v>
      </c>
    </row>
    <row r="30" spans="3:15" ht="15">
      <c r="C30" s="149" t="s">
        <v>57</v>
      </c>
      <c r="D30" s="149"/>
      <c r="E30" s="149"/>
      <c r="F30" s="149"/>
      <c r="G30" s="149"/>
      <c r="H30" s="151"/>
      <c r="I30" s="151"/>
      <c r="K30" s="151">
        <v>-9800997</v>
      </c>
      <c r="M30" s="151">
        <v>-25895</v>
      </c>
      <c r="O30" s="151">
        <f>M30+K30</f>
        <v>-9826892</v>
      </c>
    </row>
    <row r="31" spans="3:15" ht="15">
      <c r="C31" s="149" t="s">
        <v>99</v>
      </c>
      <c r="D31" s="149"/>
      <c r="E31" s="149"/>
      <c r="F31" s="149"/>
      <c r="G31" s="149"/>
      <c r="H31" s="151"/>
      <c r="I31" s="151"/>
      <c r="K31" s="151">
        <v>-1657144</v>
      </c>
      <c r="M31" s="151">
        <v>394159</v>
      </c>
      <c r="O31" s="151">
        <f>M31+K31</f>
        <v>-1262985</v>
      </c>
    </row>
    <row r="32" ht="15">
      <c r="M32" s="40"/>
    </row>
    <row r="36" spans="2:3" ht="15.75">
      <c r="B36" s="19" t="s">
        <v>231</v>
      </c>
      <c r="C36" s="2" t="s">
        <v>232</v>
      </c>
    </row>
    <row r="37" spans="2:3" ht="15">
      <c r="B37" s="19"/>
      <c r="C37" s="44" t="s">
        <v>68</v>
      </c>
    </row>
    <row r="38" spans="2:3" ht="15">
      <c r="B38" s="19"/>
      <c r="C38" s="44"/>
    </row>
    <row r="39" spans="2:3" ht="15">
      <c r="B39" s="19"/>
      <c r="C39" s="44"/>
    </row>
    <row r="40" spans="2:3" ht="15">
      <c r="B40" s="19"/>
      <c r="C40" s="44"/>
    </row>
    <row r="41" spans="2:3" ht="15.75">
      <c r="B41" s="19" t="s">
        <v>233</v>
      </c>
      <c r="C41" s="2" t="s">
        <v>147</v>
      </c>
    </row>
    <row r="42" spans="2:17" ht="15">
      <c r="B42" s="19"/>
      <c r="C42" s="160" t="s">
        <v>148</v>
      </c>
      <c r="D42" s="160"/>
      <c r="E42" s="160"/>
      <c r="F42" s="160"/>
      <c r="G42" s="160"/>
      <c r="H42" s="160"/>
      <c r="I42" s="160"/>
      <c r="J42" s="160"/>
      <c r="K42" s="160"/>
      <c r="L42" s="160"/>
      <c r="M42" s="160"/>
      <c r="N42" s="160"/>
      <c r="O42" s="160"/>
      <c r="P42" s="138"/>
      <c r="Q42" s="138"/>
    </row>
    <row r="43" spans="2:17" ht="15">
      <c r="B43" s="19"/>
      <c r="C43" s="138"/>
      <c r="D43" s="138"/>
      <c r="E43" s="138"/>
      <c r="F43" s="138"/>
      <c r="G43" s="138"/>
      <c r="H43" s="138"/>
      <c r="I43" s="138"/>
      <c r="J43" s="138"/>
      <c r="K43" s="138"/>
      <c r="L43" s="138"/>
      <c r="M43" s="138"/>
      <c r="N43" s="138"/>
      <c r="O43" s="138"/>
      <c r="P43" s="138"/>
      <c r="Q43" s="138"/>
    </row>
    <row r="44" spans="2:3" ht="15">
      <c r="B44" s="19"/>
      <c r="C44" s="44"/>
    </row>
    <row r="45" spans="2:3" ht="15">
      <c r="B45" s="19"/>
      <c r="C45" s="44"/>
    </row>
    <row r="46" spans="2:3" ht="15.75">
      <c r="B46" s="19" t="s">
        <v>234</v>
      </c>
      <c r="C46" s="2" t="s">
        <v>140</v>
      </c>
    </row>
    <row r="47" spans="3:17" ht="15">
      <c r="C47" s="158" t="s">
        <v>197</v>
      </c>
      <c r="D47" s="158"/>
      <c r="E47" s="158"/>
      <c r="F47" s="158"/>
      <c r="G47" s="158"/>
      <c r="H47" s="158"/>
      <c r="I47" s="158"/>
      <c r="J47" s="158"/>
      <c r="K47" s="158"/>
      <c r="L47" s="158"/>
      <c r="M47" s="158"/>
      <c r="N47" s="158"/>
      <c r="O47" s="158"/>
      <c r="P47" s="140"/>
      <c r="Q47" s="140"/>
    </row>
    <row r="51" ht="15">
      <c r="B51" s="19" t="s">
        <v>235</v>
      </c>
    </row>
    <row r="58" ht="15">
      <c r="B58" s="19" t="s">
        <v>236</v>
      </c>
    </row>
    <row r="68" spans="2:3" ht="15">
      <c r="B68" s="19" t="s">
        <v>237</v>
      </c>
      <c r="C68" s="44"/>
    </row>
    <row r="70" spans="9:14" ht="15">
      <c r="I70" s="1"/>
      <c r="J70" s="44"/>
      <c r="K70" s="44"/>
      <c r="L70" s="44"/>
      <c r="M70" s="1"/>
      <c r="N70" s="1"/>
    </row>
    <row r="71" spans="9:14" ht="15">
      <c r="I71" s="1"/>
      <c r="J71" s="44"/>
      <c r="K71" s="44"/>
      <c r="L71" s="44"/>
      <c r="M71" s="1"/>
      <c r="N71" s="1"/>
    </row>
    <row r="72" spans="9:14" ht="15">
      <c r="I72" s="1"/>
      <c r="J72" s="44"/>
      <c r="K72" s="44"/>
      <c r="L72" s="44"/>
      <c r="M72" s="1"/>
      <c r="N72" s="1"/>
    </row>
    <row r="73" spans="9:14" ht="15">
      <c r="I73" s="1"/>
      <c r="J73" s="44"/>
      <c r="K73" s="44"/>
      <c r="L73" s="44"/>
      <c r="M73" s="1"/>
      <c r="N73" s="1"/>
    </row>
    <row r="75" spans="2:3" ht="15.75">
      <c r="B75" s="19" t="s">
        <v>238</v>
      </c>
      <c r="C75" s="2" t="s">
        <v>155</v>
      </c>
    </row>
    <row r="76" spans="2:3" ht="15.75">
      <c r="B76" s="19"/>
      <c r="C76" s="2"/>
    </row>
    <row r="77" spans="2:11" ht="15.75">
      <c r="B77" s="19"/>
      <c r="I77" s="123"/>
      <c r="K77" s="123" t="s">
        <v>76</v>
      </c>
    </row>
    <row r="78" spans="3:17" ht="15.75">
      <c r="C78" s="124"/>
      <c r="D78" s="123"/>
      <c r="E78" s="122"/>
      <c r="F78" s="122"/>
      <c r="G78" s="123" t="s">
        <v>59</v>
      </c>
      <c r="H78" s="122"/>
      <c r="I78" s="123" t="s">
        <v>156</v>
      </c>
      <c r="K78" s="123" t="s">
        <v>77</v>
      </c>
      <c r="L78" s="122"/>
      <c r="M78" s="122"/>
      <c r="N78" s="122"/>
      <c r="O78" s="123" t="s">
        <v>65</v>
      </c>
      <c r="P78" s="122"/>
      <c r="Q78" s="122"/>
    </row>
    <row r="79" spans="3:17" ht="15.75">
      <c r="C79" s="124"/>
      <c r="D79" s="123"/>
      <c r="F79" s="123"/>
      <c r="G79" s="123" t="s">
        <v>85</v>
      </c>
      <c r="H79" s="123"/>
      <c r="I79" s="123" t="s">
        <v>86</v>
      </c>
      <c r="K79" s="123" t="s">
        <v>78</v>
      </c>
      <c r="L79" s="122"/>
      <c r="M79" s="122"/>
      <c r="O79" s="123" t="s">
        <v>66</v>
      </c>
      <c r="P79" s="123"/>
      <c r="Q79" s="123"/>
    </row>
    <row r="80" spans="3:17" ht="15.75">
      <c r="C80" s="123"/>
      <c r="D80" s="123"/>
      <c r="F80" s="123"/>
      <c r="G80" s="123" t="s">
        <v>157</v>
      </c>
      <c r="H80" s="123"/>
      <c r="I80" s="123" t="s">
        <v>87</v>
      </c>
      <c r="K80" s="123" t="s">
        <v>157</v>
      </c>
      <c r="M80" s="123" t="s">
        <v>158</v>
      </c>
      <c r="O80" s="123" t="s">
        <v>67</v>
      </c>
      <c r="P80" s="123" t="s">
        <v>50</v>
      </c>
      <c r="Q80" s="123" t="s">
        <v>51</v>
      </c>
    </row>
    <row r="81" spans="3:17" ht="15.75">
      <c r="C81" s="147"/>
      <c r="D81" s="123"/>
      <c r="F81" s="123"/>
      <c r="G81" s="146" t="s">
        <v>104</v>
      </c>
      <c r="H81" s="123"/>
      <c r="I81" s="146" t="s">
        <v>104</v>
      </c>
      <c r="K81" s="146" t="s">
        <v>104</v>
      </c>
      <c r="M81" s="146" t="s">
        <v>104</v>
      </c>
      <c r="O81" s="146" t="s">
        <v>104</v>
      </c>
      <c r="P81" s="146" t="s">
        <v>104</v>
      </c>
      <c r="Q81" s="146" t="s">
        <v>104</v>
      </c>
    </row>
    <row r="82" spans="3:17" ht="15.75">
      <c r="C82" s="147"/>
      <c r="D82" s="123"/>
      <c r="F82" s="123"/>
      <c r="G82" s="146"/>
      <c r="H82" s="123"/>
      <c r="I82" s="146"/>
      <c r="K82" s="146"/>
      <c r="M82" s="146"/>
      <c r="O82" s="146"/>
      <c r="P82" s="146"/>
      <c r="Q82" s="146"/>
    </row>
    <row r="83" spans="3:17" ht="15.75">
      <c r="C83" s="148" t="s">
        <v>216</v>
      </c>
      <c r="D83" s="123"/>
      <c r="F83" s="123"/>
      <c r="G83" s="123"/>
      <c r="H83" s="123"/>
      <c r="I83" s="123"/>
      <c r="K83" s="123"/>
      <c r="M83" s="123"/>
      <c r="O83" s="123"/>
      <c r="P83" s="123"/>
      <c r="Q83" s="123"/>
    </row>
    <row r="84" spans="3:17" ht="15.75">
      <c r="C84" s="148"/>
      <c r="D84" s="123"/>
      <c r="F84" s="123"/>
      <c r="G84" s="123"/>
      <c r="H84" s="123"/>
      <c r="I84" s="123"/>
      <c r="K84" s="123"/>
      <c r="M84" s="123"/>
      <c r="O84" s="123"/>
      <c r="P84" s="123"/>
      <c r="Q84" s="123"/>
    </row>
    <row r="85" spans="3:17" ht="15.75">
      <c r="C85" s="125" t="s">
        <v>52</v>
      </c>
      <c r="D85" s="122"/>
      <c r="F85" s="122"/>
      <c r="G85" s="122"/>
      <c r="H85" s="122"/>
      <c r="I85" s="122"/>
      <c r="K85" s="122"/>
      <c r="M85" s="122"/>
      <c r="O85" s="122"/>
      <c r="P85" s="122"/>
      <c r="Q85" s="122"/>
    </row>
    <row r="86" spans="3:17" ht="15.75">
      <c r="C86" s="126" t="s">
        <v>79</v>
      </c>
      <c r="D86" s="122"/>
      <c r="F86" s="122"/>
      <c r="G86" s="122"/>
      <c r="H86" s="122"/>
      <c r="I86" s="122"/>
      <c r="K86" s="122"/>
      <c r="M86" s="122"/>
      <c r="O86" s="122"/>
      <c r="P86" s="122"/>
      <c r="Q86" s="122"/>
    </row>
    <row r="87" spans="3:17" ht="15.75">
      <c r="C87" s="126" t="s">
        <v>80</v>
      </c>
      <c r="D87" s="126"/>
      <c r="F87" s="134"/>
      <c r="G87" s="134">
        <v>9479305</v>
      </c>
      <c r="H87" s="134"/>
      <c r="I87" s="134">
        <v>12874010</v>
      </c>
      <c r="K87" s="134">
        <v>14088629</v>
      </c>
      <c r="M87" s="134">
        <v>3630117</v>
      </c>
      <c r="O87" s="134">
        <v>1598400</v>
      </c>
      <c r="P87" s="135">
        <v>0</v>
      </c>
      <c r="Q87" s="134">
        <f>SUM(F87:P87)</f>
        <v>41670461</v>
      </c>
    </row>
    <row r="88" spans="3:17" ht="15.75">
      <c r="C88" s="122" t="s">
        <v>53</v>
      </c>
      <c r="D88" s="122"/>
      <c r="F88" s="130"/>
      <c r="G88" s="130">
        <v>199169</v>
      </c>
      <c r="H88" s="130"/>
      <c r="I88" s="130">
        <v>1678785</v>
      </c>
      <c r="K88" s="130">
        <v>0</v>
      </c>
      <c r="M88" s="130">
        <v>830185</v>
      </c>
      <c r="O88" s="131">
        <v>128902</v>
      </c>
      <c r="P88" s="130">
        <v>-2837041</v>
      </c>
      <c r="Q88" s="134">
        <f>SUM(F88:P88)</f>
        <v>0</v>
      </c>
    </row>
    <row r="89" spans="3:17" ht="15.75">
      <c r="C89" s="127" t="s">
        <v>61</v>
      </c>
      <c r="D89" s="127"/>
      <c r="E89" s="145"/>
      <c r="F89" s="136"/>
      <c r="G89" s="136">
        <f>SUM(G87:G88)</f>
        <v>9678474</v>
      </c>
      <c r="H89" s="136"/>
      <c r="I89" s="136">
        <f>SUM(I87:I88)</f>
        <v>14552795</v>
      </c>
      <c r="J89" s="145"/>
      <c r="K89" s="136">
        <f>SUM(K87:K88)</f>
        <v>14088629</v>
      </c>
      <c r="L89" s="145"/>
      <c r="M89" s="136">
        <f>SUM(M87:M88)</f>
        <v>4460302</v>
      </c>
      <c r="N89" s="145"/>
      <c r="O89" s="136">
        <f>SUM(O87:O88)</f>
        <v>1727302</v>
      </c>
      <c r="P89" s="136">
        <f>SUM(P87:P88)</f>
        <v>-2837041</v>
      </c>
      <c r="Q89" s="136">
        <f>SUM(Q87:Q88)</f>
        <v>41670461</v>
      </c>
    </row>
    <row r="90" spans="3:17" ht="15.75">
      <c r="C90" s="128"/>
      <c r="D90" s="128"/>
      <c r="F90" s="129"/>
      <c r="G90" s="129"/>
      <c r="H90" s="129"/>
      <c r="I90" s="129"/>
      <c r="K90" s="129"/>
      <c r="M90" s="129"/>
      <c r="O90" s="129"/>
      <c r="P90" s="129"/>
      <c r="Q90" s="129"/>
    </row>
    <row r="91" spans="3:17" ht="15.75">
      <c r="C91" s="125" t="s">
        <v>54</v>
      </c>
      <c r="D91" s="122"/>
      <c r="F91" s="130"/>
      <c r="G91" s="130"/>
      <c r="H91" s="130"/>
      <c r="I91" s="130"/>
      <c r="K91" s="130"/>
      <c r="M91" s="130"/>
      <c r="O91" s="130"/>
      <c r="P91" s="130"/>
      <c r="Q91" s="130"/>
    </row>
    <row r="92" spans="3:17" ht="15.75">
      <c r="C92" s="128" t="s">
        <v>89</v>
      </c>
      <c r="D92" s="128"/>
      <c r="F92" s="130"/>
      <c r="G92" s="130">
        <v>780662</v>
      </c>
      <c r="H92" s="130"/>
      <c r="I92" s="130">
        <v>3019474</v>
      </c>
      <c r="K92" s="130">
        <v>2324359</v>
      </c>
      <c r="M92" s="130">
        <v>180440</v>
      </c>
      <c r="O92" s="130">
        <v>429204</v>
      </c>
      <c r="P92" s="129">
        <f>P94</f>
        <v>0</v>
      </c>
      <c r="Q92" s="134">
        <f>SUM(F92:P92)</f>
        <v>6734139</v>
      </c>
    </row>
    <row r="93" spans="3:17" ht="15.75">
      <c r="C93" s="122" t="s">
        <v>81</v>
      </c>
      <c r="D93" s="122"/>
      <c r="F93" s="130"/>
      <c r="G93" s="130">
        <v>0</v>
      </c>
      <c r="H93" s="130"/>
      <c r="I93" s="130">
        <v>0</v>
      </c>
      <c r="K93" s="130">
        <v>0</v>
      </c>
      <c r="M93" s="130">
        <v>0</v>
      </c>
      <c r="O93" s="130">
        <v>0</v>
      </c>
      <c r="P93" s="131">
        <v>0</v>
      </c>
      <c r="Q93" s="132">
        <v>22302</v>
      </c>
    </row>
    <row r="94" spans="3:17" ht="15.75">
      <c r="C94" s="122" t="s">
        <v>88</v>
      </c>
      <c r="D94" s="122"/>
      <c r="F94" s="137"/>
      <c r="G94" s="137"/>
      <c r="H94" s="137"/>
      <c r="I94" s="137"/>
      <c r="K94" s="137"/>
      <c r="M94" s="137"/>
      <c r="O94" s="137"/>
      <c r="P94" s="131"/>
      <c r="Q94" s="130">
        <v>6756441</v>
      </c>
    </row>
    <row r="95" spans="3:17" ht="15.75">
      <c r="C95" s="122" t="s">
        <v>60</v>
      </c>
      <c r="D95" s="122"/>
      <c r="F95" s="130"/>
      <c r="G95" s="130"/>
      <c r="H95" s="130"/>
      <c r="I95" s="130"/>
      <c r="K95" s="130"/>
      <c r="M95" s="130"/>
      <c r="O95" s="130"/>
      <c r="P95" s="131"/>
      <c r="Q95" s="132">
        <v>-646164</v>
      </c>
    </row>
    <row r="96" spans="3:17" ht="15.75">
      <c r="C96" s="122"/>
      <c r="D96" s="122"/>
      <c r="F96" s="130"/>
      <c r="G96" s="130"/>
      <c r="H96" s="130"/>
      <c r="I96" s="130"/>
      <c r="K96" s="130"/>
      <c r="M96" s="130"/>
      <c r="O96" s="130"/>
      <c r="P96" s="131"/>
      <c r="Q96" s="130">
        <f>SUM(Q94:Q95)</f>
        <v>6110277</v>
      </c>
    </row>
    <row r="97" spans="3:17" ht="15.75">
      <c r="C97" s="141" t="s">
        <v>75</v>
      </c>
      <c r="D97" s="141"/>
      <c r="F97" s="142"/>
      <c r="G97" s="142"/>
      <c r="H97" s="142"/>
      <c r="I97" s="142"/>
      <c r="K97" s="142"/>
      <c r="M97" s="142"/>
      <c r="O97" s="142"/>
      <c r="P97" s="143"/>
      <c r="Q97" s="144">
        <v>-93022</v>
      </c>
    </row>
    <row r="98" spans="3:17" ht="15.75">
      <c r="C98" s="122" t="s">
        <v>55</v>
      </c>
      <c r="D98" s="122"/>
      <c r="F98" s="130"/>
      <c r="G98" s="130"/>
      <c r="H98" s="130"/>
      <c r="I98" s="130"/>
      <c r="K98" s="130"/>
      <c r="M98" s="130"/>
      <c r="O98" s="130"/>
      <c r="P98" s="131"/>
      <c r="Q98" s="129">
        <f>SUM(Q96:Q97)</f>
        <v>6017255</v>
      </c>
    </row>
    <row r="99" spans="3:17" ht="15.75">
      <c r="C99" s="122" t="s">
        <v>111</v>
      </c>
      <c r="D99" s="122"/>
      <c r="E99" s="130"/>
      <c r="F99" s="130"/>
      <c r="I99" s="130"/>
      <c r="K99" s="130"/>
      <c r="M99" s="130"/>
      <c r="O99" s="130"/>
      <c r="P99" s="131"/>
      <c r="Q99" s="132">
        <v>-1712090</v>
      </c>
    </row>
    <row r="100" spans="3:17" ht="15.75">
      <c r="C100" s="122" t="s">
        <v>56</v>
      </c>
      <c r="D100" s="122"/>
      <c r="E100" s="130"/>
      <c r="F100" s="130"/>
      <c r="I100" s="130"/>
      <c r="K100" s="130"/>
      <c r="M100" s="130"/>
      <c r="O100" s="130"/>
      <c r="P100" s="131"/>
      <c r="Q100" s="129">
        <f>SUM(Q98:Q99)</f>
        <v>4305165</v>
      </c>
    </row>
    <row r="101" spans="3:17" ht="15.75">
      <c r="C101" s="122" t="s">
        <v>57</v>
      </c>
      <c r="D101" s="122"/>
      <c r="E101" s="130"/>
      <c r="F101" s="130"/>
      <c r="I101" s="131"/>
      <c r="K101" s="130"/>
      <c r="M101" s="131"/>
      <c r="O101" s="130"/>
      <c r="P101" s="131"/>
      <c r="Q101" s="130">
        <v>-279801</v>
      </c>
    </row>
    <row r="102" spans="3:17" ht="16.5" thickBot="1">
      <c r="C102" s="122" t="s">
        <v>58</v>
      </c>
      <c r="D102" s="122"/>
      <c r="E102" s="130"/>
      <c r="F102" s="130"/>
      <c r="I102" s="130"/>
      <c r="K102" s="130"/>
      <c r="M102" s="130"/>
      <c r="O102" s="130"/>
      <c r="P102" s="131"/>
      <c r="Q102" s="133">
        <f>SUM(Q100:Q101)</f>
        <v>4025364</v>
      </c>
    </row>
    <row r="103" ht="15.75" thickTop="1"/>
    <row r="107" ht="15">
      <c r="B107" s="19" t="s">
        <v>239</v>
      </c>
    </row>
    <row r="112" ht="15">
      <c r="B112" s="19" t="s">
        <v>240</v>
      </c>
    </row>
    <row r="119" ht="15">
      <c r="B119" s="19" t="s">
        <v>241</v>
      </c>
    </row>
    <row r="122" ht="15" hidden="1"/>
    <row r="123" ht="15" hidden="1"/>
    <row r="124" ht="15" hidden="1"/>
    <row r="134" ht="15">
      <c r="B134" s="19" t="s">
        <v>242</v>
      </c>
    </row>
    <row r="141" ht="15">
      <c r="B141" s="19" t="s">
        <v>243</v>
      </c>
    </row>
    <row r="149" ht="15">
      <c r="B149" s="19"/>
    </row>
    <row r="151" ht="18">
      <c r="B151" s="92" t="s">
        <v>244</v>
      </c>
    </row>
    <row r="153" ht="15">
      <c r="B153" s="19" t="s">
        <v>245</v>
      </c>
    </row>
    <row r="161" ht="15">
      <c r="B161" s="19"/>
    </row>
    <row r="162" ht="15">
      <c r="B162" s="19" t="s">
        <v>246</v>
      </c>
    </row>
    <row r="170" ht="15">
      <c r="B170" s="19" t="s">
        <v>247</v>
      </c>
    </row>
    <row r="176" spans="2:3" ht="15.75">
      <c r="B176" s="19" t="s">
        <v>248</v>
      </c>
      <c r="C176" s="2" t="s">
        <v>159</v>
      </c>
    </row>
    <row r="177" spans="3:17" ht="15">
      <c r="C177" s="160" t="s">
        <v>4</v>
      </c>
      <c r="D177" s="160"/>
      <c r="E177" s="160"/>
      <c r="F177" s="160"/>
      <c r="G177" s="160"/>
      <c r="H177" s="160"/>
      <c r="I177" s="160"/>
      <c r="J177" s="160"/>
      <c r="K177" s="160"/>
      <c r="L177" s="160"/>
      <c r="M177" s="160"/>
      <c r="N177" s="160"/>
      <c r="O177" s="160"/>
      <c r="P177" s="138"/>
      <c r="Q177" s="138"/>
    </row>
    <row r="182" spans="2:17" ht="15.75">
      <c r="B182" s="19" t="s">
        <v>249</v>
      </c>
      <c r="C182" s="2" t="s">
        <v>111</v>
      </c>
      <c r="D182" s="44"/>
      <c r="E182" s="44"/>
      <c r="F182" s="44"/>
      <c r="G182" s="44"/>
      <c r="H182" s="44"/>
      <c r="I182" s="44"/>
      <c r="J182" s="44"/>
      <c r="K182" s="44"/>
      <c r="L182" s="44"/>
      <c r="M182" s="44"/>
      <c r="N182" s="44"/>
      <c r="O182" s="44"/>
      <c r="P182" s="44"/>
      <c r="Q182" s="44"/>
    </row>
    <row r="183" spans="3:17" ht="15">
      <c r="C183" s="44" t="s">
        <v>185</v>
      </c>
      <c r="D183" s="44"/>
      <c r="E183" s="44"/>
      <c r="F183" s="44"/>
      <c r="G183" s="44"/>
      <c r="H183" s="44"/>
      <c r="I183" s="44"/>
      <c r="J183" s="44"/>
      <c r="K183" s="44"/>
      <c r="L183" s="44"/>
      <c r="M183" s="44"/>
      <c r="N183" s="44"/>
      <c r="O183" s="44"/>
      <c r="P183" s="44"/>
      <c r="Q183" s="44"/>
    </row>
    <row r="184" spans="3:17" ht="15">
      <c r="C184" s="44"/>
      <c r="D184" s="44"/>
      <c r="E184" s="44"/>
      <c r="F184" s="44"/>
      <c r="G184" s="44"/>
      <c r="H184" s="44"/>
      <c r="I184" s="44"/>
      <c r="J184" s="44"/>
      <c r="K184" s="44"/>
      <c r="L184" s="44"/>
      <c r="M184" s="44"/>
      <c r="N184" s="44"/>
      <c r="O184" s="44"/>
      <c r="P184" s="44"/>
      <c r="Q184" s="44"/>
    </row>
    <row r="185" spans="3:17" ht="15">
      <c r="C185" s="44"/>
      <c r="D185" s="44"/>
      <c r="E185" s="44"/>
      <c r="F185" s="44"/>
      <c r="G185" s="44"/>
      <c r="H185" s="44"/>
      <c r="I185" s="44"/>
      <c r="J185" s="44"/>
      <c r="K185" s="44"/>
      <c r="L185" s="44"/>
      <c r="M185" s="44"/>
      <c r="N185" s="44"/>
      <c r="O185" s="44"/>
      <c r="P185" s="44"/>
      <c r="Q185" s="44"/>
    </row>
    <row r="186" spans="3:17" ht="15">
      <c r="C186" s="44"/>
      <c r="D186" s="44"/>
      <c r="E186" s="44"/>
      <c r="F186" s="44"/>
      <c r="G186" s="44"/>
      <c r="H186" s="44"/>
      <c r="I186" s="1" t="s">
        <v>137</v>
      </c>
      <c r="J186" s="44"/>
      <c r="K186" s="44"/>
      <c r="L186" s="44"/>
      <c r="M186" s="1" t="s">
        <v>25</v>
      </c>
      <c r="N186" s="1"/>
      <c r="O186" s="44"/>
      <c r="P186" s="44"/>
      <c r="Q186" s="44"/>
    </row>
    <row r="187" spans="3:17" ht="15">
      <c r="C187" s="44"/>
      <c r="D187" s="44"/>
      <c r="E187" s="44"/>
      <c r="F187" s="44"/>
      <c r="G187" s="44"/>
      <c r="H187" s="44"/>
      <c r="I187" s="1" t="s">
        <v>138</v>
      </c>
      <c r="J187" s="44"/>
      <c r="K187" s="44"/>
      <c r="L187" s="44"/>
      <c r="M187" s="1" t="s">
        <v>139</v>
      </c>
      <c r="N187" s="1"/>
      <c r="O187" s="44"/>
      <c r="P187" s="44"/>
      <c r="Q187" s="44"/>
    </row>
    <row r="188" spans="3:17" ht="15">
      <c r="C188" s="44"/>
      <c r="D188" s="44"/>
      <c r="E188" s="44"/>
      <c r="F188" s="44"/>
      <c r="G188" s="44"/>
      <c r="H188" s="44"/>
      <c r="I188" s="9" t="s">
        <v>104</v>
      </c>
      <c r="J188" s="44"/>
      <c r="K188" s="44"/>
      <c r="L188" s="44"/>
      <c r="M188" s="9" t="s">
        <v>104</v>
      </c>
      <c r="N188" s="9"/>
      <c r="O188" s="44"/>
      <c r="P188" s="44"/>
      <c r="Q188" s="44"/>
    </row>
    <row r="189" spans="2:17" ht="15">
      <c r="B189" s="19"/>
      <c r="C189" s="44"/>
      <c r="D189" s="44"/>
      <c r="E189" s="44"/>
      <c r="F189" s="44"/>
      <c r="G189" s="44"/>
      <c r="H189" s="44"/>
      <c r="I189" s="44"/>
      <c r="J189" s="44"/>
      <c r="K189" s="44"/>
      <c r="L189" s="44"/>
      <c r="M189" s="44"/>
      <c r="N189" s="44"/>
      <c r="O189" s="44"/>
      <c r="P189" s="44"/>
      <c r="Q189" s="44"/>
    </row>
    <row r="190" spans="2:17" ht="15">
      <c r="B190" s="19"/>
      <c r="C190" s="44" t="s">
        <v>186</v>
      </c>
      <c r="D190" s="44"/>
      <c r="E190" s="44"/>
      <c r="F190" s="44"/>
      <c r="G190" s="44"/>
      <c r="H190" s="65">
        <f>-'[1]01Q'!R66</f>
        <v>0</v>
      </c>
      <c r="I190" s="155">
        <v>1265146</v>
      </c>
      <c r="J190" s="44"/>
      <c r="K190" s="44"/>
      <c r="L190" s="65">
        <f>-'[1]01'!R65-'[1]01'!V65</f>
        <v>-125160</v>
      </c>
      <c r="M190" s="65">
        <v>1820898</v>
      </c>
      <c r="N190" s="65"/>
      <c r="O190" s="44"/>
      <c r="P190" s="44"/>
      <c r="Q190" s="44"/>
    </row>
    <row r="191" spans="2:17" ht="15">
      <c r="B191" s="19"/>
      <c r="C191" s="44" t="s">
        <v>49</v>
      </c>
      <c r="D191" s="44"/>
      <c r="E191" s="44"/>
      <c r="F191" s="44"/>
      <c r="G191" s="44"/>
      <c r="H191" s="65">
        <f>-'[1]01Q'!W70</f>
        <v>0</v>
      </c>
      <c r="I191" s="155">
        <v>-84864</v>
      </c>
      <c r="J191" s="44"/>
      <c r="K191" s="44"/>
      <c r="L191" s="65">
        <f>-'[1]01'!W69</f>
        <v>0</v>
      </c>
      <c r="M191" s="65">
        <v>-108808</v>
      </c>
      <c r="N191" s="65"/>
      <c r="O191" s="44"/>
      <c r="P191" s="44"/>
      <c r="Q191" s="44"/>
    </row>
    <row r="192" spans="2:17" ht="15">
      <c r="B192" s="19"/>
      <c r="C192" s="44"/>
      <c r="D192" s="44"/>
      <c r="E192" s="44"/>
      <c r="F192" s="44"/>
      <c r="G192" s="44"/>
      <c r="H192" s="65">
        <f>'[1]01Q'!T66</f>
        <v>0</v>
      </c>
      <c r="I192" s="44"/>
      <c r="J192" s="44"/>
      <c r="K192" s="44"/>
      <c r="L192" s="65">
        <f>'[1]01'!T65</f>
        <v>6696</v>
      </c>
      <c r="M192" s="65"/>
      <c r="N192" s="65"/>
      <c r="O192" s="44"/>
      <c r="P192" s="44"/>
      <c r="Q192" s="44"/>
    </row>
    <row r="193" spans="2:17" ht="15.75" thickBot="1">
      <c r="B193" s="19"/>
      <c r="C193" s="44"/>
      <c r="D193" s="44"/>
      <c r="E193" s="44"/>
      <c r="F193" s="44"/>
      <c r="G193" s="44"/>
      <c r="I193" s="154">
        <f>SUM(I190:I192)</f>
        <v>1180282</v>
      </c>
      <c r="J193" s="44"/>
      <c r="K193" s="44"/>
      <c r="M193" s="154">
        <f>SUM(M190:M192)</f>
        <v>1712090</v>
      </c>
      <c r="N193" s="66"/>
      <c r="O193" s="44"/>
      <c r="P193" s="44"/>
      <c r="Q193" s="44"/>
    </row>
    <row r="194" spans="2:17" ht="15.75" thickTop="1">
      <c r="B194" s="19"/>
      <c r="C194" s="44"/>
      <c r="D194" s="44"/>
      <c r="E194" s="44"/>
      <c r="F194" s="44"/>
      <c r="G194" s="44"/>
      <c r="H194" s="66"/>
      <c r="I194" s="44"/>
      <c r="J194" s="44"/>
      <c r="K194" s="44"/>
      <c r="L194" s="66"/>
      <c r="M194" s="66"/>
      <c r="N194" s="66"/>
      <c r="O194" s="44"/>
      <c r="P194" s="44"/>
      <c r="Q194" s="44"/>
    </row>
    <row r="195" spans="2:17" ht="15">
      <c r="B195" s="19"/>
      <c r="N195" s="66"/>
      <c r="O195" s="44"/>
      <c r="P195" s="44"/>
      <c r="Q195" s="44"/>
    </row>
    <row r="196" spans="2:17" ht="15">
      <c r="B196" s="19"/>
      <c r="N196" s="66"/>
      <c r="O196" s="44"/>
      <c r="P196" s="44"/>
      <c r="Q196" s="44"/>
    </row>
    <row r="197" spans="2:17" ht="15">
      <c r="B197" s="19"/>
      <c r="N197" s="66"/>
      <c r="O197" s="44"/>
      <c r="P197" s="44"/>
      <c r="Q197" s="44"/>
    </row>
    <row r="198" spans="2:17" ht="15">
      <c r="B198" s="19"/>
      <c r="N198" s="66"/>
      <c r="O198" s="44"/>
      <c r="P198" s="44"/>
      <c r="Q198" s="44"/>
    </row>
    <row r="199" spans="2:17" ht="15">
      <c r="B199" s="19"/>
      <c r="N199" s="66"/>
      <c r="O199" s="44"/>
      <c r="P199" s="44"/>
      <c r="Q199" s="44"/>
    </row>
    <row r="200" ht="15">
      <c r="B200" s="19"/>
    </row>
    <row r="201" spans="2:17" ht="15">
      <c r="B201" s="19" t="s">
        <v>250</v>
      </c>
      <c r="C201" s="44"/>
      <c r="D201" s="44"/>
      <c r="E201" s="44"/>
      <c r="F201" s="44"/>
      <c r="G201" s="44"/>
      <c r="H201" s="44"/>
      <c r="I201" s="44"/>
      <c r="J201" s="44"/>
      <c r="K201" s="44"/>
      <c r="L201" s="44"/>
      <c r="M201" s="44"/>
      <c r="N201" s="44"/>
      <c r="O201" s="44"/>
      <c r="P201" s="44"/>
      <c r="Q201" s="44"/>
    </row>
    <row r="202" spans="3:17" ht="15">
      <c r="C202" s="157"/>
      <c r="D202" s="157"/>
      <c r="E202" s="157"/>
      <c r="F202" s="157"/>
      <c r="G202" s="157"/>
      <c r="H202" s="157"/>
      <c r="I202" s="157"/>
      <c r="J202" s="157"/>
      <c r="K202" s="157"/>
      <c r="L202" s="157"/>
      <c r="M202" s="157"/>
      <c r="N202" s="157"/>
      <c r="O202" s="157"/>
      <c r="P202" s="139"/>
      <c r="Q202" s="139"/>
    </row>
    <row r="208" spans="2:3" ht="15.75">
      <c r="B208" s="19" t="s">
        <v>251</v>
      </c>
      <c r="C208" s="2" t="s">
        <v>141</v>
      </c>
    </row>
    <row r="209" spans="2:3" ht="15.75">
      <c r="B209" s="19"/>
      <c r="C209" s="2"/>
    </row>
    <row r="210" spans="3:4" ht="15">
      <c r="C210" t="s">
        <v>121</v>
      </c>
      <c r="D210" t="s">
        <v>64</v>
      </c>
    </row>
    <row r="213" spans="4:13" ht="15" hidden="1">
      <c r="D213" s="8"/>
      <c r="E213" s="8"/>
      <c r="F213" s="8"/>
      <c r="G213" s="8"/>
      <c r="H213" s="8"/>
      <c r="I213" s="38" t="s">
        <v>137</v>
      </c>
      <c r="J213" s="8"/>
      <c r="K213" s="8"/>
      <c r="L213" s="8"/>
      <c r="M213" s="1" t="s">
        <v>25</v>
      </c>
    </row>
    <row r="214" spans="6:14" ht="15" hidden="1">
      <c r="F214" s="3"/>
      <c r="G214" s="3"/>
      <c r="H214" s="3"/>
      <c r="I214" s="1" t="s">
        <v>138</v>
      </c>
      <c r="J214" s="3"/>
      <c r="K214" s="3"/>
      <c r="L214" s="3"/>
      <c r="M214" s="1" t="s">
        <v>139</v>
      </c>
      <c r="N214" s="3"/>
    </row>
    <row r="215" spans="6:14" ht="15" hidden="1">
      <c r="F215" s="3"/>
      <c r="G215" s="3"/>
      <c r="H215" s="3"/>
      <c r="I215" s="11" t="s">
        <v>104</v>
      </c>
      <c r="J215" s="3"/>
      <c r="K215" s="3"/>
      <c r="L215" s="3"/>
      <c r="M215" s="11" t="s">
        <v>104</v>
      </c>
      <c r="N215" s="11"/>
    </row>
    <row r="216" spans="4:14" ht="15" hidden="1">
      <c r="D216" s="3" t="s">
        <v>39</v>
      </c>
      <c r="G216" s="3"/>
      <c r="H216" s="3"/>
      <c r="I216" s="7" t="e">
        <f>#REF!</f>
        <v>#REF!</v>
      </c>
      <c r="J216" s="3"/>
      <c r="K216" s="3"/>
      <c r="L216" s="3"/>
      <c r="M216" s="7" t="e">
        <f>#REF!</f>
        <v>#REF!</v>
      </c>
      <c r="N216" s="7"/>
    </row>
    <row r="217" spans="4:14" ht="15" hidden="1">
      <c r="D217" s="3" t="s">
        <v>40</v>
      </c>
      <c r="G217" s="3"/>
      <c r="H217" s="3"/>
      <c r="I217" s="7">
        <v>0</v>
      </c>
      <c r="J217" s="3"/>
      <c r="K217" s="3"/>
      <c r="L217" s="3"/>
      <c r="M217" s="7" t="e">
        <f>#REF!</f>
        <v>#REF!</v>
      </c>
      <c r="N217" s="7"/>
    </row>
    <row r="218" spans="4:14" ht="15" hidden="1">
      <c r="D218" s="3" t="s">
        <v>198</v>
      </c>
      <c r="G218" s="3"/>
      <c r="H218" s="3"/>
      <c r="I218" s="7">
        <v>0</v>
      </c>
      <c r="J218" s="3"/>
      <c r="K218" s="3"/>
      <c r="L218" s="3"/>
      <c r="M218" s="7" t="e">
        <f>#REF!</f>
        <v>#REF!</v>
      </c>
      <c r="N218" s="7"/>
    </row>
    <row r="219" spans="6:14" ht="15" hidden="1">
      <c r="F219" s="3"/>
      <c r="G219" s="3"/>
      <c r="H219" s="3"/>
      <c r="I219" s="7"/>
      <c r="J219" s="3"/>
      <c r="K219" s="3"/>
      <c r="L219" s="3"/>
      <c r="M219" s="7"/>
      <c r="N219" s="7"/>
    </row>
    <row r="220" ht="15" hidden="1"/>
    <row r="221" spans="3:4" ht="15">
      <c r="C221" t="s">
        <v>122</v>
      </c>
      <c r="D221" t="s">
        <v>215</v>
      </c>
    </row>
    <row r="222" spans="4:14" ht="15">
      <c r="D222" s="8"/>
      <c r="E222" s="8"/>
      <c r="F222" s="8"/>
      <c r="G222" s="8"/>
      <c r="H222" s="8"/>
      <c r="I222" s="8"/>
      <c r="J222" s="8"/>
      <c r="K222" s="8"/>
      <c r="L222" s="8"/>
      <c r="M222" s="8"/>
      <c r="N222" s="3"/>
    </row>
    <row r="223" spans="4:14" ht="15">
      <c r="D223" s="29"/>
      <c r="E223" s="8"/>
      <c r="F223" s="8"/>
      <c r="G223" s="8"/>
      <c r="H223" s="8"/>
      <c r="I223" s="8"/>
      <c r="J223" s="8"/>
      <c r="K223" s="8"/>
      <c r="L223" s="8"/>
      <c r="M223" s="54" t="s">
        <v>104</v>
      </c>
      <c r="N223" s="52"/>
    </row>
    <row r="224" spans="4:14" ht="15">
      <c r="D224" s="29" t="s">
        <v>142</v>
      </c>
      <c r="E224" s="8"/>
      <c r="F224" s="8"/>
      <c r="G224" s="8"/>
      <c r="H224" s="8"/>
      <c r="I224" s="8"/>
      <c r="J224" s="8"/>
      <c r="K224" s="14"/>
      <c r="L224" s="14"/>
      <c r="M224" s="53">
        <v>4994356</v>
      </c>
      <c r="N224" s="7"/>
    </row>
    <row r="225" spans="4:14" ht="15">
      <c r="D225" s="29" t="s">
        <v>143</v>
      </c>
      <c r="E225" s="8"/>
      <c r="F225" s="8"/>
      <c r="G225" s="8"/>
      <c r="H225" s="8"/>
      <c r="I225" s="8"/>
      <c r="J225" s="8"/>
      <c r="K225" s="14"/>
      <c r="L225" s="14"/>
      <c r="M225" s="53">
        <v>1456551</v>
      </c>
      <c r="N225" s="7"/>
    </row>
    <row r="226" spans="4:14" ht="15">
      <c r="D226" s="29" t="s">
        <v>144</v>
      </c>
      <c r="E226" s="8"/>
      <c r="F226" s="8"/>
      <c r="G226" s="8"/>
      <c r="H226" s="8"/>
      <c r="I226" s="8"/>
      <c r="J226" s="8"/>
      <c r="K226" s="8"/>
      <c r="L226" s="8"/>
      <c r="M226" s="53">
        <v>1456551</v>
      </c>
      <c r="N226" s="7"/>
    </row>
    <row r="227" spans="6:14" ht="15">
      <c r="F227" s="3"/>
      <c r="G227" s="3"/>
      <c r="H227" s="3"/>
      <c r="I227" s="3"/>
      <c r="J227" s="3"/>
      <c r="K227" s="3"/>
      <c r="L227" s="7"/>
      <c r="M227" s="7"/>
      <c r="N227" s="7"/>
    </row>
    <row r="228" spans="6:14" ht="15">
      <c r="F228" s="3"/>
      <c r="G228" s="3"/>
      <c r="H228" s="3"/>
      <c r="I228" s="3"/>
      <c r="J228" s="3"/>
      <c r="K228" s="3"/>
      <c r="L228" s="7"/>
      <c r="M228" s="7"/>
      <c r="N228" s="7"/>
    </row>
    <row r="229" spans="6:14" ht="15">
      <c r="F229" s="3"/>
      <c r="G229" s="3"/>
      <c r="H229" s="3"/>
      <c r="I229" s="3"/>
      <c r="J229" s="3"/>
      <c r="K229" s="3"/>
      <c r="L229" s="7"/>
      <c r="M229" s="7"/>
      <c r="N229" s="7"/>
    </row>
    <row r="230" spans="6:14" ht="15">
      <c r="F230" s="3"/>
      <c r="G230" s="3"/>
      <c r="H230" s="3"/>
      <c r="I230" s="3"/>
      <c r="J230" s="3"/>
      <c r="K230" s="3"/>
      <c r="L230" s="7"/>
      <c r="M230" s="7"/>
      <c r="N230" s="7"/>
    </row>
    <row r="231" spans="2:17" ht="15">
      <c r="B231" s="19" t="s">
        <v>252</v>
      </c>
      <c r="C231" s="44"/>
      <c r="D231" s="44"/>
      <c r="E231" s="44"/>
      <c r="F231" s="44"/>
      <c r="G231" s="44"/>
      <c r="H231" s="44"/>
      <c r="I231" s="44"/>
      <c r="J231" s="44"/>
      <c r="K231" s="44"/>
      <c r="L231" s="44"/>
      <c r="M231" s="44"/>
      <c r="N231" s="44"/>
      <c r="O231" s="44"/>
      <c r="P231" s="44"/>
      <c r="Q231" s="44"/>
    </row>
    <row r="232" spans="3:17" ht="15">
      <c r="C232" s="157"/>
      <c r="D232" s="157"/>
      <c r="E232" s="157"/>
      <c r="F232" s="157"/>
      <c r="G232" s="157"/>
      <c r="H232" s="157"/>
      <c r="I232" s="157"/>
      <c r="J232" s="157"/>
      <c r="K232" s="157"/>
      <c r="L232" s="157"/>
      <c r="M232" s="157"/>
      <c r="N232" s="157"/>
      <c r="O232" s="157"/>
      <c r="P232" s="139"/>
      <c r="Q232" s="139"/>
    </row>
    <row r="233" spans="3:17" ht="15">
      <c r="C233" s="159"/>
      <c r="D233" s="159"/>
      <c r="E233" s="159"/>
      <c r="F233" s="159"/>
      <c r="G233" s="159"/>
      <c r="H233" s="159"/>
      <c r="I233" s="159"/>
      <c r="J233" s="159"/>
      <c r="K233" s="159"/>
      <c r="L233" s="159"/>
      <c r="M233" s="159"/>
      <c r="N233" s="159"/>
      <c r="O233" s="159"/>
      <c r="P233" s="45"/>
      <c r="Q233" s="45"/>
    </row>
    <row r="234" spans="3:17" ht="15">
      <c r="C234" s="45"/>
      <c r="D234" s="45"/>
      <c r="E234" s="45"/>
      <c r="F234" s="45"/>
      <c r="G234" s="45"/>
      <c r="H234" s="45"/>
      <c r="I234" s="45"/>
      <c r="J234" s="45"/>
      <c r="K234" s="45"/>
      <c r="L234" s="45"/>
      <c r="M234" s="45"/>
      <c r="N234" s="45"/>
      <c r="O234" s="45"/>
      <c r="P234" s="45"/>
      <c r="Q234" s="45"/>
    </row>
    <row r="235" spans="3:17" ht="15">
      <c r="C235" s="45"/>
      <c r="D235" s="45"/>
      <c r="E235" s="45"/>
      <c r="F235" s="45"/>
      <c r="G235" s="45"/>
      <c r="H235" s="45"/>
      <c r="I235" s="45"/>
      <c r="J235" s="45"/>
      <c r="K235" s="45"/>
      <c r="L235" s="45"/>
      <c r="M235" s="45"/>
      <c r="N235" s="45"/>
      <c r="O235" s="45"/>
      <c r="P235" s="45"/>
      <c r="Q235" s="45"/>
    </row>
    <row r="236" spans="3:17" ht="15">
      <c r="C236" s="45"/>
      <c r="D236" s="45"/>
      <c r="E236" s="45"/>
      <c r="F236" s="45"/>
      <c r="G236" s="45"/>
      <c r="H236" s="45"/>
      <c r="I236" s="45"/>
      <c r="J236" s="45"/>
      <c r="K236" s="45"/>
      <c r="L236" s="45"/>
      <c r="M236" s="45"/>
      <c r="N236" s="45"/>
      <c r="O236" s="45"/>
      <c r="P236" s="45"/>
      <c r="Q236" s="45"/>
    </row>
    <row r="237" spans="3:17" ht="15">
      <c r="C237" s="45"/>
      <c r="D237" s="45"/>
      <c r="E237" s="45"/>
      <c r="F237" s="45"/>
      <c r="G237" s="45"/>
      <c r="H237" s="45"/>
      <c r="I237" s="45"/>
      <c r="J237" s="45"/>
      <c r="K237" s="45"/>
      <c r="L237" s="45"/>
      <c r="M237" s="45"/>
      <c r="N237" s="45"/>
      <c r="O237" s="45"/>
      <c r="P237" s="45"/>
      <c r="Q237" s="45"/>
    </row>
    <row r="238" spans="2:3" ht="15.75">
      <c r="B238" s="19" t="s">
        <v>253</v>
      </c>
      <c r="C238" s="2" t="s">
        <v>149</v>
      </c>
    </row>
    <row r="239" ht="15">
      <c r="C239" t="s">
        <v>212</v>
      </c>
    </row>
    <row r="241" spans="10:15" ht="15">
      <c r="J241" s="1"/>
      <c r="K241" s="1"/>
      <c r="N241" s="1"/>
      <c r="O241" s="1" t="s">
        <v>104</v>
      </c>
    </row>
    <row r="242" spans="10:15" ht="15">
      <c r="J242" s="1"/>
      <c r="K242" s="1"/>
      <c r="L242" s="1"/>
      <c r="N242" s="1"/>
      <c r="O242" s="1"/>
    </row>
    <row r="243" spans="3:4" ht="15.75">
      <c r="C243" t="s">
        <v>145</v>
      </c>
      <c r="D243" s="2" t="s">
        <v>135</v>
      </c>
    </row>
    <row r="244" spans="4:15" ht="15.75">
      <c r="D244" s="2" t="s">
        <v>150</v>
      </c>
      <c r="J244" s="5"/>
      <c r="N244" s="5"/>
      <c r="O244" s="5"/>
    </row>
    <row r="245" spans="4:15" ht="15">
      <c r="D245" t="s">
        <v>151</v>
      </c>
      <c r="J245" s="5"/>
      <c r="N245" s="5"/>
      <c r="O245" s="5">
        <v>1260078</v>
      </c>
    </row>
    <row r="246" spans="4:15" ht="15">
      <c r="D246" t="s">
        <v>152</v>
      </c>
      <c r="J246" s="5"/>
      <c r="N246" s="5"/>
      <c r="O246" s="5"/>
    </row>
    <row r="247" spans="4:15" ht="15">
      <c r="D247" t="s">
        <v>153</v>
      </c>
      <c r="J247" s="7"/>
      <c r="N247" s="5"/>
      <c r="O247" s="6">
        <v>-160000</v>
      </c>
    </row>
    <row r="248" spans="9:15" ht="15.75" thickBot="1">
      <c r="I248" s="7"/>
      <c r="J248" s="7"/>
      <c r="K248" s="5"/>
      <c r="N248" s="5"/>
      <c r="O248" s="21">
        <f>SUM(O245:O247)</f>
        <v>1100078</v>
      </c>
    </row>
    <row r="249" spans="9:15" ht="15.75" thickTop="1">
      <c r="I249" s="5"/>
      <c r="J249" s="5"/>
      <c r="K249" s="5"/>
      <c r="N249" s="7"/>
      <c r="O249" s="7"/>
    </row>
    <row r="250" spans="9:15" ht="15">
      <c r="I250" s="5"/>
      <c r="J250" s="5"/>
      <c r="K250" s="5"/>
      <c r="N250" s="7"/>
      <c r="O250" s="7"/>
    </row>
    <row r="251" spans="3:15" ht="15.75">
      <c r="C251" t="s">
        <v>146</v>
      </c>
      <c r="D251" s="2" t="s">
        <v>129</v>
      </c>
      <c r="I251" s="5"/>
      <c r="J251" s="5"/>
      <c r="K251" s="5"/>
      <c r="N251" s="5"/>
      <c r="O251" s="5"/>
    </row>
    <row r="252" spans="4:15" ht="15.75">
      <c r="D252" s="2" t="s">
        <v>154</v>
      </c>
      <c r="I252" s="5"/>
      <c r="J252" s="5"/>
      <c r="K252" s="5"/>
      <c r="N252" s="5"/>
      <c r="O252" s="5"/>
    </row>
    <row r="253" spans="4:15" ht="15">
      <c r="D253" s="10" t="s">
        <v>115</v>
      </c>
      <c r="I253" s="5"/>
      <c r="J253" s="5"/>
      <c r="K253" s="5"/>
      <c r="N253" s="5"/>
      <c r="O253" s="5">
        <v>5763954</v>
      </c>
    </row>
    <row r="254" spans="4:15" ht="15">
      <c r="D254" t="s">
        <v>152</v>
      </c>
      <c r="I254" s="5"/>
      <c r="J254" s="5"/>
      <c r="K254" s="5"/>
      <c r="N254" s="5"/>
      <c r="O254" s="5"/>
    </row>
    <row r="255" spans="4:15" ht="15">
      <c r="D255" t="s">
        <v>153</v>
      </c>
      <c r="I255" s="5"/>
      <c r="J255" s="5"/>
      <c r="K255" s="5"/>
      <c r="N255" s="5"/>
      <c r="O255" s="5">
        <f>O247</f>
        <v>-160000</v>
      </c>
    </row>
    <row r="256" spans="9:15" ht="15.75" thickBot="1">
      <c r="I256" s="5"/>
      <c r="J256" s="5"/>
      <c r="K256" s="5"/>
      <c r="N256" s="7"/>
      <c r="O256" s="21">
        <f>SUM(O253:O255)</f>
        <v>5603954</v>
      </c>
    </row>
    <row r="257" spans="9:14" ht="15.75" thickTop="1">
      <c r="I257" s="5"/>
      <c r="J257" s="5"/>
      <c r="K257" s="5"/>
      <c r="M257" s="7"/>
      <c r="N257" s="7"/>
    </row>
    <row r="258" spans="9:14" ht="15">
      <c r="I258" s="5"/>
      <c r="J258" s="5"/>
      <c r="K258" s="5"/>
      <c r="M258" s="7"/>
      <c r="N258" s="7"/>
    </row>
    <row r="259" spans="9:14" ht="15">
      <c r="I259" s="5"/>
      <c r="J259" s="5"/>
      <c r="K259" s="5"/>
      <c r="M259" s="7"/>
      <c r="N259" s="7"/>
    </row>
    <row r="260" spans="9:14" ht="15">
      <c r="I260" s="5"/>
      <c r="J260" s="5"/>
      <c r="K260" s="5"/>
      <c r="M260" s="7"/>
      <c r="N260" s="7"/>
    </row>
    <row r="261" spans="2:14" ht="15">
      <c r="B261" s="19" t="s">
        <v>254</v>
      </c>
      <c r="I261" s="5"/>
      <c r="J261" s="5"/>
      <c r="K261" s="5"/>
      <c r="L261" s="7"/>
      <c r="M261" s="7"/>
      <c r="N261" s="7"/>
    </row>
    <row r="262" spans="3:17" ht="15">
      <c r="C262" s="44"/>
      <c r="D262" s="44"/>
      <c r="E262" s="44"/>
      <c r="F262" s="44"/>
      <c r="G262" s="44"/>
      <c r="H262" s="44"/>
      <c r="I262" s="44"/>
      <c r="J262" s="44"/>
      <c r="K262" s="44"/>
      <c r="L262" s="44"/>
      <c r="M262" s="44"/>
      <c r="N262" s="44"/>
      <c r="O262" s="44"/>
      <c r="P262" s="44"/>
      <c r="Q262" s="44"/>
    </row>
    <row r="263" spans="2:17" ht="15">
      <c r="B263" s="19"/>
      <c r="C263" s="44"/>
      <c r="D263" s="44"/>
      <c r="E263" s="44"/>
      <c r="F263" s="44"/>
      <c r="G263" s="44"/>
      <c r="H263" s="44"/>
      <c r="I263" s="44"/>
      <c r="J263" s="44"/>
      <c r="K263" s="44"/>
      <c r="L263" s="44"/>
      <c r="M263" s="44"/>
      <c r="N263" s="44"/>
      <c r="O263" s="44"/>
      <c r="P263" s="44"/>
      <c r="Q263" s="44"/>
    </row>
    <row r="264" spans="2:17" ht="15">
      <c r="B264" s="19"/>
      <c r="C264" s="44"/>
      <c r="D264" s="44"/>
      <c r="E264" s="44"/>
      <c r="F264" s="44"/>
      <c r="G264" s="44"/>
      <c r="H264" s="44"/>
      <c r="I264" s="44"/>
      <c r="J264" s="44"/>
      <c r="K264" s="44"/>
      <c r="L264" s="44"/>
      <c r="M264" s="44"/>
      <c r="N264" s="44"/>
      <c r="O264" s="44"/>
      <c r="P264" s="44"/>
      <c r="Q264" s="44"/>
    </row>
    <row r="265" spans="2:17" ht="15">
      <c r="B265" s="19"/>
      <c r="C265" s="44"/>
      <c r="D265" s="44"/>
      <c r="E265" s="44"/>
      <c r="F265" s="44"/>
      <c r="G265" s="44"/>
      <c r="H265" s="44"/>
      <c r="I265" s="44"/>
      <c r="J265" s="44"/>
      <c r="K265" s="44"/>
      <c r="L265" s="44"/>
      <c r="M265" s="44"/>
      <c r="N265" s="44"/>
      <c r="O265" s="44"/>
      <c r="P265" s="44"/>
      <c r="Q265" s="44"/>
    </row>
    <row r="266" spans="2:17" ht="15">
      <c r="B266" s="19"/>
      <c r="C266" s="44"/>
      <c r="D266" s="44"/>
      <c r="E266" s="44"/>
      <c r="F266" s="44"/>
      <c r="G266" s="44"/>
      <c r="H266" s="44"/>
      <c r="I266" s="44"/>
      <c r="J266" s="44"/>
      <c r="K266" s="44"/>
      <c r="L266" s="44"/>
      <c r="M266" s="44"/>
      <c r="N266" s="44"/>
      <c r="O266" s="44"/>
      <c r="P266" s="44"/>
      <c r="Q266" s="44"/>
    </row>
    <row r="268" ht="15">
      <c r="B268" s="19" t="s">
        <v>255</v>
      </c>
    </row>
    <row r="269" spans="3:17" ht="15">
      <c r="C269" s="44"/>
      <c r="D269" s="44"/>
      <c r="E269" s="44"/>
      <c r="F269" s="44"/>
      <c r="G269" s="44"/>
      <c r="H269" s="44"/>
      <c r="I269" s="44"/>
      <c r="J269" s="44"/>
      <c r="K269" s="44"/>
      <c r="L269" s="44"/>
      <c r="M269" s="44"/>
      <c r="N269" s="44"/>
      <c r="O269" s="44"/>
      <c r="P269" s="44"/>
      <c r="Q269" s="44"/>
    </row>
    <row r="270" spans="2:17" ht="15">
      <c r="B270" s="19"/>
      <c r="C270" s="157"/>
      <c r="D270" s="157"/>
      <c r="E270" s="157"/>
      <c r="F270" s="157"/>
      <c r="G270" s="157"/>
      <c r="H270" s="157"/>
      <c r="I270" s="157"/>
      <c r="J270" s="157"/>
      <c r="K270" s="157"/>
      <c r="L270" s="157"/>
      <c r="M270" s="157"/>
      <c r="N270" s="157"/>
      <c r="O270" s="157"/>
      <c r="P270" s="139"/>
      <c r="Q270" s="139"/>
    </row>
    <row r="272" ht="15">
      <c r="B272" s="3"/>
    </row>
    <row r="298" ht="15">
      <c r="B298" s="19"/>
    </row>
    <row r="299" ht="15">
      <c r="B299" s="19"/>
    </row>
    <row r="300" ht="15">
      <c r="B300" s="19"/>
    </row>
    <row r="301" ht="15">
      <c r="B301" s="19"/>
    </row>
    <row r="302" ht="15">
      <c r="B302" s="19"/>
    </row>
    <row r="303" ht="15">
      <c r="B303" s="19"/>
    </row>
    <row r="304" ht="15">
      <c r="B304" s="19"/>
    </row>
    <row r="305" ht="15">
      <c r="B305" s="19"/>
    </row>
    <row r="306" ht="15">
      <c r="B306" s="19"/>
    </row>
    <row r="307" ht="15">
      <c r="B307" s="19"/>
    </row>
    <row r="308" ht="15">
      <c r="B308" s="19"/>
    </row>
    <row r="309" ht="15">
      <c r="B309" s="19"/>
    </row>
    <row r="310" ht="15">
      <c r="B310" s="19"/>
    </row>
    <row r="311" ht="15">
      <c r="B311" s="19"/>
    </row>
    <row r="312" ht="15">
      <c r="B312" s="19"/>
    </row>
    <row r="313" ht="15">
      <c r="B313" s="19"/>
    </row>
    <row r="314" ht="15">
      <c r="B314" s="19"/>
    </row>
    <row r="315" ht="15">
      <c r="B315" s="19"/>
    </row>
    <row r="316" ht="15">
      <c r="B316" s="19"/>
    </row>
    <row r="317" ht="15">
      <c r="B317" s="19"/>
    </row>
    <row r="318" ht="15">
      <c r="B318" s="19"/>
    </row>
    <row r="319" ht="15">
      <c r="B319" s="19"/>
    </row>
    <row r="320" ht="15">
      <c r="B320" s="19"/>
    </row>
    <row r="321" ht="15">
      <c r="B321" s="19"/>
    </row>
    <row r="322" ht="15">
      <c r="B322" s="19"/>
    </row>
    <row r="323" ht="15">
      <c r="B323" s="19"/>
    </row>
    <row r="324" ht="15">
      <c r="B324" s="19"/>
    </row>
    <row r="325" ht="15">
      <c r="B325" s="19"/>
    </row>
    <row r="326" ht="15">
      <c r="B326" s="19"/>
    </row>
    <row r="327" ht="1.5" customHeight="1">
      <c r="B327" s="19"/>
    </row>
    <row r="328" ht="13.5" customHeight="1" hidden="1">
      <c r="B328" s="19"/>
    </row>
    <row r="329" ht="15">
      <c r="B329" s="19"/>
    </row>
    <row r="330" ht="15">
      <c r="B330" s="19"/>
    </row>
    <row r="331" ht="15">
      <c r="B331" s="19"/>
    </row>
    <row r="332" ht="15">
      <c r="B332" s="19"/>
    </row>
    <row r="333" ht="15">
      <c r="B333" s="19"/>
    </row>
    <row r="334" ht="15">
      <c r="B334" s="19"/>
    </row>
    <row r="335" ht="15">
      <c r="B335" s="19"/>
    </row>
    <row r="336" ht="15">
      <c r="B336" s="19"/>
    </row>
    <row r="337" ht="15">
      <c r="B337" s="19"/>
    </row>
    <row r="338" ht="15">
      <c r="B338" s="19"/>
    </row>
    <row r="339" ht="15">
      <c r="B339" s="19"/>
    </row>
    <row r="340" ht="15">
      <c r="B340" s="19"/>
    </row>
    <row r="341" ht="15">
      <c r="B341" s="19"/>
    </row>
    <row r="342" ht="15">
      <c r="B342" s="19"/>
    </row>
    <row r="343" ht="15">
      <c r="B343" s="19"/>
    </row>
    <row r="344" ht="15">
      <c r="B344" s="19"/>
    </row>
    <row r="345" ht="15">
      <c r="B345" s="19"/>
    </row>
    <row r="346" ht="15">
      <c r="B346" s="19"/>
    </row>
    <row r="347" ht="15">
      <c r="B347" s="19"/>
    </row>
    <row r="348" ht="15">
      <c r="B348" s="19"/>
    </row>
    <row r="349" ht="15">
      <c r="B349" s="19"/>
    </row>
    <row r="350" ht="15">
      <c r="B350" s="19"/>
    </row>
    <row r="351" ht="15">
      <c r="B351" s="19"/>
    </row>
    <row r="352" ht="15">
      <c r="B352" s="19"/>
    </row>
    <row r="353" ht="15">
      <c r="B353" s="19"/>
    </row>
    <row r="354" ht="15">
      <c r="B354" s="19"/>
    </row>
    <row r="355" ht="15">
      <c r="B355" s="19"/>
    </row>
    <row r="356" ht="15">
      <c r="B356" s="19"/>
    </row>
    <row r="357" ht="15">
      <c r="B357" s="19"/>
    </row>
    <row r="358" ht="15">
      <c r="B358" s="19"/>
    </row>
    <row r="359" ht="15">
      <c r="B359" s="19"/>
    </row>
    <row r="360" ht="15">
      <c r="B360" s="19"/>
    </row>
    <row r="361" ht="15">
      <c r="B361" s="19"/>
    </row>
    <row r="362" ht="15">
      <c r="B362" s="19"/>
    </row>
    <row r="363" ht="15">
      <c r="B363" s="19"/>
    </row>
    <row r="364" ht="15">
      <c r="B364" s="19"/>
    </row>
    <row r="365" ht="15">
      <c r="B365" s="19"/>
    </row>
    <row r="366" ht="15">
      <c r="B366" s="19"/>
    </row>
    <row r="367" ht="15">
      <c r="B367" s="19"/>
    </row>
    <row r="368" ht="15">
      <c r="B368" s="19"/>
    </row>
    <row r="369" ht="15">
      <c r="B369" s="19"/>
    </row>
    <row r="370" ht="15">
      <c r="B370" s="19" t="s">
        <v>256</v>
      </c>
    </row>
    <row r="376" spans="2:3" ht="15.75">
      <c r="B376" s="19" t="s">
        <v>257</v>
      </c>
      <c r="C376" s="37" t="s">
        <v>168</v>
      </c>
    </row>
    <row r="378" spans="9:14" ht="15">
      <c r="I378" s="3"/>
      <c r="J378" s="23" t="s">
        <v>117</v>
      </c>
      <c r="K378" s="30"/>
      <c r="L378" s="30"/>
      <c r="N378" s="23" t="s">
        <v>20</v>
      </c>
    </row>
    <row r="379" spans="9:17" ht="15">
      <c r="I379" s="23" t="s">
        <v>118</v>
      </c>
      <c r="J379" s="22"/>
      <c r="K379" s="23" t="s">
        <v>125</v>
      </c>
      <c r="L379" s="23"/>
      <c r="M379" s="3"/>
      <c r="N379" s="3"/>
      <c r="O379" s="23"/>
      <c r="P379" s="23"/>
      <c r="Q379" s="23"/>
    </row>
    <row r="380" spans="9:17" ht="15">
      <c r="I380" s="23" t="s">
        <v>119</v>
      </c>
      <c r="J380" s="22"/>
      <c r="K380" s="23" t="s">
        <v>119</v>
      </c>
      <c r="L380" s="23"/>
      <c r="M380" s="23" t="s">
        <v>118</v>
      </c>
      <c r="N380" s="23"/>
      <c r="O380" s="23" t="s">
        <v>125</v>
      </c>
      <c r="P380" s="23"/>
      <c r="Q380" s="23"/>
    </row>
    <row r="381" spans="9:17" ht="15">
      <c r="I381" s="23" t="s">
        <v>120</v>
      </c>
      <c r="J381" s="22"/>
      <c r="K381" s="23" t="s">
        <v>120</v>
      </c>
      <c r="L381" s="23"/>
      <c r="M381" s="23" t="s">
        <v>119</v>
      </c>
      <c r="N381" s="23"/>
      <c r="O381" s="23" t="s">
        <v>119</v>
      </c>
      <c r="P381" s="23"/>
      <c r="Q381" s="23"/>
    </row>
    <row r="382" spans="9:17" ht="15">
      <c r="I382" s="24" t="s">
        <v>213</v>
      </c>
      <c r="J382" s="22"/>
      <c r="K382" s="24" t="s">
        <v>214</v>
      </c>
      <c r="L382" s="24"/>
      <c r="M382" s="24" t="str">
        <f>I382</f>
        <v>30/6/2003</v>
      </c>
      <c r="N382" s="24"/>
      <c r="O382" s="24" t="str">
        <f>K382</f>
        <v>30/6/2002</v>
      </c>
      <c r="P382" s="24"/>
      <c r="Q382" s="24"/>
    </row>
    <row r="384" spans="3:4" ht="15">
      <c r="C384" t="s">
        <v>145</v>
      </c>
      <c r="D384" t="s">
        <v>258</v>
      </c>
    </row>
    <row r="386" spans="4:17" ht="15">
      <c r="D386" t="s">
        <v>82</v>
      </c>
      <c r="I386" s="5">
        <v>2484775</v>
      </c>
      <c r="K386" s="5">
        <f>'IS'!K46</f>
        <v>587100</v>
      </c>
      <c r="M386" s="5">
        <v>4025364</v>
      </c>
      <c r="O386" s="5">
        <f>'IS'!P46</f>
        <v>-341919</v>
      </c>
      <c r="P386" s="5"/>
      <c r="Q386" s="5"/>
    </row>
    <row r="387" spans="4:17" ht="15">
      <c r="D387" t="s">
        <v>259</v>
      </c>
      <c r="I387" s="5"/>
      <c r="K387" s="5"/>
      <c r="M387" s="5"/>
      <c r="O387" s="5"/>
      <c r="P387" s="5"/>
      <c r="Q387" s="5"/>
    </row>
    <row r="388" spans="4:17" ht="15">
      <c r="D388" t="s">
        <v>13</v>
      </c>
      <c r="I388" s="7">
        <v>45019000</v>
      </c>
      <c r="J388" s="3"/>
      <c r="K388" s="7">
        <v>45000000</v>
      </c>
      <c r="L388" s="3"/>
      <c r="M388" s="7">
        <v>45019000</v>
      </c>
      <c r="N388" s="3"/>
      <c r="O388" s="7">
        <v>45000000</v>
      </c>
      <c r="P388" s="7"/>
      <c r="Q388" s="7"/>
    </row>
    <row r="389" spans="4:17" ht="15">
      <c r="D389" t="s">
        <v>14</v>
      </c>
      <c r="I389" s="46">
        <f>I386*100/I388</f>
        <v>5.519391812345899</v>
      </c>
      <c r="J389" s="46"/>
      <c r="K389" s="46">
        <f>K386*100/K388</f>
        <v>1.3046666666666666</v>
      </c>
      <c r="L389" s="46"/>
      <c r="M389" s="46">
        <f>M386*100/M388</f>
        <v>8.941478042604233</v>
      </c>
      <c r="N389" s="46"/>
      <c r="O389" s="46">
        <f>O386*100/O388</f>
        <v>-0.75982</v>
      </c>
      <c r="P389" s="46"/>
      <c r="Q389" s="46"/>
    </row>
    <row r="390" ht="15">
      <c r="I390" s="5"/>
    </row>
    <row r="391" ht="15">
      <c r="I391" s="5"/>
    </row>
    <row r="392" spans="3:9" ht="15">
      <c r="C392" t="s">
        <v>146</v>
      </c>
      <c r="D392" t="s">
        <v>260</v>
      </c>
      <c r="I392" s="5"/>
    </row>
    <row r="393" ht="15">
      <c r="I393" s="5"/>
    </row>
    <row r="394" spans="4:15" ht="15">
      <c r="D394" t="s">
        <v>82</v>
      </c>
      <c r="I394" s="5">
        <v>2484775</v>
      </c>
      <c r="K394" s="5">
        <v>0</v>
      </c>
      <c r="M394" s="5">
        <v>4025364</v>
      </c>
      <c r="O394" s="5">
        <v>0</v>
      </c>
    </row>
    <row r="395" spans="4:17" ht="15">
      <c r="D395" t="s">
        <v>259</v>
      </c>
      <c r="I395" s="5"/>
      <c r="K395" s="5"/>
      <c r="M395" s="5"/>
      <c r="O395" s="5"/>
      <c r="P395" s="5"/>
      <c r="Q395" s="5"/>
    </row>
    <row r="396" spans="4:15" ht="15">
      <c r="D396" t="s">
        <v>13</v>
      </c>
      <c r="I396" s="31">
        <f>I388</f>
        <v>45019000</v>
      </c>
      <c r="J396" s="58"/>
      <c r="K396" s="59">
        <v>0</v>
      </c>
      <c r="L396" s="3"/>
      <c r="M396" s="31">
        <f>M388</f>
        <v>45019000</v>
      </c>
      <c r="N396" s="58"/>
      <c r="O396" s="59">
        <v>0</v>
      </c>
    </row>
    <row r="397" spans="4:15" ht="15">
      <c r="D397" t="s">
        <v>84</v>
      </c>
      <c r="I397" s="32">
        <v>406857</v>
      </c>
      <c r="J397" s="8"/>
      <c r="K397" s="27">
        <v>0</v>
      </c>
      <c r="L397" s="3"/>
      <c r="M397" s="32">
        <v>406857</v>
      </c>
      <c r="N397" s="8"/>
      <c r="O397" s="27">
        <v>0</v>
      </c>
    </row>
    <row r="398" spans="9:15" ht="15">
      <c r="I398" s="60">
        <f>SUM(I396:I397)</f>
        <v>45425857</v>
      </c>
      <c r="J398" s="58"/>
      <c r="K398" s="60">
        <v>0</v>
      </c>
      <c r="L398" s="3"/>
      <c r="M398" s="60">
        <f>SUM(M396:M397)</f>
        <v>45425857</v>
      </c>
      <c r="N398" s="58"/>
      <c r="O398" s="60">
        <v>0</v>
      </c>
    </row>
    <row r="399" spans="9:15" ht="15">
      <c r="I399" s="7"/>
      <c r="J399" s="3"/>
      <c r="K399" s="7"/>
      <c r="L399" s="3"/>
      <c r="M399" s="7"/>
      <c r="N399" s="3"/>
      <c r="O399" s="7"/>
    </row>
    <row r="400" spans="4:15" ht="15">
      <c r="D400" t="s">
        <v>83</v>
      </c>
      <c r="I400" s="46">
        <f>I394*100/I398</f>
        <v>5.469957341696382</v>
      </c>
      <c r="J400" s="46"/>
      <c r="K400" s="39">
        <v>0</v>
      </c>
      <c r="L400" s="46"/>
      <c r="M400" s="46">
        <f>M394*100/M398</f>
        <v>8.861393633145985</v>
      </c>
      <c r="N400" s="46"/>
      <c r="O400" s="39">
        <v>0</v>
      </c>
    </row>
    <row r="401" spans="9:15" ht="15">
      <c r="I401" s="46"/>
      <c r="J401" s="46"/>
      <c r="K401" s="46"/>
      <c r="L401" s="46"/>
      <c r="M401" s="46"/>
      <c r="N401" s="46"/>
      <c r="O401" s="46"/>
    </row>
    <row r="402" ht="15">
      <c r="D402" s="22"/>
    </row>
    <row r="404" ht="15">
      <c r="B404" t="s">
        <v>160</v>
      </c>
    </row>
    <row r="405" ht="15">
      <c r="B405" t="s">
        <v>113</v>
      </c>
    </row>
    <row r="410" ht="15">
      <c r="B410" t="s">
        <v>161</v>
      </c>
    </row>
    <row r="411" ht="15">
      <c r="B411" t="s">
        <v>162</v>
      </c>
    </row>
    <row r="413" ht="15">
      <c r="B413" s="20" t="s">
        <v>110</v>
      </c>
    </row>
    <row r="414" ht="15">
      <c r="B414" s="20"/>
    </row>
    <row r="415" ht="15">
      <c r="B415" s="20"/>
    </row>
    <row r="420" ht="21.75" customHeight="1"/>
    <row r="421" ht="21.75" customHeight="1"/>
    <row r="422" ht="21.75" customHeight="1"/>
    <row r="423" ht="19.5" customHeight="1"/>
    <row r="424" ht="19.5" customHeight="1"/>
    <row r="425" ht="19.5" customHeight="1"/>
    <row r="476" ht="15" customHeight="1"/>
    <row r="485" ht="15" customHeight="1"/>
  </sheetData>
  <mergeCells count="8">
    <mergeCell ref="C270:O270"/>
    <mergeCell ref="C8:O8"/>
    <mergeCell ref="C47:O47"/>
    <mergeCell ref="C233:O233"/>
    <mergeCell ref="C202:O202"/>
    <mergeCell ref="C232:O232"/>
    <mergeCell ref="C42:O42"/>
    <mergeCell ref="C177:O177"/>
  </mergeCells>
  <printOptions/>
  <pageMargins left="0.41" right="0.31" top="0.9" bottom="0.59" header="0.5" footer="0.5"/>
  <pageSetup horizontalDpi="300" verticalDpi="300" orientation="portrait" paperSize="9" scale="66" r:id="rId2"/>
  <headerFooter alignWithMargins="0">
    <oddHeader>&amp;R&amp;D
&amp;T</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Industronics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Industronics Berhad</dc:title>
  <dc:subject/>
  <dc:creator>Chong Leong Yew</dc:creator>
  <cp:keywords/>
  <dc:description/>
  <cp:lastModifiedBy>Melissa Liew</cp:lastModifiedBy>
  <cp:lastPrinted>2003-08-28T07:04:06Z</cp:lastPrinted>
  <dcterms:created xsi:type="dcterms:W3CDTF">2000-02-23T07:44:06Z</dcterms:created>
  <dcterms:modified xsi:type="dcterms:W3CDTF">2003-08-28T07:05:01Z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