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616" yWindow="65401" windowWidth="9435" windowHeight="5475" tabRatio="936" activeTab="0"/>
  </bookViews>
  <sheets>
    <sheet name="IS" sheetId="1" r:id="rId1"/>
    <sheet name="BS" sheetId="2" r:id="rId2"/>
    <sheet name="CF" sheetId="3" r:id="rId3"/>
    <sheet name="Eqty" sheetId="4" r:id="rId4"/>
    <sheet name="NOTES" sheetId="5" r:id="rId5"/>
  </sheets>
  <definedNames>
    <definedName name="_xlnm.Print_Area" localSheetId="1">'BS'!$B$3:$L$60</definedName>
    <definedName name="_xlnm.Print_Area" localSheetId="2">'CF'!$B$1:$M$58</definedName>
    <definedName name="_xlnm.Print_Area" localSheetId="3">'Eqty'!$A$1:$Q$46</definedName>
    <definedName name="_xlnm.Print_Area" localSheetId="0">'IS'!$A$2:$S$60</definedName>
    <definedName name="_xlnm.Print_Area" localSheetId="4">'NOTES'!$B$2:$P$251</definedName>
  </definedNames>
  <calcPr fullCalcOnLoad="1"/>
</workbook>
</file>

<file path=xl/sharedStrings.xml><?xml version="1.0" encoding="utf-8"?>
<sst xmlns="http://schemas.openxmlformats.org/spreadsheetml/2006/main" count="300" uniqueCount="228">
  <si>
    <t>GROUP</t>
  </si>
  <si>
    <t>RM</t>
  </si>
  <si>
    <t>Operating Expenses</t>
  </si>
  <si>
    <t>Share Capital</t>
  </si>
  <si>
    <t>Minority Interest</t>
  </si>
  <si>
    <t>Total</t>
  </si>
  <si>
    <t>Taxation</t>
  </si>
  <si>
    <t>INDUSTRONICS BERHAD</t>
  </si>
  <si>
    <t>(Incorporated in Malaysia)</t>
  </si>
  <si>
    <t>Short term borrowings</t>
  </si>
  <si>
    <t>Dividend</t>
  </si>
  <si>
    <t>INDUSTRONICS BERHAD (23699-X)</t>
  </si>
  <si>
    <t>INDIVIDUAL QUARTER</t>
  </si>
  <si>
    <t>CURRENT</t>
  </si>
  <si>
    <t>YEAR</t>
  </si>
  <si>
    <t>QUARTER</t>
  </si>
  <si>
    <t>(a)</t>
  </si>
  <si>
    <t>Turnover</t>
  </si>
  <si>
    <t>(b)</t>
  </si>
  <si>
    <t>AS AT</t>
  </si>
  <si>
    <t>PRECEDING</t>
  </si>
  <si>
    <t>FINANCIAL</t>
  </si>
  <si>
    <t>Current Assets</t>
  </si>
  <si>
    <t>Current Liabilities</t>
  </si>
  <si>
    <t>Short Term Borrowings</t>
  </si>
  <si>
    <t>Provision for Taxation</t>
  </si>
  <si>
    <t>Amounts Due to Customers</t>
  </si>
  <si>
    <t>Net Current Assets</t>
  </si>
  <si>
    <t>Reserves</t>
  </si>
  <si>
    <t>Shareholders' Funds</t>
  </si>
  <si>
    <t>Minority Interests</t>
  </si>
  <si>
    <t>Long Term Borrowings</t>
  </si>
  <si>
    <t>Deferred Taxation</t>
  </si>
  <si>
    <t>Net tangible assets per share (sen)</t>
  </si>
  <si>
    <t>Individual Current</t>
  </si>
  <si>
    <t>Quarter</t>
  </si>
  <si>
    <t>Current</t>
  </si>
  <si>
    <t>Extraordinary Items</t>
  </si>
  <si>
    <t>Purchase/Disposal of Quoted Investments</t>
  </si>
  <si>
    <t>Total Cost of Purchases</t>
  </si>
  <si>
    <t>Total Cost of Disposals</t>
  </si>
  <si>
    <t>At cost</t>
  </si>
  <si>
    <t>At carrying value/book value</t>
  </si>
  <si>
    <t>At market value</t>
  </si>
  <si>
    <t>a)</t>
  </si>
  <si>
    <t>b)</t>
  </si>
  <si>
    <t>Seasonal or Cyclical Factors</t>
  </si>
  <si>
    <t>The business operations of the Group is generally non-cyclical nor seasonal.</t>
  </si>
  <si>
    <t>Group Borrowings and Debt Securities</t>
  </si>
  <si>
    <t>Secured</t>
  </si>
  <si>
    <t>Long term loans</t>
  </si>
  <si>
    <t>Portion of long term loans</t>
  </si>
  <si>
    <t>payable within next 12 months</t>
  </si>
  <si>
    <t>Unsecured</t>
  </si>
  <si>
    <t>Segmental Reporting</t>
  </si>
  <si>
    <t>Security, fire alarm</t>
  </si>
  <si>
    <t>systems and M&amp;E</t>
  </si>
  <si>
    <t>Telecommunication</t>
  </si>
  <si>
    <t>and AV/Multimedia</t>
  </si>
  <si>
    <t>Electronic products</t>
  </si>
  <si>
    <t>and microprocessor</t>
  </si>
  <si>
    <t>systems</t>
  </si>
  <si>
    <t>Advertising</t>
  </si>
  <si>
    <t>Fabrication</t>
  </si>
  <si>
    <t>Manufacturing</t>
  </si>
  <si>
    <t>Associated companies</t>
  </si>
  <si>
    <t>Profit Forecast</t>
  </si>
  <si>
    <t>BY ORDER OF THE BOARD</t>
  </si>
  <si>
    <t>Dr. Lim Jit Chow</t>
  </si>
  <si>
    <t>Managing Director</t>
  </si>
  <si>
    <t>YEAR END</t>
  </si>
  <si>
    <t>AS AT END OF</t>
  </si>
  <si>
    <t>Purchases and disposals of quoted securities for the financial period to date:-</t>
  </si>
  <si>
    <t>Amounts Due from Customers</t>
  </si>
  <si>
    <t>(Audited)</t>
  </si>
  <si>
    <t>(Unaudited)</t>
  </si>
  <si>
    <t>Earnings per share</t>
  </si>
  <si>
    <t>EPS</t>
  </si>
  <si>
    <t>Cost of Sales</t>
  </si>
  <si>
    <t>Gross Profit</t>
  </si>
  <si>
    <t>STATEMENT OF CHANGES IN EQUITY</t>
  </si>
  <si>
    <t>Share</t>
  </si>
  <si>
    <t>Revaluation</t>
  </si>
  <si>
    <t>Retained</t>
  </si>
  <si>
    <t>capital</t>
  </si>
  <si>
    <t>premium</t>
  </si>
  <si>
    <t>profits</t>
  </si>
  <si>
    <t>Profit for the year</t>
  </si>
  <si>
    <t>Capitalised for bonus issue</t>
  </si>
  <si>
    <t>Property, Plant and Equipment</t>
  </si>
  <si>
    <t>Taxation comprises the following:-</t>
  </si>
  <si>
    <t>Current taxation</t>
  </si>
  <si>
    <t>Deferred taxation</t>
  </si>
  <si>
    <t>Share of tax in associated company</t>
  </si>
  <si>
    <t>31/12/2001</t>
  </si>
  <si>
    <t>Investment in Associated Companies</t>
  </si>
  <si>
    <t>Inventories &amp; Work-In-Progress</t>
  </si>
  <si>
    <t>Revenue</t>
  </si>
  <si>
    <t>Proposed Dividend</t>
  </si>
  <si>
    <t xml:space="preserve">Exchange </t>
  </si>
  <si>
    <t>Reserve on</t>
  </si>
  <si>
    <t>fluctuation</t>
  </si>
  <si>
    <t>consolidation</t>
  </si>
  <si>
    <t>reserve</t>
  </si>
  <si>
    <t>Joint venture</t>
  </si>
  <si>
    <t>Amounts Due to Associated Companies</t>
  </si>
  <si>
    <t>Amounts Due from Joint Venture</t>
  </si>
  <si>
    <t>Amounts Due from Associated Companies</t>
  </si>
  <si>
    <t>There were no extraordinary items for the current financial period to date.</t>
  </si>
  <si>
    <t>Automation systems</t>
  </si>
  <si>
    <t>Total Gain on Disposals</t>
  </si>
  <si>
    <t>30.09.2002</t>
  </si>
  <si>
    <t>30/09/2002</t>
  </si>
  <si>
    <t>30/9/2002</t>
  </si>
  <si>
    <t>Investment in quoted securities as at 30 September 2002:-</t>
  </si>
  <si>
    <t>Total Group Borrowings as at 30 September 2002:-</t>
  </si>
  <si>
    <t>29 November 2002</t>
  </si>
  <si>
    <t>CASH FLOWS FROM OPERATING ACTIVITIES</t>
  </si>
  <si>
    <t>CASH FLOWS FROM INVESTING ACTIVITIES</t>
  </si>
  <si>
    <t>CASH FLOWS FROM FINANCING ACTIVITIES</t>
  </si>
  <si>
    <t>NET INCREASE IN CASH AND CASH EQUIVALENTS</t>
  </si>
  <si>
    <t>CASH AND CASH EQUIVALENTS AT BEGINNING OF YEAR</t>
  </si>
  <si>
    <t>CASH AND CASH EQUIVALENTS AT END OF YEAR</t>
  </si>
  <si>
    <t>30/09/2001</t>
  </si>
  <si>
    <t>At 1 January 2001</t>
  </si>
  <si>
    <t>At 30 September 2002</t>
  </si>
  <si>
    <t>Other Operating Income</t>
  </si>
  <si>
    <t>Profit from Operations</t>
  </si>
  <si>
    <t>Investing Results</t>
  </si>
  <si>
    <t>-  Basic</t>
  </si>
  <si>
    <t>-  Diluted</t>
  </si>
  <si>
    <t>(The Condensed Consolidated Income Statements should be read in conjunction with the Annual Financial Report</t>
  </si>
  <si>
    <t>AS AT 30 SEPTEMBER 2002</t>
  </si>
  <si>
    <t>CONDENSED CONSOLIDATED BALANCE SHEETS</t>
  </si>
  <si>
    <t>CONDENSED CONSOLIDATED INCOME STATEMENTS</t>
  </si>
  <si>
    <t>FOR THE QUARTER ENDED 30 SEPTEMBER 2002</t>
  </si>
  <si>
    <t>Finance Costs</t>
  </si>
  <si>
    <t>(The Condensed Consolidated Balance Sheets should be read in conjunction with the Annual Financial Report</t>
  </si>
  <si>
    <t>CONDENSED CONSOLIDATED STATEMENTS OF CHANGES IN EQUITY</t>
  </si>
  <si>
    <t>At 1 January 2002</t>
  </si>
  <si>
    <t>(The Condensed Consolidated Statements of Changes in Equity should be read in conjunction with the Annual Financial Report</t>
  </si>
  <si>
    <t>NOTES TO THE INTERIM FINANCIAL REPORT</t>
  </si>
  <si>
    <t>A1.</t>
  </si>
  <si>
    <t>A2.</t>
  </si>
  <si>
    <t>Qualified audit report</t>
  </si>
  <si>
    <t>The financial statement for the year ended 31 December 2001 was not qualified.</t>
  </si>
  <si>
    <t>A3.</t>
  </si>
  <si>
    <t>A4.</t>
  </si>
  <si>
    <t>A5.</t>
  </si>
  <si>
    <t>A6.</t>
  </si>
  <si>
    <t>A7.</t>
  </si>
  <si>
    <t>A8.</t>
  </si>
  <si>
    <t>A9.</t>
  </si>
  <si>
    <t>A10.</t>
  </si>
  <si>
    <t>A11.</t>
  </si>
  <si>
    <t>A12.</t>
  </si>
  <si>
    <t>ADDITIONAL INFORMATION REQUIRED BY THE KLSE LISTING REQUIREMENTS</t>
  </si>
  <si>
    <t>B1.</t>
  </si>
  <si>
    <t>B2.</t>
  </si>
  <si>
    <t>B3.</t>
  </si>
  <si>
    <t>B4.</t>
  </si>
  <si>
    <t>B5.</t>
  </si>
  <si>
    <t>B6.</t>
  </si>
  <si>
    <t>B7.</t>
  </si>
  <si>
    <t>B8.</t>
  </si>
  <si>
    <t>B9.</t>
  </si>
  <si>
    <t>B10.</t>
  </si>
  <si>
    <t>B11.</t>
  </si>
  <si>
    <t>B12.</t>
  </si>
  <si>
    <t>B13.</t>
  </si>
  <si>
    <t>At 30 September 2001</t>
  </si>
  <si>
    <t>Basic earnings per share</t>
  </si>
  <si>
    <t>Weighted average no. of ordinary</t>
  </si>
  <si>
    <t>Diluted earnings per share</t>
  </si>
  <si>
    <t xml:space="preserve">   and Joint Venture</t>
  </si>
  <si>
    <t>Intangible Assets</t>
  </si>
  <si>
    <t>CONDENSED CONSOLIDATED CASH FLOW STATEMENT</t>
  </si>
  <si>
    <t>Year To</t>
  </si>
  <si>
    <t>Date Ended</t>
  </si>
  <si>
    <t>Non-cash items</t>
  </si>
  <si>
    <t>Non-operating items</t>
  </si>
  <si>
    <t>Net change in current assets</t>
  </si>
  <si>
    <t>Net change in current liabilities</t>
  </si>
  <si>
    <t>(The Condensed Consolidated Cash Flow Statements should be read in conjunction with the Annual Financial Report</t>
  </si>
  <si>
    <t>Trade &amp; Other Receivables</t>
  </si>
  <si>
    <t>Trade &amp; Other Payables</t>
  </si>
  <si>
    <t>Other Investments</t>
  </si>
  <si>
    <t>Cash &amp; Cash Equivalent</t>
  </si>
  <si>
    <t>Bank borrowings</t>
  </si>
  <si>
    <t>Other investments</t>
  </si>
  <si>
    <t>Transactions with owners</t>
  </si>
  <si>
    <t>Not applicable as no profit forecast was published.</t>
  </si>
  <si>
    <t>Adjustments for non-cash flow:-</t>
  </si>
  <si>
    <t>Operating profit before changes in working capital</t>
  </si>
  <si>
    <t xml:space="preserve">   shares in issue</t>
  </si>
  <si>
    <t>Basic earnings per share (sen)</t>
  </si>
  <si>
    <t>Employees' Share Option Scheme (ESOS) would result in an anti dilution situation.</t>
  </si>
  <si>
    <t>Profit/(loss)</t>
  </si>
  <si>
    <t>for the year ended 31 December 2001)</t>
  </si>
  <si>
    <t>Bank overdrafts</t>
  </si>
  <si>
    <t>Deposits, bank balances and cash (excluding fixed deposits</t>
  </si>
  <si>
    <t>not readily for use)</t>
  </si>
  <si>
    <t>FOR THE CUMULATIVE QUARTERS ENDED 30 SEPTEMBER 2002</t>
  </si>
  <si>
    <t>CASH AND CASH EQUIVALENTS COMPRISE:</t>
  </si>
  <si>
    <t>Purchase of property, plant and equipment</t>
  </si>
  <si>
    <t>CUMULATIVE QUARTERS</t>
  </si>
  <si>
    <t>The fully diluted earnings per share is not presented as the exercising of 3,436,000 options granted under the</t>
  </si>
  <si>
    <t>Net Profit / (Loss)  for the Period</t>
  </si>
  <si>
    <t>Profit / (Loss) After Tax</t>
  </si>
  <si>
    <t>Profit / (Loss) Before Tax</t>
  </si>
  <si>
    <t>Net profit / (loss) for the period</t>
  </si>
  <si>
    <t>from operations</t>
  </si>
  <si>
    <t>Loss for the year</t>
  </si>
  <si>
    <t>Net loss before taxation</t>
  </si>
  <si>
    <t>Net cash used in operating activities</t>
  </si>
  <si>
    <t>Net cash used in investment activities</t>
  </si>
  <si>
    <t>Net cash from financing activities</t>
  </si>
  <si>
    <t>Cumulative Quarters</t>
  </si>
  <si>
    <t>Remarks</t>
  </si>
  <si>
    <t>(i)</t>
  </si>
  <si>
    <t>Note B9 of the Quarterly Report for the financial quarter ended 30 September 2002.</t>
  </si>
  <si>
    <t>(ii)</t>
  </si>
  <si>
    <t>(iii)</t>
  </si>
  <si>
    <t>Amendments have been made to the followings:</t>
  </si>
  <si>
    <t>Previously, the figures consist of bank interests only.</t>
  </si>
  <si>
    <t>Investing results consist of impairment loss on quoted investments, write down of investment in associated company</t>
  </si>
  <si>
    <t>and dividend income. Previously, they were classified under exceptional items and investment income respectively.</t>
  </si>
  <si>
    <t>Finance costs for the current and preceding year have been amended to include bank charges, commissions and interests.</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</si>
</sst>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quot;#,##0_);\(&quot;Q&quot;#,##0\)"/>
    <numFmt numFmtId="173" formatCode="&quot;Q&quot;#,##0_);[Red]\(&quot;Q&quot;#,##0\)"/>
    <numFmt numFmtId="174" formatCode="&quot;Q&quot;#,##0.00_);\(&quot;Q&quot;#,##0.00\)"/>
    <numFmt numFmtId="175" formatCode="&quot;Q&quot;#,##0.00_);[Red]\(&quot;Q&quot;#,##0.00\)"/>
    <numFmt numFmtId="176" formatCode="_(&quot;Q&quot;* #,##0_);_(&quot;Q&quot;* \(#,##0\);_(&quot;Q&quot;* &quot;-&quot;_);_(@_)"/>
    <numFmt numFmtId="177" formatCode="_(&quot;Q&quot;* #,##0.00_);_(&quot;Q&quot;* \(#,##0.00\);_(&quot;Q&quot;* &quot;-&quot;??_);_(@_)"/>
    <numFmt numFmtId="178" formatCode="#,##0.000"/>
    <numFmt numFmtId="179" formatCode="#,##0.0000"/>
    <numFmt numFmtId="180" formatCode="0.0%"/>
    <numFmt numFmtId="181" formatCode="0.00000000"/>
    <numFmt numFmtId="182" formatCode="0.0000000"/>
    <numFmt numFmtId="183" formatCode="0.000000"/>
    <numFmt numFmtId="184" formatCode="0.00000"/>
    <numFmt numFmtId="185" formatCode="0.0000"/>
    <numFmt numFmtId="186" formatCode="0.000"/>
    <numFmt numFmtId="187" formatCode="0.0"/>
    <numFmt numFmtId="188" formatCode="_(* #,##0.0_);_(* \(#,##0.0\);_(* &quot;-&quot;_);_(@_)"/>
    <numFmt numFmtId="189" formatCode="_(* #,##0.00_);_(* \(#,##0.00\);_(* &quot;-&quot;_);_(@_)"/>
    <numFmt numFmtId="190" formatCode="#,##0.0"/>
    <numFmt numFmtId="191" formatCode="#,##0.0_);\(#,##0.0\)"/>
    <numFmt numFmtId="192" formatCode="0.00_);\(0.00\)"/>
    <numFmt numFmtId="193" formatCode="_(* #,##0.0_);_(* \(#,##0.0\);_(* &quot;-&quot;??_);_(@_)"/>
    <numFmt numFmtId="194" formatCode="_(* #,##0_);_(* \(#,##0\);_(* &quot;-&quot;??_);_(@_)"/>
    <numFmt numFmtId="195" formatCode="_(* #,##0.000_);_(* \(#,##0.000\);_(* &quot;-&quot;_);_(@_)"/>
    <numFmt numFmtId="196" formatCode="_(* #,##0.0000_);_(* \(#,##0.0000\);_(* &quot;-&quot;_);_(@_)"/>
    <numFmt numFmtId="197" formatCode="_(* #,##0.000_);_(* \(#,##0.000\);_(* &quot;-&quot;??_);_(@_)"/>
    <numFmt numFmtId="198" formatCode="_(* #,##0.0000_);_(* \(#,##0.0000\);_(* &quot;-&quot;??_);_(@_)"/>
    <numFmt numFmtId="199" formatCode="_(&quot;RM&quot;* #,##0.00_);_(&quot;RM&quot;* \(#,##0.00\);_(&quot;RM&quot;* &quot;-&quot;??_);_(@_)"/>
    <numFmt numFmtId="200" formatCode="_(&quot;RM&quot;* #,##0_);_(&quot;RM&quot;* \(#,##0\);_(&quot;RM&quot;* &quot;-&quot;_);_(@_)"/>
    <numFmt numFmtId="201" formatCode="&quot;Yes&quot;;&quot;Yes&quot;;&quot;No&quot;"/>
    <numFmt numFmtId="202" formatCode="&quot;True&quot;;&quot;True&quot;;&quot;False&quot;"/>
    <numFmt numFmtId="203" formatCode="&quot;On&quot;;&quot;On&quot;;&quot;Off&quot;"/>
    <numFmt numFmtId="204" formatCode="_(* #,##0.00000_);_(* \(#,##0.00000\);_(* &quot;-&quot;??_);_(@_)"/>
    <numFmt numFmtId="205" formatCode="#,##0.000_);\(#,##0.000\)"/>
    <numFmt numFmtId="206" formatCode="#,##0.0000_);\(#,##0.0000\)"/>
    <numFmt numFmtId="207" formatCode="_(* #,##0.0_);_(* \(#,##0.0\);_(* &quot;-&quot;?_);_(@_)"/>
    <numFmt numFmtId="208" formatCode="_(* #,##0.000_);_(* \(#,##0.000\);_(* &quot;-&quot;???_);_(@_)"/>
    <numFmt numFmtId="209" formatCode="0_);\(0\)"/>
    <numFmt numFmtId="210" formatCode="_-* #,##0_-;\-* #,##0_-;_-* &quot;-&quot;??_-;_-@_-"/>
    <numFmt numFmtId="211" formatCode="0_);[Red]\(0\)"/>
    <numFmt numFmtId="212" formatCode="_(* #,##0.0000_);_(* \(#,##0.0000\);_(* &quot;-&quot;????_);_(@_)"/>
    <numFmt numFmtId="213" formatCode="_(* #,##0.00_);_(* \(#,##0.00\);_(* &quot;-&quot;?_);_(@_)"/>
    <numFmt numFmtId="214" formatCode="_(* #,##0.000_);_(* \(#,##0.000\);_(* &quot;-&quot;?_);_(@_)"/>
    <numFmt numFmtId="215" formatCode="_(* #,##0.0000_);_(* \(#,##0.0000\);_(* &quot;-&quot;?_);_(@_)"/>
    <numFmt numFmtId="216" formatCode="_-&quot;$&quot;* #,##0.00_-;\-&quot;$&quot;* #,##0.00_-;_-&quot;$&quot;* &quot;-&quot;??_-;_-@_-"/>
    <numFmt numFmtId="217" formatCode="_-&quot;$&quot;* #,##0_-;\-&quot;$&quot;* #,##0_-;_-&quot;$&quot;* &quot;-&quot;_-;_-@_-"/>
    <numFmt numFmtId="218" formatCode="00000"/>
  </numFmts>
  <fonts count="15">
    <font>
      <sz val="12"/>
      <name val="Arial"/>
      <family val="0"/>
    </font>
    <font>
      <b/>
      <sz val="12"/>
      <color indexed="8"/>
      <name val="Arial"/>
      <family val="0"/>
    </font>
    <font>
      <i/>
      <sz val="10"/>
      <name val="Arial"/>
      <family val="0"/>
    </font>
    <font>
      <b/>
      <i/>
      <sz val="10"/>
      <name val="Arial"/>
      <family val="0"/>
    </font>
    <font>
      <b/>
      <sz val="12"/>
      <name val="Arial"/>
      <family val="0"/>
    </font>
    <font>
      <u val="single"/>
      <sz val="12"/>
      <name val="Arial"/>
      <family val="2"/>
    </font>
    <font>
      <u val="single"/>
      <sz val="7.2"/>
      <color indexed="12"/>
      <name val="Arial"/>
      <family val="0"/>
    </font>
    <font>
      <u val="single"/>
      <sz val="7.2"/>
      <color indexed="36"/>
      <name val="Arial"/>
      <family val="0"/>
    </font>
    <font>
      <sz val="10"/>
      <name val="Arial"/>
      <family val="0"/>
    </font>
    <font>
      <sz val="12"/>
      <name val="CG Times"/>
      <family val="0"/>
    </font>
    <font>
      <sz val="10"/>
      <name val="Times New Roman"/>
      <family val="0"/>
    </font>
    <font>
      <sz val="12"/>
      <name val="Times New Roman"/>
      <family val="1"/>
    </font>
    <font>
      <b/>
      <sz val="14"/>
      <name val="Arial"/>
      <family val="2"/>
    </font>
    <font>
      <b/>
      <sz val="10"/>
      <name val="Arial"/>
      <family val="2"/>
    </font>
    <font>
      <b/>
      <u val="single"/>
      <sz val="12"/>
      <name val="Arial"/>
      <family val="2"/>
    </font>
  </fonts>
  <fills count="3">
    <fill>
      <patternFill/>
    </fill>
    <fill>
      <patternFill patternType="gray125"/>
    </fill>
    <fill>
      <patternFill patternType="solid">
        <fgColor indexed="9"/>
        <bgColor indexed="64"/>
      </patternFill>
    </fill>
  </fills>
  <borders count="9">
    <border>
      <left/>
      <right/>
      <top/>
      <bottom/>
      <diagonal/>
    </border>
    <border>
      <left>
        <color indexed="63"/>
      </left>
      <right>
        <color indexed="63"/>
      </right>
      <top>
        <color indexed="63"/>
      </top>
      <bottom style="double"/>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style="double"/>
    </border>
    <border>
      <left style="thin"/>
      <right>
        <color indexed="63"/>
      </right>
      <top>
        <color indexed="63"/>
      </top>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s>
  <cellStyleXfs count="27">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8" fillId="0" borderId="0" applyFont="0" applyFill="0" applyBorder="0" applyAlignment="0" applyProtection="0"/>
    <xf numFmtId="41" fontId="8" fillId="0" borderId="0" applyFont="0" applyFill="0" applyBorder="0" applyAlignment="0" applyProtection="0"/>
    <xf numFmtId="44" fontId="8" fillId="0" borderId="0" applyFont="0" applyFill="0" applyBorder="0" applyAlignment="0" applyProtection="0"/>
    <xf numFmtId="42" fontId="8"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8" fillId="0" borderId="0">
      <alignment/>
      <protection/>
    </xf>
    <xf numFmtId="0" fontId="0" fillId="2" borderId="0">
      <alignment/>
      <protection/>
    </xf>
    <xf numFmtId="0" fontId="8" fillId="0" borderId="0">
      <alignment/>
      <protection/>
    </xf>
    <xf numFmtId="0" fontId="10" fillId="0" borderId="0">
      <alignment/>
      <protection/>
    </xf>
    <xf numFmtId="0" fontId="8" fillId="0" borderId="0">
      <alignment/>
      <protection/>
    </xf>
    <xf numFmtId="9" fontId="8" fillId="0" borderId="0" applyFont="0" applyFill="0" applyBorder="0" applyAlignment="0" applyProtection="0"/>
  </cellStyleXfs>
  <cellXfs count="96">
    <xf numFmtId="0" fontId="0" fillId="2" borderId="0" xfId="0" applyNumberFormat="1" applyAlignment="1">
      <alignment/>
    </xf>
    <xf numFmtId="0" fontId="0" fillId="2" borderId="0" xfId="0" applyNumberFormat="1" applyAlignment="1">
      <alignment horizontal="center"/>
    </xf>
    <xf numFmtId="0" fontId="4" fillId="2" borderId="0" xfId="0" applyNumberFormat="1" applyFont="1" applyAlignment="1">
      <alignment/>
    </xf>
    <xf numFmtId="0" fontId="0" fillId="2" borderId="0" xfId="0" applyNumberFormat="1" applyBorder="1" applyAlignment="1">
      <alignment/>
    </xf>
    <xf numFmtId="41" fontId="0" fillId="2" borderId="1" xfId="0" applyNumberFormat="1" applyBorder="1" applyAlignment="1">
      <alignment/>
    </xf>
    <xf numFmtId="41" fontId="0" fillId="2" borderId="0" xfId="0" applyNumberFormat="1" applyAlignment="1">
      <alignment/>
    </xf>
    <xf numFmtId="41" fontId="0" fillId="2" borderId="2" xfId="0" applyNumberFormat="1" applyBorder="1" applyAlignment="1">
      <alignment/>
    </xf>
    <xf numFmtId="41" fontId="0" fillId="2" borderId="0" xfId="0" applyNumberFormat="1" applyBorder="1" applyAlignment="1">
      <alignment/>
    </xf>
    <xf numFmtId="0" fontId="0" fillId="2" borderId="2" xfId="0" applyNumberFormat="1" applyBorder="1" applyAlignment="1">
      <alignment/>
    </xf>
    <xf numFmtId="0" fontId="0" fillId="2" borderId="0" xfId="0" applyNumberFormat="1" applyAlignment="1" quotePrefix="1">
      <alignment horizontal="center"/>
    </xf>
    <xf numFmtId="0" fontId="0" fillId="2" borderId="0" xfId="0" applyNumberFormat="1" applyFont="1" applyAlignment="1">
      <alignment/>
    </xf>
    <xf numFmtId="0" fontId="0" fillId="2" borderId="0" xfId="0" applyNumberFormat="1" applyBorder="1" applyAlignment="1">
      <alignment horizontal="center"/>
    </xf>
    <xf numFmtId="3" fontId="0" fillId="2" borderId="0" xfId="0" applyNumberFormat="1" applyAlignment="1">
      <alignment/>
    </xf>
    <xf numFmtId="0" fontId="0" fillId="2" borderId="0" xfId="0" applyNumberFormat="1" applyAlignment="1">
      <alignment horizontal="left"/>
    </xf>
    <xf numFmtId="41" fontId="0" fillId="2" borderId="0" xfId="0" applyNumberFormat="1" applyAlignment="1">
      <alignment/>
    </xf>
    <xf numFmtId="0" fontId="0" fillId="2" borderId="2" xfId="0" applyNumberFormat="1" applyBorder="1" applyAlignment="1" quotePrefix="1">
      <alignment horizontal="center"/>
    </xf>
    <xf numFmtId="3" fontId="0" fillId="2" borderId="0" xfId="0" applyNumberFormat="1" applyBorder="1" applyAlignment="1">
      <alignment/>
    </xf>
    <xf numFmtId="41" fontId="0" fillId="2" borderId="3" xfId="0" applyNumberFormat="1" applyBorder="1" applyAlignment="1">
      <alignment/>
    </xf>
    <xf numFmtId="0" fontId="0" fillId="2" borderId="0" xfId="0" applyAlignment="1">
      <alignment/>
    </xf>
    <xf numFmtId="3" fontId="0" fillId="2" borderId="4" xfId="0" applyNumberFormat="1" applyBorder="1" applyAlignment="1">
      <alignment/>
    </xf>
    <xf numFmtId="0" fontId="0" fillId="2" borderId="0" xfId="0" applyNumberFormat="1" applyAlignment="1" quotePrefix="1">
      <alignment/>
    </xf>
    <xf numFmtId="15" fontId="0" fillId="2" borderId="0" xfId="0" applyNumberFormat="1" applyAlignment="1" quotePrefix="1">
      <alignment/>
    </xf>
    <xf numFmtId="41" fontId="0" fillId="2" borderId="4" xfId="0" applyNumberFormat="1" applyBorder="1" applyAlignment="1">
      <alignment/>
    </xf>
    <xf numFmtId="0" fontId="0" fillId="2" borderId="0" xfId="0" applyBorder="1" applyAlignment="1">
      <alignment/>
    </xf>
    <xf numFmtId="0" fontId="0" fillId="2" borderId="0" xfId="0" applyBorder="1" applyAlignment="1">
      <alignment horizontal="center"/>
    </xf>
    <xf numFmtId="0" fontId="0" fillId="2" borderId="0" xfId="0" applyBorder="1" applyAlignment="1" quotePrefix="1">
      <alignment horizontal="center"/>
    </xf>
    <xf numFmtId="0" fontId="0" fillId="2" borderId="0" xfId="0" applyBorder="1" applyAlignment="1" quotePrefix="1">
      <alignment/>
    </xf>
    <xf numFmtId="4" fontId="0" fillId="2" borderId="0" xfId="0" applyNumberFormat="1" applyAlignment="1">
      <alignment/>
    </xf>
    <xf numFmtId="189" fontId="0" fillId="2" borderId="0" xfId="0" applyNumberFormat="1" applyBorder="1" applyAlignment="1">
      <alignment/>
    </xf>
    <xf numFmtId="0" fontId="0" fillId="2" borderId="5" xfId="0" applyNumberFormat="1" applyBorder="1" applyAlignment="1">
      <alignment/>
    </xf>
    <xf numFmtId="0" fontId="0" fillId="2" borderId="0" xfId="0" applyBorder="1" applyAlignment="1">
      <alignment/>
    </xf>
    <xf numFmtId="0" fontId="4" fillId="2" borderId="0" xfId="0" applyNumberFormat="1" applyFont="1" applyBorder="1" applyAlignment="1">
      <alignment/>
    </xf>
    <xf numFmtId="0" fontId="0" fillId="2" borderId="0" xfId="0" applyNumberFormat="1" applyFont="1" applyBorder="1" applyAlignment="1">
      <alignment/>
    </xf>
    <xf numFmtId="41" fontId="0" fillId="2" borderId="0" xfId="0" applyNumberFormat="1" applyBorder="1" applyAlignment="1" quotePrefix="1">
      <alignment horizontal="center"/>
    </xf>
    <xf numFmtId="0" fontId="4" fillId="2" borderId="0" xfId="0" applyFont="1" applyBorder="1" applyAlignment="1">
      <alignment/>
    </xf>
    <xf numFmtId="0" fontId="4" fillId="2" borderId="0" xfId="0" applyNumberFormat="1" applyFont="1" applyAlignment="1">
      <alignment/>
    </xf>
    <xf numFmtId="41" fontId="0" fillId="2" borderId="0" xfId="0" applyNumberFormat="1" applyBorder="1" applyAlignment="1" quotePrefix="1">
      <alignment/>
    </xf>
    <xf numFmtId="41" fontId="0" fillId="2" borderId="0" xfId="0" applyNumberFormat="1" applyBorder="1" applyAlignment="1">
      <alignment/>
    </xf>
    <xf numFmtId="0" fontId="4" fillId="2" borderId="0" xfId="0" applyFont="1" applyBorder="1" applyAlignment="1">
      <alignment horizontal="right"/>
    </xf>
    <xf numFmtId="0" fontId="0" fillId="2" borderId="0" xfId="0" applyNumberFormat="1" applyFont="1" applyAlignment="1">
      <alignment/>
    </xf>
    <xf numFmtId="0" fontId="0" fillId="2" borderId="0" xfId="0" applyNumberFormat="1" applyFont="1" applyAlignment="1">
      <alignment horizontal="left" wrapText="1"/>
    </xf>
    <xf numFmtId="43" fontId="0" fillId="2" borderId="0" xfId="0" applyNumberFormat="1" applyBorder="1" applyAlignment="1">
      <alignment/>
    </xf>
    <xf numFmtId="0" fontId="0" fillId="0" borderId="0" xfId="23" applyFont="1">
      <alignment/>
      <protection/>
    </xf>
    <xf numFmtId="0" fontId="0" fillId="0" borderId="0" xfId="23" applyFont="1" applyBorder="1">
      <alignment/>
      <protection/>
    </xf>
    <xf numFmtId="0" fontId="9" fillId="0" borderId="0" xfId="23" applyFont="1">
      <alignment/>
      <protection/>
    </xf>
    <xf numFmtId="3" fontId="9" fillId="0" borderId="0" xfId="23" applyNumberFormat="1" applyFont="1">
      <alignment/>
      <protection/>
    </xf>
    <xf numFmtId="0" fontId="11" fillId="0" borderId="0" xfId="24" applyFont="1">
      <alignment/>
      <protection/>
    </xf>
    <xf numFmtId="0" fontId="0" fillId="2" borderId="0" xfId="0" applyNumberFormat="1" applyBorder="1" applyAlignment="1" quotePrefix="1">
      <alignment horizontal="center"/>
    </xf>
    <xf numFmtId="41" fontId="0" fillId="2" borderId="6" xfId="0" applyNumberFormat="1" applyBorder="1" applyAlignment="1">
      <alignment/>
    </xf>
    <xf numFmtId="0" fontId="0" fillId="2" borderId="7" xfId="0" applyNumberFormat="1" applyBorder="1" applyAlignment="1" quotePrefix="1">
      <alignment horizontal="center"/>
    </xf>
    <xf numFmtId="41" fontId="0" fillId="2" borderId="8" xfId="0" applyNumberFormat="1" applyBorder="1" applyAlignment="1">
      <alignment/>
    </xf>
    <xf numFmtId="41" fontId="0" fillId="2" borderId="7" xfId="0" applyNumberFormat="1" applyBorder="1" applyAlignment="1">
      <alignment/>
    </xf>
    <xf numFmtId="41" fontId="0" fillId="2" borderId="2" xfId="0" applyNumberFormat="1" applyBorder="1" applyAlignment="1" quotePrefix="1">
      <alignment horizontal="center"/>
    </xf>
    <xf numFmtId="41" fontId="0" fillId="2" borderId="8" xfId="0" applyNumberFormat="1" applyBorder="1" applyAlignment="1">
      <alignment/>
    </xf>
    <xf numFmtId="41" fontId="0" fillId="2" borderId="3" xfId="0" applyNumberFormat="1" applyBorder="1" applyAlignment="1">
      <alignment/>
    </xf>
    <xf numFmtId="43" fontId="0" fillId="2" borderId="0" xfId="0" applyNumberFormat="1" applyBorder="1" applyAlignment="1">
      <alignment/>
    </xf>
    <xf numFmtId="41" fontId="0" fillId="2" borderId="0" xfId="0" applyNumberFormat="1" applyFont="1" applyAlignment="1">
      <alignment/>
    </xf>
    <xf numFmtId="41" fontId="0" fillId="2" borderId="4" xfId="0" applyNumberFormat="1" applyFont="1" applyBorder="1" applyAlignment="1">
      <alignment/>
    </xf>
    <xf numFmtId="41" fontId="0" fillId="2" borderId="0" xfId="0" applyNumberFormat="1" applyFont="1" applyBorder="1" applyAlignment="1">
      <alignment/>
    </xf>
    <xf numFmtId="0" fontId="8" fillId="0" borderId="0" xfId="25">
      <alignment/>
      <protection/>
    </xf>
    <xf numFmtId="0" fontId="4" fillId="0" borderId="0" xfId="25" applyFont="1">
      <alignment/>
      <protection/>
    </xf>
    <xf numFmtId="0" fontId="13" fillId="0" borderId="0" xfId="25" applyFont="1">
      <alignment/>
      <protection/>
    </xf>
    <xf numFmtId="0" fontId="8" fillId="0" borderId="0" xfId="25" applyAlignment="1">
      <alignment horizontal="right"/>
      <protection/>
    </xf>
    <xf numFmtId="0" fontId="8" fillId="0" borderId="0" xfId="25" applyAlignment="1" quotePrefix="1">
      <alignment horizontal="right"/>
      <protection/>
    </xf>
    <xf numFmtId="41" fontId="8" fillId="0" borderId="0" xfId="25" applyNumberFormat="1" applyBorder="1" applyAlignment="1" quotePrefix="1">
      <alignment horizontal="right"/>
      <protection/>
    </xf>
    <xf numFmtId="41" fontId="8" fillId="0" borderId="0" xfId="25" applyNumberFormat="1" applyBorder="1" applyAlignment="1">
      <alignment horizontal="right"/>
      <protection/>
    </xf>
    <xf numFmtId="41" fontId="8" fillId="0" borderId="2" xfId="25" applyNumberFormat="1" applyBorder="1" applyAlignment="1">
      <alignment horizontal="right"/>
      <protection/>
    </xf>
    <xf numFmtId="0" fontId="8" fillId="0" borderId="0" xfId="25" applyFont="1">
      <alignment/>
      <protection/>
    </xf>
    <xf numFmtId="41" fontId="8" fillId="0" borderId="1" xfId="25" applyNumberFormat="1" applyBorder="1" applyAlignment="1">
      <alignment horizontal="right"/>
      <protection/>
    </xf>
    <xf numFmtId="0" fontId="5" fillId="2" borderId="0" xfId="0" applyNumberFormat="1" applyFont="1" applyBorder="1" applyAlignment="1">
      <alignment horizontal="center"/>
    </xf>
    <xf numFmtId="0" fontId="8" fillId="0" borderId="0" xfId="21" applyNumberFormat="1">
      <alignment/>
      <protection/>
    </xf>
    <xf numFmtId="0" fontId="8" fillId="0" borderId="0" xfId="21">
      <alignment/>
      <protection/>
    </xf>
    <xf numFmtId="0" fontId="4" fillId="2" borderId="0" xfId="22" applyNumberFormat="1" applyFont="1">
      <alignment/>
      <protection/>
    </xf>
    <xf numFmtId="0" fontId="0" fillId="2" borderId="0" xfId="22" applyNumberFormat="1">
      <alignment/>
      <protection/>
    </xf>
    <xf numFmtId="41" fontId="0" fillId="2" borderId="0" xfId="22" applyNumberFormat="1">
      <alignment/>
      <protection/>
    </xf>
    <xf numFmtId="41" fontId="0" fillId="2" borderId="2" xfId="22" applyNumberFormat="1" applyBorder="1">
      <alignment/>
      <protection/>
    </xf>
    <xf numFmtId="0" fontId="0" fillId="2" borderId="0" xfId="22" applyNumberFormat="1" applyFont="1">
      <alignment/>
      <protection/>
    </xf>
    <xf numFmtId="41" fontId="0" fillId="2" borderId="4" xfId="22" applyNumberFormat="1" applyBorder="1">
      <alignment/>
      <protection/>
    </xf>
    <xf numFmtId="41" fontId="0" fillId="0" borderId="0" xfId="21" applyNumberFormat="1" applyFont="1">
      <alignment/>
      <protection/>
    </xf>
    <xf numFmtId="41" fontId="0" fillId="2" borderId="2" xfId="0" applyNumberFormat="1" applyBorder="1" applyAlignment="1" quotePrefix="1">
      <alignment/>
    </xf>
    <xf numFmtId="0" fontId="12" fillId="2" borderId="0" xfId="0" applyNumberFormat="1" applyFont="1" applyAlignment="1">
      <alignment/>
    </xf>
    <xf numFmtId="0" fontId="0" fillId="2" borderId="0" xfId="22" applyNumberFormat="1" applyFont="1" applyAlignment="1">
      <alignment horizontal="center"/>
      <protection/>
    </xf>
    <xf numFmtId="0" fontId="0" fillId="2" borderId="0" xfId="22" applyNumberFormat="1" applyFont="1" applyAlignment="1" quotePrefix="1">
      <alignment horizontal="center"/>
      <protection/>
    </xf>
    <xf numFmtId="41" fontId="0" fillId="2" borderId="0" xfId="22" applyNumberFormat="1" applyFill="1">
      <alignment/>
      <protection/>
    </xf>
    <xf numFmtId="41" fontId="0" fillId="0" borderId="0" xfId="21" applyNumberFormat="1" applyFont="1" applyBorder="1">
      <alignment/>
      <protection/>
    </xf>
    <xf numFmtId="37" fontId="0" fillId="0" borderId="0" xfId="21" applyNumberFormat="1" applyFont="1">
      <alignment/>
      <protection/>
    </xf>
    <xf numFmtId="41" fontId="0" fillId="0" borderId="4" xfId="21" applyNumberFormat="1" applyFont="1" applyBorder="1">
      <alignment/>
      <protection/>
    </xf>
    <xf numFmtId="0" fontId="0" fillId="2" borderId="0" xfId="0" applyFont="1" applyBorder="1" applyAlignment="1">
      <alignment/>
    </xf>
    <xf numFmtId="0" fontId="0" fillId="2" borderId="0" xfId="0" applyFont="1" applyAlignment="1">
      <alignment/>
    </xf>
    <xf numFmtId="0" fontId="0" fillId="0" borderId="0" xfId="21" applyNumberFormat="1" applyFont="1">
      <alignment/>
      <protection/>
    </xf>
    <xf numFmtId="0" fontId="0" fillId="0" borderId="0" xfId="25" applyFont="1">
      <alignment/>
      <protection/>
    </xf>
    <xf numFmtId="0" fontId="14" fillId="2" borderId="0" xfId="0" applyFont="1" applyAlignment="1">
      <alignment/>
    </xf>
    <xf numFmtId="0" fontId="0" fillId="2" borderId="0" xfId="0" applyNumberFormat="1" applyFont="1" applyAlignment="1">
      <alignment horizontal="left" vertical="top" wrapText="1"/>
    </xf>
    <xf numFmtId="0" fontId="0" fillId="2" borderId="0" xfId="0" applyNumberFormat="1" applyAlignment="1">
      <alignment horizontal="left" vertical="top" wrapText="1"/>
    </xf>
    <xf numFmtId="0" fontId="0" fillId="2" borderId="0" xfId="0" applyNumberFormat="1" applyFont="1" applyAlignment="1">
      <alignment horizontal="left" wrapText="1"/>
    </xf>
    <xf numFmtId="0" fontId="0" fillId="2" borderId="0" xfId="0" applyNumberFormat="1" applyAlignment="1">
      <alignment vertical="top" wrapText="1"/>
    </xf>
  </cellXfs>
  <cellStyles count="13">
    <cellStyle name="Normal" xfId="0"/>
    <cellStyle name="Comma" xfId="15"/>
    <cellStyle name="Comma [0]" xfId="16"/>
    <cellStyle name="Currency" xfId="17"/>
    <cellStyle name="Currency [0]" xfId="18"/>
    <cellStyle name="Followed Hyperlink" xfId="19"/>
    <cellStyle name="Hyperlink" xfId="20"/>
    <cellStyle name="Normal_CF1" xfId="21"/>
    <cellStyle name="Normal_consoaudit1200" xfId="22"/>
    <cellStyle name="Normal_QPL" xfId="23"/>
    <cellStyle name="Normal_QPL_1" xfId="24"/>
    <cellStyle name="Normal_Statement_AC" xfId="25"/>
    <cellStyle name="Percent"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6</xdr:row>
      <xdr:rowOff>19050</xdr:rowOff>
    </xdr:from>
    <xdr:ext cx="7267575" cy="1952625"/>
    <xdr:sp>
      <xdr:nvSpPr>
        <xdr:cNvPr id="1" name="TextBox 1"/>
        <xdr:cNvSpPr txBox="1">
          <a:spLocks noChangeArrowheads="1"/>
        </xdr:cNvSpPr>
      </xdr:nvSpPr>
      <xdr:spPr>
        <a:xfrm>
          <a:off x="628650" y="1181100"/>
          <a:ext cx="7267575" cy="1952625"/>
        </a:xfrm>
        <a:prstGeom prst="rect">
          <a:avLst/>
        </a:prstGeom>
        <a:noFill/>
        <a:ln w="9525" cmpd="sng">
          <a:noFill/>
        </a:ln>
      </xdr:spPr>
      <xdr:txBody>
        <a:bodyPr vertOverflow="clip" wrap="square"/>
        <a:p>
          <a:pPr algn="l">
            <a:defRPr/>
          </a:pPr>
          <a:r>
            <a:rPr lang="en-US" cap="none" sz="1200" b="1" i="0" u="none" baseline="0">
              <a:latin typeface="Arial"/>
              <a:ea typeface="Arial"/>
              <a:cs typeface="Arial"/>
            </a:rPr>
            <a:t>Basis of preparation
</a:t>
          </a:r>
          <a:r>
            <a:rPr lang="en-US" cap="none" sz="1200" b="0" i="0" u="none" baseline="0">
              <a:latin typeface="Arial"/>
              <a:ea typeface="Arial"/>
              <a:cs typeface="Arial"/>
            </a:rPr>
            <a:t>The interim financial report has been prepared in compliance with MASB 26, Interim Financial Reporting and Chapter 9 Part K of the Listing Requirements of Kuala Lumpur Stock Exchange and should be read in conjuction with the audited financial statement of the Group for the year ended 31 December 2001.
The accounting policies and methods of computation used in the preparation of the quarterly financial report are consistent with those adopted in the audited financial statements for the financial year ended 31 December 2001.</a:t>
          </a:r>
        </a:p>
      </xdr:txBody>
    </xdr:sp>
    <xdr:clientData/>
  </xdr:oneCellAnchor>
  <xdr:oneCellAnchor>
    <xdr:from>
      <xdr:col>13</xdr:col>
      <xdr:colOff>0</xdr:colOff>
      <xdr:row>17</xdr:row>
      <xdr:rowOff>0</xdr:rowOff>
    </xdr:from>
    <xdr:ext cx="123825" cy="266700"/>
    <xdr:sp>
      <xdr:nvSpPr>
        <xdr:cNvPr id="2" name="TextBox 2"/>
        <xdr:cNvSpPr txBox="1">
          <a:spLocks noChangeArrowheads="1"/>
        </xdr:cNvSpPr>
      </xdr:nvSpPr>
      <xdr:spPr>
        <a:xfrm>
          <a:off x="7553325" y="3257550"/>
          <a:ext cx="12382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11</xdr:col>
      <xdr:colOff>161925</xdr:colOff>
      <xdr:row>25</xdr:row>
      <xdr:rowOff>0</xdr:rowOff>
    </xdr:from>
    <xdr:ext cx="123825" cy="266700"/>
    <xdr:sp>
      <xdr:nvSpPr>
        <xdr:cNvPr id="3" name="TextBox 3"/>
        <xdr:cNvSpPr txBox="1">
          <a:spLocks noChangeArrowheads="1"/>
        </xdr:cNvSpPr>
      </xdr:nvSpPr>
      <xdr:spPr>
        <a:xfrm>
          <a:off x="6534150" y="4800600"/>
          <a:ext cx="12382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390525</xdr:colOff>
      <xdr:row>165</xdr:row>
      <xdr:rowOff>0</xdr:rowOff>
    </xdr:from>
    <xdr:to>
      <xdr:col>14</xdr:col>
      <xdr:colOff>9525</xdr:colOff>
      <xdr:row>172</xdr:row>
      <xdr:rowOff>180975</xdr:rowOff>
    </xdr:to>
    <xdr:sp>
      <xdr:nvSpPr>
        <xdr:cNvPr id="4" name="TextBox 5"/>
        <xdr:cNvSpPr txBox="1">
          <a:spLocks noChangeArrowheads="1"/>
        </xdr:cNvSpPr>
      </xdr:nvSpPr>
      <xdr:spPr>
        <a:xfrm>
          <a:off x="628650" y="31032450"/>
          <a:ext cx="8010525" cy="1514475"/>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Status of Corporate Proposals</a:t>
          </a:r>
          <a:r>
            <a:rPr lang="en-US" cap="none" sz="1200" b="0" i="0" u="none" baseline="0">
              <a:latin typeface="Arial"/>
              <a:ea typeface="Arial"/>
              <a:cs typeface="Arial"/>
            </a:rPr>
            <a:t>
At the Extraordinary General Meeting held on 9/9/2002, two proxies requested for a poll in relation to the voting of Ordinary Resolution 1 pertaining to the Proposed Termination of Existing ESOS ("OR1"). Based on the the results, OR1 was not passed and accordingly, the remaining resolutions on the Proposed Establishment of a New ESOS as well the proposed grant of options to certain executive directors and persons connected to them which are conditional upon the passing of the OR1 have not been carried for consideration.  </a:t>
          </a:r>
        </a:p>
      </xdr:txBody>
    </xdr:sp>
    <xdr:clientData/>
  </xdr:twoCellAnchor>
  <xdr:twoCellAnchor>
    <xdr:from>
      <xdr:col>2</xdr:col>
      <xdr:colOff>28575</xdr:colOff>
      <xdr:row>220</xdr:row>
      <xdr:rowOff>0</xdr:rowOff>
    </xdr:from>
    <xdr:to>
      <xdr:col>13</xdr:col>
      <xdr:colOff>1009650</xdr:colOff>
      <xdr:row>220</xdr:row>
      <xdr:rowOff>0</xdr:rowOff>
    </xdr:to>
    <xdr:sp>
      <xdr:nvSpPr>
        <xdr:cNvPr id="5" name="TextBox 6"/>
        <xdr:cNvSpPr txBox="1">
          <a:spLocks noChangeArrowheads="1"/>
        </xdr:cNvSpPr>
      </xdr:nvSpPr>
      <xdr:spPr>
        <a:xfrm>
          <a:off x="657225" y="40995600"/>
          <a:ext cx="7905750"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Review of Performance</a:t>
          </a:r>
          <a:r>
            <a:rPr lang="en-US" cap="none" sz="1200" b="0" i="0" u="none" baseline="0">
              <a:latin typeface="Arial"/>
              <a:ea typeface="Arial"/>
              <a:cs typeface="Arial"/>
            </a:rPr>
            <a:t>
For the period ended 30 September 2002, the Group recorded a turnover of RM41.986 million as compared to RM38.837 million achieved for the previous corresponding period, whilst the Group's pre-tax profit posted a decrease of 87% to RM0.308 million.  The decrease in profit was mainly due to impairment loss on quoted investments and share of losses by associated company.
</a:t>
          </a:r>
        </a:p>
      </xdr:txBody>
    </xdr:sp>
    <xdr:clientData/>
  </xdr:twoCellAnchor>
  <xdr:twoCellAnchor>
    <xdr:from>
      <xdr:col>2</xdr:col>
      <xdr:colOff>28575</xdr:colOff>
      <xdr:row>220</xdr:row>
      <xdr:rowOff>0</xdr:rowOff>
    </xdr:from>
    <xdr:to>
      <xdr:col>13</xdr:col>
      <xdr:colOff>933450</xdr:colOff>
      <xdr:row>220</xdr:row>
      <xdr:rowOff>0</xdr:rowOff>
    </xdr:to>
    <xdr:sp>
      <xdr:nvSpPr>
        <xdr:cNvPr id="6" name="TextBox 7"/>
        <xdr:cNvSpPr txBox="1">
          <a:spLocks noChangeArrowheads="1"/>
        </xdr:cNvSpPr>
      </xdr:nvSpPr>
      <xdr:spPr>
        <a:xfrm>
          <a:off x="657225" y="40995600"/>
          <a:ext cx="7829550"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Current Year Prospects</a:t>
          </a:r>
          <a:r>
            <a:rPr lang="en-US" cap="none" sz="1200" b="0" i="0" u="none" baseline="0">
              <a:latin typeface="Arial"/>
              <a:ea typeface="Arial"/>
              <a:cs typeface="Arial"/>
            </a:rPr>
            <a:t>
The Board expects the Group operating performance to improve in the second half year though the overall performance can be significantly affected by the poor results in some of its investments.</a:t>
          </a:r>
        </a:p>
      </xdr:txBody>
    </xdr:sp>
    <xdr:clientData/>
  </xdr:twoCellAnchor>
  <xdr:twoCellAnchor>
    <xdr:from>
      <xdr:col>2</xdr:col>
      <xdr:colOff>28575</xdr:colOff>
      <xdr:row>220</xdr:row>
      <xdr:rowOff>0</xdr:rowOff>
    </xdr:from>
    <xdr:to>
      <xdr:col>13</xdr:col>
      <xdr:colOff>933450</xdr:colOff>
      <xdr:row>220</xdr:row>
      <xdr:rowOff>0</xdr:rowOff>
    </xdr:to>
    <xdr:sp>
      <xdr:nvSpPr>
        <xdr:cNvPr id="7" name="TextBox 8"/>
        <xdr:cNvSpPr txBox="1">
          <a:spLocks noChangeArrowheads="1"/>
        </xdr:cNvSpPr>
      </xdr:nvSpPr>
      <xdr:spPr>
        <a:xfrm>
          <a:off x="657225" y="40995600"/>
          <a:ext cx="7829550"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Material Changes in the Quarterly Results compared to the Results of the Preceding Quarter</a:t>
          </a:r>
          <a:r>
            <a:rPr lang="en-US" cap="none" sz="1200" b="0" i="0" u="none" baseline="0">
              <a:latin typeface="Arial"/>
              <a:ea typeface="Arial"/>
              <a:cs typeface="Arial"/>
            </a:rPr>
            <a:t>
The Group recorded a pre-tax profit of RM1.315 million for the quarter under review as compared to a pre-tax loss of RM1.007 million in the preceding quarter.  The profit achieved in the quarter was mainly due to the increased turnover and the lower write-down on quoted investments and investment in associated company.</a:t>
          </a:r>
        </a:p>
      </xdr:txBody>
    </xdr:sp>
    <xdr:clientData/>
  </xdr:twoCellAnchor>
  <xdr:twoCellAnchor>
    <xdr:from>
      <xdr:col>2</xdr:col>
      <xdr:colOff>19050</xdr:colOff>
      <xdr:row>204</xdr:row>
      <xdr:rowOff>0</xdr:rowOff>
    </xdr:from>
    <xdr:to>
      <xdr:col>14</xdr:col>
      <xdr:colOff>285750</xdr:colOff>
      <xdr:row>213</xdr:row>
      <xdr:rowOff>28575</xdr:rowOff>
    </xdr:to>
    <xdr:sp>
      <xdr:nvSpPr>
        <xdr:cNvPr id="8" name="TextBox 9"/>
        <xdr:cNvSpPr txBox="1">
          <a:spLocks noChangeArrowheads="1"/>
        </xdr:cNvSpPr>
      </xdr:nvSpPr>
      <xdr:spPr>
        <a:xfrm>
          <a:off x="647700" y="38166675"/>
          <a:ext cx="8267700" cy="1381125"/>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Material Litigations</a:t>
          </a:r>
          <a:r>
            <a:rPr lang="en-US" cap="none" sz="1200" b="0" i="0" u="none" baseline="0">
              <a:latin typeface="Arial"/>
              <a:ea typeface="Arial"/>
              <a:cs typeface="Arial"/>
            </a:rPr>
            <a:t>
The Company and its associated company, PDX Computers Sdn Bhd ("PDX Computers") were on 22nd November 2002 served with a Writ of Summon and Statement of Claim by EON Bank Berhad [formerly known as Oriental Bank Berhad] ("the Plaintiff') under the KL High Court Suit No. D5-22-1757-2002. The Plaintiff is claiming for a sum of RM1,291,492.06 with interest due under an Overdraft Facility granted to PDX Computers. The Company, being the corporate guarantor for the said facility, stands as 2nd Defendant in the aforesaid suit. </a:t>
          </a:r>
        </a:p>
      </xdr:txBody>
    </xdr:sp>
    <xdr:clientData/>
  </xdr:twoCellAnchor>
  <xdr:twoCellAnchor>
    <xdr:from>
      <xdr:col>2</xdr:col>
      <xdr:colOff>19050</xdr:colOff>
      <xdr:row>177</xdr:row>
      <xdr:rowOff>0</xdr:rowOff>
    </xdr:from>
    <xdr:to>
      <xdr:col>14</xdr:col>
      <xdr:colOff>133350</xdr:colOff>
      <xdr:row>177</xdr:row>
      <xdr:rowOff>0</xdr:rowOff>
    </xdr:to>
    <xdr:sp>
      <xdr:nvSpPr>
        <xdr:cNvPr id="9" name="TextBox 10"/>
        <xdr:cNvSpPr txBox="1">
          <a:spLocks noChangeArrowheads="1"/>
        </xdr:cNvSpPr>
      </xdr:nvSpPr>
      <xdr:spPr>
        <a:xfrm>
          <a:off x="647700" y="32937450"/>
          <a:ext cx="8115300"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Issuance and Repayment of Debt and Equity Securities</a:t>
          </a:r>
          <a:r>
            <a:rPr lang="en-US" cap="none" sz="1200" b="0" i="0" u="none" baseline="0">
              <a:latin typeface="Arial"/>
              <a:ea typeface="Arial"/>
              <a:cs typeface="Arial"/>
            </a:rPr>
            <a:t>
There were no issuance and repayment of debt and equity securities, share buy-backs, share cancellation, shares held as treasury shares and resale of treasury shares for the current financial period to date .</a:t>
          </a:r>
        </a:p>
      </xdr:txBody>
    </xdr:sp>
    <xdr:clientData/>
  </xdr:twoCellAnchor>
  <xdr:twoCellAnchor>
    <xdr:from>
      <xdr:col>2</xdr:col>
      <xdr:colOff>28575</xdr:colOff>
      <xdr:row>200</xdr:row>
      <xdr:rowOff>0</xdr:rowOff>
    </xdr:from>
    <xdr:to>
      <xdr:col>14</xdr:col>
      <xdr:colOff>19050</xdr:colOff>
      <xdr:row>200</xdr:row>
      <xdr:rowOff>0</xdr:rowOff>
    </xdr:to>
    <xdr:sp>
      <xdr:nvSpPr>
        <xdr:cNvPr id="10" name="TextBox 11"/>
        <xdr:cNvSpPr txBox="1">
          <a:spLocks noChangeArrowheads="1"/>
        </xdr:cNvSpPr>
      </xdr:nvSpPr>
      <xdr:spPr>
        <a:xfrm>
          <a:off x="657225" y="37404675"/>
          <a:ext cx="7991475"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Contingent Liabilities</a:t>
          </a:r>
          <a:r>
            <a:rPr lang="en-US" cap="none" sz="1200" b="0" i="0" u="none" baseline="0">
              <a:latin typeface="Arial"/>
              <a:ea typeface="Arial"/>
              <a:cs typeface="Arial"/>
            </a:rPr>
            <a:t>
The Company has issued corporate guarantee to financial institutions for banking facilities granted to certain subsidiary companies and associate companies amounting to RM36,240,000 of which RM11,826,130 has been utilised as at 23 August 2002, the latest practicable date which shall not be earlier than 7 days from the date of issue of the quarterly report.</a:t>
          </a:r>
        </a:p>
      </xdr:txBody>
    </xdr:sp>
    <xdr:clientData/>
  </xdr:twoCellAnchor>
  <xdr:twoCellAnchor>
    <xdr:from>
      <xdr:col>2</xdr:col>
      <xdr:colOff>19050</xdr:colOff>
      <xdr:row>198</xdr:row>
      <xdr:rowOff>28575</xdr:rowOff>
    </xdr:from>
    <xdr:to>
      <xdr:col>14</xdr:col>
      <xdr:colOff>57150</xdr:colOff>
      <xdr:row>202</xdr:row>
      <xdr:rowOff>19050</xdr:rowOff>
    </xdr:to>
    <xdr:sp>
      <xdr:nvSpPr>
        <xdr:cNvPr id="11" name="TextBox 12"/>
        <xdr:cNvSpPr txBox="1">
          <a:spLocks noChangeArrowheads="1"/>
        </xdr:cNvSpPr>
      </xdr:nvSpPr>
      <xdr:spPr>
        <a:xfrm>
          <a:off x="647700" y="37052250"/>
          <a:ext cx="8039100" cy="752475"/>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Off Balance Sheet Financial Instruments</a:t>
          </a:r>
          <a:r>
            <a:rPr lang="en-US" cap="none" sz="1200" b="0" i="0" u="none" baseline="0">
              <a:latin typeface="Arial"/>
              <a:ea typeface="Arial"/>
              <a:cs typeface="Arial"/>
            </a:rPr>
            <a:t>
The Group does not have any financial instruments with off balance sheet risk as at 22 November 2002, the latest practicable date which shall not be earlier than 7 days from the date of issue of the quarterly report.</a:t>
          </a:r>
        </a:p>
      </xdr:txBody>
    </xdr:sp>
    <xdr:clientData/>
  </xdr:twoCellAnchor>
  <xdr:twoCellAnchor>
    <xdr:from>
      <xdr:col>2</xdr:col>
      <xdr:colOff>0</xdr:colOff>
      <xdr:row>137</xdr:row>
      <xdr:rowOff>0</xdr:rowOff>
    </xdr:from>
    <xdr:to>
      <xdr:col>14</xdr:col>
      <xdr:colOff>314325</xdr:colOff>
      <xdr:row>140</xdr:row>
      <xdr:rowOff>57150</xdr:rowOff>
    </xdr:to>
    <xdr:sp>
      <xdr:nvSpPr>
        <xdr:cNvPr id="12" name="TextBox 13"/>
        <xdr:cNvSpPr txBox="1">
          <a:spLocks noChangeArrowheads="1"/>
        </xdr:cNvSpPr>
      </xdr:nvSpPr>
      <xdr:spPr>
        <a:xfrm>
          <a:off x="628650" y="25688925"/>
          <a:ext cx="8315325" cy="62865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Profit on Sale of Investments and/or Properties</a:t>
          </a:r>
          <a:r>
            <a:rPr lang="en-US" cap="none" sz="1200" b="0" i="0" u="none" baseline="0">
              <a:latin typeface="Arial"/>
              <a:ea typeface="Arial"/>
              <a:cs typeface="Arial"/>
            </a:rPr>
            <a:t>
There were no sales of investment and/or properties for the current financial period to date except as mentioned in note B7.</a:t>
          </a:r>
        </a:p>
      </xdr:txBody>
    </xdr:sp>
    <xdr:clientData/>
  </xdr:twoCellAnchor>
  <xdr:twoCellAnchor>
    <xdr:from>
      <xdr:col>2</xdr:col>
      <xdr:colOff>28575</xdr:colOff>
      <xdr:row>253</xdr:row>
      <xdr:rowOff>0</xdr:rowOff>
    </xdr:from>
    <xdr:to>
      <xdr:col>13</xdr:col>
      <xdr:colOff>933450</xdr:colOff>
      <xdr:row>253</xdr:row>
      <xdr:rowOff>0</xdr:rowOff>
    </xdr:to>
    <xdr:sp>
      <xdr:nvSpPr>
        <xdr:cNvPr id="13" name="TextBox 14"/>
        <xdr:cNvSpPr txBox="1">
          <a:spLocks noChangeArrowheads="1"/>
        </xdr:cNvSpPr>
      </xdr:nvSpPr>
      <xdr:spPr>
        <a:xfrm>
          <a:off x="657225" y="47291625"/>
          <a:ext cx="7829550"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Utilisation of Proceeds from the Rights Issue</a:t>
          </a:r>
          <a:r>
            <a:rPr lang="en-US" cap="none" sz="1200" b="0" i="0" u="none" baseline="0">
              <a:latin typeface="Arial"/>
              <a:ea typeface="Arial"/>
              <a:cs typeface="Arial"/>
            </a:rPr>
            <a:t>
The status of utilisation of proceeds (from the Rights Issue of three(3) new ordinary shares for every existing five(5) shares held, completed in July 2000) as at 20 August 2001  were as follows:-
</a:t>
          </a:r>
        </a:p>
      </xdr:txBody>
    </xdr:sp>
    <xdr:clientData/>
  </xdr:twoCellAnchor>
  <xdr:twoCellAnchor>
    <xdr:from>
      <xdr:col>3</xdr:col>
      <xdr:colOff>19050</xdr:colOff>
      <xdr:row>253</xdr:row>
      <xdr:rowOff>0</xdr:rowOff>
    </xdr:from>
    <xdr:to>
      <xdr:col>13</xdr:col>
      <xdr:colOff>1009650</xdr:colOff>
      <xdr:row>253</xdr:row>
      <xdr:rowOff>0</xdr:rowOff>
    </xdr:to>
    <xdr:sp>
      <xdr:nvSpPr>
        <xdr:cNvPr id="14" name="TextBox 15"/>
        <xdr:cNvSpPr txBox="1">
          <a:spLocks noChangeArrowheads="1"/>
        </xdr:cNvSpPr>
      </xdr:nvSpPr>
      <xdr:spPr>
        <a:xfrm>
          <a:off x="914400" y="47291625"/>
          <a:ext cx="7648575" cy="0"/>
        </a:xfrm>
        <a:prstGeom prst="rect">
          <a:avLst/>
        </a:prstGeom>
        <a:solidFill>
          <a:srgbClr val="FFFFFF"/>
        </a:solidFill>
        <a:ln w="9525" cmpd="sng">
          <a:noFill/>
        </a:ln>
      </xdr:spPr>
      <xdr:txBody>
        <a:bodyPr vertOverflow="clip" wrap="square"/>
        <a:p>
          <a:pPr algn="l">
            <a:defRPr/>
          </a:pPr>
          <a:r>
            <a:rPr lang="en-US" cap="none" sz="1200" b="0" i="0" u="none" baseline="0">
              <a:latin typeface="Arial"/>
              <a:ea typeface="Arial"/>
              <a:cs typeface="Arial"/>
            </a:rPr>
            <a:t>the Board had on 16th November 2000 resolved by way of a final resolution that out of the unutilised proceeds of RM1.57 million originally allocated for working capital for research &amp; development activities, RM1.0 million is to be revised for purpose of working capital for contruction a mobile LED full colour video matrix display board which will form part of the Company's stock for rental or future sales purposes.
</a:t>
          </a:r>
        </a:p>
      </xdr:txBody>
    </xdr:sp>
    <xdr:clientData/>
  </xdr:twoCellAnchor>
  <xdr:twoCellAnchor>
    <xdr:from>
      <xdr:col>3</xdr:col>
      <xdr:colOff>19050</xdr:colOff>
      <xdr:row>253</xdr:row>
      <xdr:rowOff>0</xdr:rowOff>
    </xdr:from>
    <xdr:to>
      <xdr:col>13</xdr:col>
      <xdr:colOff>923925</xdr:colOff>
      <xdr:row>253</xdr:row>
      <xdr:rowOff>0</xdr:rowOff>
    </xdr:to>
    <xdr:sp>
      <xdr:nvSpPr>
        <xdr:cNvPr id="15" name="TextBox 16"/>
        <xdr:cNvSpPr txBox="1">
          <a:spLocks noChangeArrowheads="1"/>
        </xdr:cNvSpPr>
      </xdr:nvSpPr>
      <xdr:spPr>
        <a:xfrm>
          <a:off x="914400" y="47291625"/>
          <a:ext cx="7562850" cy="0"/>
        </a:xfrm>
        <a:prstGeom prst="rect">
          <a:avLst/>
        </a:prstGeom>
        <a:solidFill>
          <a:srgbClr val="FFFFFF"/>
        </a:solidFill>
        <a:ln w="9525" cmpd="sng">
          <a:noFill/>
        </a:ln>
      </xdr:spPr>
      <xdr:txBody>
        <a:bodyPr vertOverflow="clip" wrap="square"/>
        <a:p>
          <a:pPr algn="l">
            <a:defRPr/>
          </a:pPr>
          <a:r>
            <a:rPr lang="en-US" cap="none" sz="1200" b="0" i="0" u="none" baseline="0">
              <a:latin typeface="Arial"/>
              <a:ea typeface="Arial"/>
              <a:cs typeface="Arial"/>
            </a:rPr>
            <a:t>of the RM500,000 originally allocated for the estimated expenses of the corporate exercise undertaken by the Company, only RM374,599 was actually incurred. The balance of RM125,401 have hence been utilised for general working capital purposes.</a:t>
          </a:r>
        </a:p>
      </xdr:txBody>
    </xdr:sp>
    <xdr:clientData/>
  </xdr:twoCellAnchor>
  <xdr:twoCellAnchor>
    <xdr:from>
      <xdr:col>2</xdr:col>
      <xdr:colOff>28575</xdr:colOff>
      <xdr:row>220</xdr:row>
      <xdr:rowOff>0</xdr:rowOff>
    </xdr:from>
    <xdr:to>
      <xdr:col>13</xdr:col>
      <xdr:colOff>933450</xdr:colOff>
      <xdr:row>220</xdr:row>
      <xdr:rowOff>0</xdr:rowOff>
    </xdr:to>
    <xdr:sp>
      <xdr:nvSpPr>
        <xdr:cNvPr id="16" name="TextBox 17"/>
        <xdr:cNvSpPr txBox="1">
          <a:spLocks noChangeArrowheads="1"/>
        </xdr:cNvSpPr>
      </xdr:nvSpPr>
      <xdr:spPr>
        <a:xfrm>
          <a:off x="657225" y="40995600"/>
          <a:ext cx="7829550"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Dividend</a:t>
          </a:r>
          <a:r>
            <a:rPr lang="en-US" cap="none" sz="1200" b="0" i="0" u="none" baseline="0">
              <a:latin typeface="Arial"/>
              <a:ea typeface="Arial"/>
              <a:cs typeface="Arial"/>
            </a:rPr>
            <a:t>
The Board of Directors does not recommended any dividend for the quarter under review.</a:t>
          </a:r>
        </a:p>
      </xdr:txBody>
    </xdr:sp>
    <xdr:clientData/>
  </xdr:twoCellAnchor>
  <xdr:twoCellAnchor>
    <xdr:from>
      <xdr:col>16</xdr:col>
      <xdr:colOff>0</xdr:colOff>
      <xdr:row>161</xdr:row>
      <xdr:rowOff>0</xdr:rowOff>
    </xdr:from>
    <xdr:to>
      <xdr:col>16</xdr:col>
      <xdr:colOff>0</xdr:colOff>
      <xdr:row>173</xdr:row>
      <xdr:rowOff>104775</xdr:rowOff>
    </xdr:to>
    <xdr:sp>
      <xdr:nvSpPr>
        <xdr:cNvPr id="17" name="TextBox 18"/>
        <xdr:cNvSpPr txBox="1">
          <a:spLocks noChangeArrowheads="1"/>
        </xdr:cNvSpPr>
      </xdr:nvSpPr>
      <xdr:spPr>
        <a:xfrm>
          <a:off x="9067800" y="30270450"/>
          <a:ext cx="0" cy="2390775"/>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Issuance and Repayment of Debt and Equity Securities</a:t>
          </a:r>
          <a:r>
            <a:rPr lang="en-US" cap="none" sz="1200" b="0" i="0" u="none" baseline="0">
              <a:latin typeface="Arial"/>
              <a:ea typeface="Arial"/>
              <a:cs typeface="Arial"/>
            </a:rPr>
            <a:t>
There were no issuance and repayment of debt and equity securities, share buy-backs, share cancellation, shares held as treasury shares and resale of treasury shares for the current financial period to date except for:
(i)  the issuance of 7,200,000 ordinary shares of RM1.00 each pursuant to the Bonus Issue on the basis of two(2) new ordinary shares for every five(5) existing shares held;
(ii) the issuance of 10,800,000 ordinary shares of RM1.00 each pursuant to the Rights Issue on the basis of three(3) new ordinary shares for every five(5) existing shares held;
(iii) the 3,399,000 options granted to eligible employees under the Industronics Berhad Employees' Share Option Scheme (ESOS) to subscribe for up to 3,399,000 new ordinary shares of RM1.00 each at the option prices of RM3.262 and RM3.645 per share.</a:t>
          </a:r>
        </a:p>
      </xdr:txBody>
    </xdr:sp>
    <xdr:clientData/>
  </xdr:twoCellAnchor>
  <xdr:oneCellAnchor>
    <xdr:from>
      <xdr:col>11</xdr:col>
      <xdr:colOff>161925</xdr:colOff>
      <xdr:row>123</xdr:row>
      <xdr:rowOff>0</xdr:rowOff>
    </xdr:from>
    <xdr:ext cx="123825" cy="266700"/>
    <xdr:sp>
      <xdr:nvSpPr>
        <xdr:cNvPr id="18" name="TextBox 19"/>
        <xdr:cNvSpPr txBox="1">
          <a:spLocks noChangeArrowheads="1"/>
        </xdr:cNvSpPr>
      </xdr:nvSpPr>
      <xdr:spPr>
        <a:xfrm>
          <a:off x="6534150" y="23002875"/>
          <a:ext cx="12382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19050</xdr:colOff>
      <xdr:row>132</xdr:row>
      <xdr:rowOff>142875</xdr:rowOff>
    </xdr:from>
    <xdr:to>
      <xdr:col>13</xdr:col>
      <xdr:colOff>695325</xdr:colOff>
      <xdr:row>135</xdr:row>
      <xdr:rowOff>0</xdr:rowOff>
    </xdr:to>
    <xdr:sp>
      <xdr:nvSpPr>
        <xdr:cNvPr id="19" name="TextBox 20"/>
        <xdr:cNvSpPr txBox="1">
          <a:spLocks noChangeArrowheads="1"/>
        </xdr:cNvSpPr>
      </xdr:nvSpPr>
      <xdr:spPr>
        <a:xfrm>
          <a:off x="647700" y="24879300"/>
          <a:ext cx="7600950" cy="428625"/>
        </a:xfrm>
        <a:prstGeom prst="rect">
          <a:avLst/>
        </a:prstGeom>
        <a:solidFill>
          <a:srgbClr val="FFFFFF"/>
        </a:solidFill>
        <a:ln w="9525" cmpd="sng">
          <a:noFill/>
        </a:ln>
      </xdr:spPr>
      <xdr:txBody>
        <a:bodyPr vertOverflow="clip" wrap="square"/>
        <a:p>
          <a:pPr algn="l">
            <a:defRPr/>
          </a:pPr>
          <a:r>
            <a:rPr lang="en-US" cap="none" sz="1200" b="0" i="0" u="none" baseline="0">
              <a:latin typeface="Arial"/>
              <a:ea typeface="Arial"/>
              <a:cs typeface="Arial"/>
            </a:rPr>
            <a:t>The higher disproportionate tax charge of the Group for the financial quarter / year to date is principally due to non-availability of Group tax relief.</a:t>
          </a:r>
        </a:p>
      </xdr:txBody>
    </xdr:sp>
    <xdr:clientData/>
  </xdr:twoCellAnchor>
  <xdr:twoCellAnchor>
    <xdr:from>
      <xdr:col>2</xdr:col>
      <xdr:colOff>28575</xdr:colOff>
      <xdr:row>220</xdr:row>
      <xdr:rowOff>0</xdr:rowOff>
    </xdr:from>
    <xdr:to>
      <xdr:col>13</xdr:col>
      <xdr:colOff>933450</xdr:colOff>
      <xdr:row>220</xdr:row>
      <xdr:rowOff>0</xdr:rowOff>
    </xdr:to>
    <xdr:sp>
      <xdr:nvSpPr>
        <xdr:cNvPr id="20" name="TextBox 21"/>
        <xdr:cNvSpPr txBox="1">
          <a:spLocks noChangeArrowheads="1"/>
        </xdr:cNvSpPr>
      </xdr:nvSpPr>
      <xdr:spPr>
        <a:xfrm>
          <a:off x="657225" y="40995600"/>
          <a:ext cx="7829550"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Subsequent Events</a:t>
          </a:r>
          <a:r>
            <a:rPr lang="en-US" cap="none" sz="1200" b="0" i="0" u="none" baseline="0">
              <a:latin typeface="Arial"/>
              <a:ea typeface="Arial"/>
              <a:cs typeface="Arial"/>
            </a:rPr>
            <a:t>
As at the date of this report, there are no material events subsequent to the end of the period reported on that have not been reflected in the financial statement for the said period except for the uncertainties relating to the corporate guarantee and investment in associated company.</a:t>
          </a:r>
        </a:p>
      </xdr:txBody>
    </xdr:sp>
    <xdr:clientData/>
  </xdr:twoCellAnchor>
  <xdr:twoCellAnchor>
    <xdr:from>
      <xdr:col>2</xdr:col>
      <xdr:colOff>19050</xdr:colOff>
      <xdr:row>28</xdr:row>
      <xdr:rowOff>171450</xdr:rowOff>
    </xdr:from>
    <xdr:to>
      <xdr:col>14</xdr:col>
      <xdr:colOff>276225</xdr:colOff>
      <xdr:row>32</xdr:row>
      <xdr:rowOff>171450</xdr:rowOff>
    </xdr:to>
    <xdr:sp>
      <xdr:nvSpPr>
        <xdr:cNvPr id="21" name="TextBox 22"/>
        <xdr:cNvSpPr txBox="1">
          <a:spLocks noChangeArrowheads="1"/>
        </xdr:cNvSpPr>
      </xdr:nvSpPr>
      <xdr:spPr>
        <a:xfrm>
          <a:off x="647700" y="5553075"/>
          <a:ext cx="8258175" cy="76200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Changes in estimates
</a:t>
          </a:r>
          <a:r>
            <a:rPr lang="en-US" cap="none" sz="1200" b="0" i="0" u="none" baseline="0">
              <a:latin typeface="Arial"/>
              <a:ea typeface="Arial"/>
              <a:cs typeface="Arial"/>
            </a:rPr>
            <a:t>There is no significant change in estimates of amounts reported in prior interim periods of the current or previous financial year other than impairment loss of 1.2million on investment.</a:t>
          </a:r>
        </a:p>
      </xdr:txBody>
    </xdr:sp>
    <xdr:clientData/>
  </xdr:twoCellAnchor>
  <xdr:twoCellAnchor>
    <xdr:from>
      <xdr:col>2</xdr:col>
      <xdr:colOff>19050</xdr:colOff>
      <xdr:row>34</xdr:row>
      <xdr:rowOff>0</xdr:rowOff>
    </xdr:from>
    <xdr:to>
      <xdr:col>14</xdr:col>
      <xdr:colOff>133350</xdr:colOff>
      <xdr:row>37</xdr:row>
      <xdr:rowOff>171450</xdr:rowOff>
    </xdr:to>
    <xdr:sp>
      <xdr:nvSpPr>
        <xdr:cNvPr id="22" name="TextBox 23"/>
        <xdr:cNvSpPr txBox="1">
          <a:spLocks noChangeArrowheads="1"/>
        </xdr:cNvSpPr>
      </xdr:nvSpPr>
      <xdr:spPr>
        <a:xfrm>
          <a:off x="647700" y="6524625"/>
          <a:ext cx="8115300" cy="74295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Issuance and Repayment of Debt and Equity Securities</a:t>
          </a:r>
          <a:r>
            <a:rPr lang="en-US" cap="none" sz="1200" b="0" i="0" u="none" baseline="0">
              <a:latin typeface="Arial"/>
              <a:ea typeface="Arial"/>
              <a:cs typeface="Arial"/>
            </a:rPr>
            <a:t>
There were no issuance and repayment of debt and equity securities, share buy-backs, share cancellation, shares held as treasury shares and resale of treasury shares for the current financial period to date .</a:t>
          </a:r>
        </a:p>
      </xdr:txBody>
    </xdr:sp>
    <xdr:clientData/>
  </xdr:twoCellAnchor>
  <xdr:oneCellAnchor>
    <xdr:from>
      <xdr:col>11</xdr:col>
      <xdr:colOff>161925</xdr:colOff>
      <xdr:row>41</xdr:row>
      <xdr:rowOff>0</xdr:rowOff>
    </xdr:from>
    <xdr:ext cx="123825" cy="266700"/>
    <xdr:sp>
      <xdr:nvSpPr>
        <xdr:cNvPr id="23" name="TextBox 24"/>
        <xdr:cNvSpPr txBox="1">
          <a:spLocks noChangeArrowheads="1"/>
        </xdr:cNvSpPr>
      </xdr:nvSpPr>
      <xdr:spPr>
        <a:xfrm>
          <a:off x="6534150" y="7858125"/>
          <a:ext cx="12382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19050</xdr:colOff>
      <xdr:row>67</xdr:row>
      <xdr:rowOff>0</xdr:rowOff>
    </xdr:from>
    <xdr:to>
      <xdr:col>14</xdr:col>
      <xdr:colOff>133350</xdr:colOff>
      <xdr:row>70</xdr:row>
      <xdr:rowOff>171450</xdr:rowOff>
    </xdr:to>
    <xdr:sp>
      <xdr:nvSpPr>
        <xdr:cNvPr id="24" name="TextBox 25"/>
        <xdr:cNvSpPr txBox="1">
          <a:spLocks noChangeArrowheads="1"/>
        </xdr:cNvSpPr>
      </xdr:nvSpPr>
      <xdr:spPr>
        <a:xfrm>
          <a:off x="647700" y="12277725"/>
          <a:ext cx="8115300" cy="74295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Valuation of property, plant and equipment</a:t>
          </a:r>
          <a:r>
            <a:rPr lang="en-US" cap="none" sz="1200" b="0" i="0" u="none" baseline="0">
              <a:latin typeface="Arial"/>
              <a:ea typeface="Arial"/>
              <a:cs typeface="Arial"/>
            </a:rPr>
            <a:t>
The valuations of land and buildings have been brought forward, without amendment from the previous annual financial statements .</a:t>
          </a:r>
        </a:p>
      </xdr:txBody>
    </xdr:sp>
    <xdr:clientData/>
  </xdr:twoCellAnchor>
  <xdr:twoCellAnchor>
    <xdr:from>
      <xdr:col>2</xdr:col>
      <xdr:colOff>28575</xdr:colOff>
      <xdr:row>74</xdr:row>
      <xdr:rowOff>0</xdr:rowOff>
    </xdr:from>
    <xdr:to>
      <xdr:col>13</xdr:col>
      <xdr:colOff>933450</xdr:colOff>
      <xdr:row>78</xdr:row>
      <xdr:rowOff>142875</xdr:rowOff>
    </xdr:to>
    <xdr:sp>
      <xdr:nvSpPr>
        <xdr:cNvPr id="25" name="TextBox 26"/>
        <xdr:cNvSpPr txBox="1">
          <a:spLocks noChangeArrowheads="1"/>
        </xdr:cNvSpPr>
      </xdr:nvSpPr>
      <xdr:spPr>
        <a:xfrm>
          <a:off x="657225" y="13611225"/>
          <a:ext cx="7829550" cy="904875"/>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Subsequent Events</a:t>
          </a:r>
          <a:r>
            <a:rPr lang="en-US" cap="none" sz="1200" b="0" i="0" u="none" baseline="0">
              <a:latin typeface="Arial"/>
              <a:ea typeface="Arial"/>
              <a:cs typeface="Arial"/>
            </a:rPr>
            <a:t>
As at the date of this report, there are no material events subsequent to the end of the period reported on that have not been reflected in the financial statement for the said period except for matters disclosed in note B11.</a:t>
          </a:r>
        </a:p>
      </xdr:txBody>
    </xdr:sp>
    <xdr:clientData/>
  </xdr:twoCellAnchor>
  <xdr:twoCellAnchor>
    <xdr:from>
      <xdr:col>2</xdr:col>
      <xdr:colOff>66675</xdr:colOff>
      <xdr:row>80</xdr:row>
      <xdr:rowOff>0</xdr:rowOff>
    </xdr:from>
    <xdr:to>
      <xdr:col>13</xdr:col>
      <xdr:colOff>771525</xdr:colOff>
      <xdr:row>85</xdr:row>
      <xdr:rowOff>19050</xdr:rowOff>
    </xdr:to>
    <xdr:sp>
      <xdr:nvSpPr>
        <xdr:cNvPr id="26" name="TextBox 27"/>
        <xdr:cNvSpPr txBox="1">
          <a:spLocks noChangeArrowheads="1"/>
        </xdr:cNvSpPr>
      </xdr:nvSpPr>
      <xdr:spPr>
        <a:xfrm>
          <a:off x="695325" y="14754225"/>
          <a:ext cx="7629525" cy="97155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Effect of Changes in the Composition of the Group</a:t>
          </a:r>
          <a:r>
            <a:rPr lang="en-US" cap="none" sz="1200" b="0" i="0" u="none" baseline="0">
              <a:latin typeface="Arial"/>
              <a:ea typeface="Arial"/>
              <a:cs typeface="Arial"/>
            </a:rPr>
            <a:t>
There were no material changes in the composition of the Group during the current financial period to date including business combination, acquisition of subsidiaries and long term investment, restructuring and discontinuing operations.
</a:t>
          </a:r>
        </a:p>
      </xdr:txBody>
    </xdr:sp>
    <xdr:clientData/>
  </xdr:twoCellAnchor>
  <xdr:twoCellAnchor>
    <xdr:from>
      <xdr:col>2</xdr:col>
      <xdr:colOff>28575</xdr:colOff>
      <xdr:row>86</xdr:row>
      <xdr:rowOff>0</xdr:rowOff>
    </xdr:from>
    <xdr:to>
      <xdr:col>14</xdr:col>
      <xdr:colOff>19050</xdr:colOff>
      <xdr:row>92</xdr:row>
      <xdr:rowOff>38100</xdr:rowOff>
    </xdr:to>
    <xdr:sp>
      <xdr:nvSpPr>
        <xdr:cNvPr id="27" name="TextBox 28"/>
        <xdr:cNvSpPr txBox="1">
          <a:spLocks noChangeArrowheads="1"/>
        </xdr:cNvSpPr>
      </xdr:nvSpPr>
      <xdr:spPr>
        <a:xfrm>
          <a:off x="657225" y="15897225"/>
          <a:ext cx="7991475" cy="118110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Contingent Liabilities</a:t>
          </a:r>
          <a:r>
            <a:rPr lang="en-US" cap="none" sz="1200" b="0" i="0" u="none" baseline="0">
              <a:latin typeface="Arial"/>
              <a:ea typeface="Arial"/>
              <a:cs typeface="Arial"/>
            </a:rPr>
            <a:t>
The Group has issued corporate guarantee to financial institutions for banking facilities granted to certain associate companies amounting to RM6,000,000 of which RM5,052,167 has been utilised as at 22 November 2002, the latest practicable date which shall not be earlier than 7 days from the date of issue of the quarterly report.</a:t>
          </a:r>
        </a:p>
      </xdr:txBody>
    </xdr:sp>
    <xdr:clientData/>
  </xdr:twoCellAnchor>
  <xdr:twoCellAnchor>
    <xdr:from>
      <xdr:col>2</xdr:col>
      <xdr:colOff>28575</xdr:colOff>
      <xdr:row>93</xdr:row>
      <xdr:rowOff>0</xdr:rowOff>
    </xdr:from>
    <xdr:to>
      <xdr:col>14</xdr:col>
      <xdr:colOff>19050</xdr:colOff>
      <xdr:row>93</xdr:row>
      <xdr:rowOff>0</xdr:rowOff>
    </xdr:to>
    <xdr:sp>
      <xdr:nvSpPr>
        <xdr:cNvPr id="28" name="TextBox 29"/>
        <xdr:cNvSpPr txBox="1">
          <a:spLocks noChangeArrowheads="1"/>
        </xdr:cNvSpPr>
      </xdr:nvSpPr>
      <xdr:spPr>
        <a:xfrm>
          <a:off x="657225" y="17230725"/>
          <a:ext cx="7991475" cy="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Disposal of property, plant and equipment</a:t>
          </a:r>
          <a:r>
            <a:rPr lang="en-US" cap="none" sz="1200" b="0" i="0" u="none" baseline="0">
              <a:latin typeface="Arial"/>
              <a:ea typeface="Arial"/>
              <a:cs typeface="Arial"/>
            </a:rPr>
            <a:t>
The Company has issued corporate guarantee to financial institutions for banking facilities granted to certain subsidiary companies and associate companies amounting to RM36,240,000 of which RM11,826,130 has been utilised as at 23 August 2002, the latest practicable date which shall not be earlier than 7 days from the date of issue of the quarterly report.</a:t>
          </a:r>
        </a:p>
      </xdr:txBody>
    </xdr:sp>
    <xdr:clientData/>
  </xdr:twoCellAnchor>
  <xdr:oneCellAnchor>
    <xdr:from>
      <xdr:col>11</xdr:col>
      <xdr:colOff>161925</xdr:colOff>
      <xdr:row>93</xdr:row>
      <xdr:rowOff>0</xdr:rowOff>
    </xdr:from>
    <xdr:ext cx="123825" cy="266700"/>
    <xdr:sp>
      <xdr:nvSpPr>
        <xdr:cNvPr id="29" name="TextBox 30"/>
        <xdr:cNvSpPr txBox="1">
          <a:spLocks noChangeArrowheads="1"/>
        </xdr:cNvSpPr>
      </xdr:nvSpPr>
      <xdr:spPr>
        <a:xfrm>
          <a:off x="6534150" y="17230725"/>
          <a:ext cx="12382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28575</xdr:colOff>
      <xdr:row>97</xdr:row>
      <xdr:rowOff>0</xdr:rowOff>
    </xdr:from>
    <xdr:to>
      <xdr:col>13</xdr:col>
      <xdr:colOff>1009650</xdr:colOff>
      <xdr:row>103</xdr:row>
      <xdr:rowOff>66675</xdr:rowOff>
    </xdr:to>
    <xdr:sp>
      <xdr:nvSpPr>
        <xdr:cNvPr id="30" name="TextBox 31"/>
        <xdr:cNvSpPr txBox="1">
          <a:spLocks noChangeArrowheads="1"/>
        </xdr:cNvSpPr>
      </xdr:nvSpPr>
      <xdr:spPr>
        <a:xfrm>
          <a:off x="657225" y="18030825"/>
          <a:ext cx="7905750" cy="1209675"/>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Review of Performance</a:t>
          </a:r>
          <a:r>
            <a:rPr lang="en-US" cap="none" sz="1200" b="0" i="0" u="none" baseline="0">
              <a:latin typeface="Arial"/>
              <a:ea typeface="Arial"/>
              <a:cs typeface="Arial"/>
            </a:rPr>
            <a:t>
For the period ended 30 September 2002, the Group recorded a turnover of RM66.259 million as compared to RM59.257 million achieved for the previous corresponding period, whilst the Group's posted a pre-tax loss of RM0.751 million. At the company level turnover increased by 23% to RM42.215 million with a pre-tax profit of RM3.037million. The decrease in the Group's profit was mainly due to impairment loss on quoted investments and share of losses by associated company.
</a:t>
          </a:r>
        </a:p>
      </xdr:txBody>
    </xdr:sp>
    <xdr:clientData/>
  </xdr:twoCellAnchor>
  <xdr:twoCellAnchor>
    <xdr:from>
      <xdr:col>2</xdr:col>
      <xdr:colOff>0</xdr:colOff>
      <xdr:row>105</xdr:row>
      <xdr:rowOff>28575</xdr:rowOff>
    </xdr:from>
    <xdr:to>
      <xdr:col>13</xdr:col>
      <xdr:colOff>904875</xdr:colOff>
      <xdr:row>111</xdr:row>
      <xdr:rowOff>123825</xdr:rowOff>
    </xdr:to>
    <xdr:sp>
      <xdr:nvSpPr>
        <xdr:cNvPr id="31" name="TextBox 32"/>
        <xdr:cNvSpPr txBox="1">
          <a:spLocks noChangeArrowheads="1"/>
        </xdr:cNvSpPr>
      </xdr:nvSpPr>
      <xdr:spPr>
        <a:xfrm>
          <a:off x="628650" y="19583400"/>
          <a:ext cx="7829550" cy="123825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Material Changes in the Quarterly Results compared to the Results of the Preceding Quarter</a:t>
          </a:r>
          <a:r>
            <a:rPr lang="en-US" cap="none" sz="1200" b="0" i="0" u="none" baseline="0">
              <a:latin typeface="Arial"/>
              <a:ea typeface="Arial"/>
              <a:cs typeface="Arial"/>
            </a:rPr>
            <a:t>
The Group recorded a pre-tax loss of RM1.061 million for the quarter under review as compared to a pre-tax profit of RM1.315 million in the preceding quarter.  The losses recorded in the quarter were mainly due to losses incurred by certain subsidiaries and associated company</a:t>
          </a:r>
        </a:p>
      </xdr:txBody>
    </xdr:sp>
    <xdr:clientData/>
  </xdr:twoCellAnchor>
  <xdr:twoCellAnchor>
    <xdr:from>
      <xdr:col>2</xdr:col>
      <xdr:colOff>28575</xdr:colOff>
      <xdr:row>112</xdr:row>
      <xdr:rowOff>0</xdr:rowOff>
    </xdr:from>
    <xdr:to>
      <xdr:col>13</xdr:col>
      <xdr:colOff>933450</xdr:colOff>
      <xdr:row>115</xdr:row>
      <xdr:rowOff>57150</xdr:rowOff>
    </xdr:to>
    <xdr:sp>
      <xdr:nvSpPr>
        <xdr:cNvPr id="32" name="TextBox 33"/>
        <xdr:cNvSpPr txBox="1">
          <a:spLocks noChangeArrowheads="1"/>
        </xdr:cNvSpPr>
      </xdr:nvSpPr>
      <xdr:spPr>
        <a:xfrm>
          <a:off x="657225" y="20888325"/>
          <a:ext cx="7829550" cy="62865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Current Year Prospects</a:t>
          </a:r>
          <a:r>
            <a:rPr lang="en-US" cap="none" sz="1200" b="0" i="0" u="none" baseline="0">
              <a:latin typeface="Arial"/>
              <a:ea typeface="Arial"/>
              <a:cs typeface="Arial"/>
            </a:rPr>
            <a:t>
The Board expects the Group operating performance to improve in the last quarter though the overall performance can be significantly affected by the poor results in its associate company</a:t>
          </a:r>
        </a:p>
      </xdr:txBody>
    </xdr:sp>
    <xdr:clientData/>
  </xdr:twoCellAnchor>
  <xdr:twoCellAnchor>
    <xdr:from>
      <xdr:col>2</xdr:col>
      <xdr:colOff>9525</xdr:colOff>
      <xdr:row>217</xdr:row>
      <xdr:rowOff>38100</xdr:rowOff>
    </xdr:from>
    <xdr:to>
      <xdr:col>13</xdr:col>
      <xdr:colOff>914400</xdr:colOff>
      <xdr:row>220</xdr:row>
      <xdr:rowOff>66675</xdr:rowOff>
    </xdr:to>
    <xdr:sp>
      <xdr:nvSpPr>
        <xdr:cNvPr id="33" name="TextBox 34"/>
        <xdr:cNvSpPr txBox="1">
          <a:spLocks noChangeArrowheads="1"/>
        </xdr:cNvSpPr>
      </xdr:nvSpPr>
      <xdr:spPr>
        <a:xfrm>
          <a:off x="638175" y="40319325"/>
          <a:ext cx="7829550" cy="74295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Dividend</a:t>
          </a:r>
          <a:r>
            <a:rPr lang="en-US" cap="none" sz="1200" b="0" i="0" u="none" baseline="0">
              <a:latin typeface="Arial"/>
              <a:ea typeface="Arial"/>
              <a:cs typeface="Arial"/>
            </a:rPr>
            <a:t>
The Board of Directors does not recommended any dividend for the quarter under review.</a:t>
          </a:r>
        </a:p>
      </xdr:txBody>
    </xdr:sp>
    <xdr:clientData/>
  </xdr:twoCellAnchor>
  <xdr:oneCellAnchor>
    <xdr:from>
      <xdr:col>11</xdr:col>
      <xdr:colOff>161925</xdr:colOff>
      <xdr:row>148</xdr:row>
      <xdr:rowOff>0</xdr:rowOff>
    </xdr:from>
    <xdr:ext cx="123825" cy="266700"/>
    <xdr:sp>
      <xdr:nvSpPr>
        <xdr:cNvPr id="34" name="TextBox 35"/>
        <xdr:cNvSpPr txBox="1">
          <a:spLocks noChangeArrowheads="1"/>
        </xdr:cNvSpPr>
      </xdr:nvSpPr>
      <xdr:spPr>
        <a:xfrm>
          <a:off x="6534150" y="27793950"/>
          <a:ext cx="12382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19050</xdr:colOff>
      <xdr:row>39</xdr:row>
      <xdr:rowOff>0</xdr:rowOff>
    </xdr:from>
    <xdr:to>
      <xdr:col>14</xdr:col>
      <xdr:colOff>133350</xdr:colOff>
      <xdr:row>42</xdr:row>
      <xdr:rowOff>171450</xdr:rowOff>
    </xdr:to>
    <xdr:sp>
      <xdr:nvSpPr>
        <xdr:cNvPr id="35" name="TextBox 36"/>
        <xdr:cNvSpPr txBox="1">
          <a:spLocks noChangeArrowheads="1"/>
        </xdr:cNvSpPr>
      </xdr:nvSpPr>
      <xdr:spPr>
        <a:xfrm>
          <a:off x="647700" y="7477125"/>
          <a:ext cx="8115300" cy="74295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Dividend paid</a:t>
          </a:r>
          <a:r>
            <a:rPr lang="en-US" cap="none" sz="1200" b="0" i="0" u="none" baseline="0">
              <a:latin typeface="Arial"/>
              <a:ea typeface="Arial"/>
              <a:cs typeface="Arial"/>
            </a:rPr>
            <a:t>
A final tax exempt dividend of 5% amounting to RM2,250,000 in respect of the financial year ended 31 December 2001 was paid on 2 July 2002.</a:t>
          </a:r>
        </a:p>
      </xdr:txBody>
    </xdr:sp>
    <xdr:clientData/>
  </xdr:twoCellAnchor>
  <xdr:twoCellAnchor>
    <xdr:from>
      <xdr:col>16</xdr:col>
      <xdr:colOff>0</xdr:colOff>
      <xdr:row>70</xdr:row>
      <xdr:rowOff>0</xdr:rowOff>
    </xdr:from>
    <xdr:to>
      <xdr:col>16</xdr:col>
      <xdr:colOff>0</xdr:colOff>
      <xdr:row>77</xdr:row>
      <xdr:rowOff>38100</xdr:rowOff>
    </xdr:to>
    <xdr:sp>
      <xdr:nvSpPr>
        <xdr:cNvPr id="36" name="TextBox 37"/>
        <xdr:cNvSpPr txBox="1">
          <a:spLocks noChangeArrowheads="1"/>
        </xdr:cNvSpPr>
      </xdr:nvSpPr>
      <xdr:spPr>
        <a:xfrm>
          <a:off x="9067800" y="12849225"/>
          <a:ext cx="0" cy="137160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Disposal of property, plant and equipment</a:t>
          </a:r>
          <a:r>
            <a:rPr lang="en-US" cap="none" sz="1200" b="0" i="0" u="none" baseline="0">
              <a:latin typeface="Arial"/>
              <a:ea typeface="Arial"/>
              <a:cs typeface="Arial"/>
            </a:rPr>
            <a:t>
The Company has issued corporate guarantee to financial institutions for banking facilities granted to certain subsidiary companies and associate companies amounting to RM36,240,000 of which RM11,826,130 has been utilised as at 23 August 2002, the latest practicable date which shall not be earlier than 7 days from the date of issue of the quarterly report.</a:t>
          </a:r>
        </a:p>
      </xdr:txBody>
    </xdr:sp>
    <xdr:clientData/>
  </xdr:twoCellAnchor>
  <xdr:oneCellAnchor>
    <xdr:from>
      <xdr:col>16</xdr:col>
      <xdr:colOff>0</xdr:colOff>
      <xdr:row>80</xdr:row>
      <xdr:rowOff>0</xdr:rowOff>
    </xdr:from>
    <xdr:ext cx="123825" cy="266700"/>
    <xdr:sp>
      <xdr:nvSpPr>
        <xdr:cNvPr id="37" name="TextBox 38"/>
        <xdr:cNvSpPr txBox="1">
          <a:spLocks noChangeArrowheads="1"/>
        </xdr:cNvSpPr>
      </xdr:nvSpPr>
      <xdr:spPr>
        <a:xfrm>
          <a:off x="9067800" y="14754225"/>
          <a:ext cx="12382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16</xdr:col>
      <xdr:colOff>0</xdr:colOff>
      <xdr:row>219</xdr:row>
      <xdr:rowOff>0</xdr:rowOff>
    </xdr:from>
    <xdr:to>
      <xdr:col>16</xdr:col>
      <xdr:colOff>0</xdr:colOff>
      <xdr:row>237</xdr:row>
      <xdr:rowOff>104775</xdr:rowOff>
    </xdr:to>
    <xdr:sp>
      <xdr:nvSpPr>
        <xdr:cNvPr id="38" name="TextBox 39"/>
        <xdr:cNvSpPr txBox="1">
          <a:spLocks noChangeArrowheads="1"/>
        </xdr:cNvSpPr>
      </xdr:nvSpPr>
      <xdr:spPr>
        <a:xfrm>
          <a:off x="9067800" y="40747950"/>
          <a:ext cx="0" cy="360045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Status of Corporate Proposals</a:t>
          </a:r>
          <a:r>
            <a:rPr lang="en-US" cap="none" sz="1200" b="0" i="0" u="none" baseline="0">
              <a:latin typeface="Arial"/>
              <a:ea typeface="Arial"/>
              <a:cs typeface="Arial"/>
            </a:rPr>
            <a:t>
On 10 May 2002, the Company announced the following proposals:
(i) Proposed Termination of the Company's existing ESOS ("Proposed Termination"); and
(ii) Proposed establishment of a new ESOS of up to 10% of the issued and paid up capital of the Company
      ("Proposed New ESOS").
(collectively referred to as the "Proposals")
The Proposed New ESOS is a new scheme set out to replace the Company's existing ESOS which was earlier established on 17 August 2000 and is proposed to be terminated prior to its expiry on 16 August 2005. The termination of the Company's existing ESOS has been proposed as the options granted under the said ESOS are no longer attractive and therefore, ineffective in serving the purpose for which it was established.
The Securities Commission had, vide its letter dated 23 July 2002 approved the above Proposals. A shareholders' meeting has been fixed on 9 September 2002 for the purpose of approving the above Proposals.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S73"/>
  <sheetViews>
    <sheetView showGridLines="0" tabSelected="1" zoomScale="55" zoomScaleNormal="55" workbookViewId="0" topLeftCell="A1">
      <selection activeCell="D23" sqref="D23"/>
    </sheetView>
  </sheetViews>
  <sheetFormatPr defaultColWidth="8.88671875" defaultRowHeight="15"/>
  <cols>
    <col min="1" max="1" width="1.99609375" style="0" customWidth="1"/>
    <col min="2" max="2" width="4.99609375" style="0" customWidth="1"/>
    <col min="3" max="3" width="2.99609375" style="0" customWidth="1"/>
    <col min="4" max="4" width="6.21484375" style="0" customWidth="1"/>
    <col min="5" max="5" width="9.4453125" style="0" bestFit="1" customWidth="1"/>
    <col min="7" max="7" width="6.21484375" style="0" customWidth="1"/>
    <col min="8" max="8" width="5.6640625" style="0" customWidth="1"/>
    <col min="9" max="9" width="12.6640625" style="0" customWidth="1"/>
    <col min="10" max="10" width="1.2265625" style="0" customWidth="1"/>
    <col min="11" max="11" width="11.88671875" style="0" customWidth="1"/>
    <col min="12" max="12" width="1.66796875" style="0" customWidth="1"/>
    <col min="13" max="13" width="5.21484375" style="0" customWidth="1"/>
    <col min="14" max="14" width="12.6640625" style="0" customWidth="1"/>
    <col min="15" max="15" width="2.4453125" style="0" customWidth="1"/>
    <col min="16" max="16" width="12.4453125" style="0" customWidth="1"/>
    <col min="17" max="17" width="1.33203125" style="0" customWidth="1"/>
    <col min="18" max="18" width="7.21484375" style="0" customWidth="1"/>
    <col min="19" max="19" width="0.88671875" style="0" customWidth="1"/>
  </cols>
  <sheetData>
    <row r="2" spans="2:18" ht="15">
      <c r="B2" s="3"/>
      <c r="C2" s="3"/>
      <c r="D2" s="3"/>
      <c r="E2" s="3"/>
      <c r="F2" s="3"/>
      <c r="G2" s="3"/>
      <c r="H2" s="3"/>
      <c r="I2" s="3"/>
      <c r="J2" s="3"/>
      <c r="K2" s="3"/>
      <c r="L2" s="3"/>
      <c r="M2" s="3"/>
      <c r="N2" s="3"/>
      <c r="O2" s="3"/>
      <c r="P2" s="3"/>
      <c r="Q2" s="3"/>
      <c r="R2" s="3"/>
    </row>
    <row r="3" spans="2:18" ht="15.75">
      <c r="B3" s="3"/>
      <c r="C3" s="31" t="s">
        <v>11</v>
      </c>
      <c r="D3" s="3"/>
      <c r="E3" s="3"/>
      <c r="F3" s="3"/>
      <c r="G3" s="3"/>
      <c r="H3" s="3"/>
      <c r="I3" s="3"/>
      <c r="J3" s="3"/>
      <c r="K3" s="3"/>
      <c r="L3" s="3"/>
      <c r="M3" s="3"/>
      <c r="N3" s="3"/>
      <c r="O3" s="3"/>
      <c r="P3" s="3"/>
      <c r="Q3" s="3"/>
      <c r="R3" s="3"/>
    </row>
    <row r="4" spans="2:18" ht="15">
      <c r="B4" s="3"/>
      <c r="C4" s="32" t="s">
        <v>8</v>
      </c>
      <c r="D4" s="3"/>
      <c r="E4" s="3"/>
      <c r="F4" s="3"/>
      <c r="G4" s="3"/>
      <c r="H4" s="3"/>
      <c r="I4" s="3"/>
      <c r="J4" s="3"/>
      <c r="K4" s="3"/>
      <c r="L4" s="3"/>
      <c r="M4" s="3"/>
      <c r="N4" s="3"/>
      <c r="O4" s="3"/>
      <c r="P4" s="3"/>
      <c r="Q4" s="3"/>
      <c r="R4" s="3"/>
    </row>
    <row r="5" spans="2:18" ht="15">
      <c r="B5" s="3"/>
      <c r="C5" s="32"/>
      <c r="D5" s="3"/>
      <c r="E5" s="3"/>
      <c r="F5" s="3"/>
      <c r="G5" s="3"/>
      <c r="H5" s="3"/>
      <c r="I5" s="3"/>
      <c r="J5" s="3"/>
      <c r="K5" s="3"/>
      <c r="L5" s="3"/>
      <c r="M5" s="3"/>
      <c r="N5" s="3"/>
      <c r="O5" s="3"/>
      <c r="P5" s="3"/>
      <c r="Q5" s="3"/>
      <c r="R5" s="3"/>
    </row>
    <row r="6" spans="2:18" ht="15">
      <c r="B6" s="3"/>
      <c r="C6" s="23"/>
      <c r="D6" s="23"/>
      <c r="E6" s="23"/>
      <c r="F6" s="23"/>
      <c r="G6" s="23"/>
      <c r="H6" s="23"/>
      <c r="I6" s="23"/>
      <c r="J6" s="23"/>
      <c r="K6" s="23"/>
      <c r="L6" s="23"/>
      <c r="M6" s="23"/>
      <c r="N6" s="23"/>
      <c r="O6" s="23"/>
      <c r="P6" s="23"/>
      <c r="Q6" s="23"/>
      <c r="R6" s="23"/>
    </row>
    <row r="7" spans="2:18" ht="15.75">
      <c r="B7" s="3"/>
      <c r="C7" s="34" t="s">
        <v>134</v>
      </c>
      <c r="D7" s="23"/>
      <c r="E7" s="23"/>
      <c r="F7" s="23"/>
      <c r="G7" s="23"/>
      <c r="H7" s="23"/>
      <c r="I7" s="23"/>
      <c r="J7" s="23"/>
      <c r="K7" s="23"/>
      <c r="L7" s="23"/>
      <c r="M7" s="23"/>
      <c r="N7" s="23"/>
      <c r="O7" s="23"/>
      <c r="P7" s="23"/>
      <c r="Q7" s="23"/>
      <c r="R7" s="23"/>
    </row>
    <row r="8" spans="2:18" ht="15.75">
      <c r="B8" s="3"/>
      <c r="C8" s="34" t="s">
        <v>135</v>
      </c>
      <c r="D8" s="23"/>
      <c r="E8" s="23"/>
      <c r="F8" s="23"/>
      <c r="G8" s="23"/>
      <c r="H8" s="23"/>
      <c r="I8" s="23"/>
      <c r="J8" s="23"/>
      <c r="K8" s="23"/>
      <c r="L8" s="23"/>
      <c r="M8" s="23"/>
      <c r="N8" s="23"/>
      <c r="O8" s="23"/>
      <c r="P8" s="23"/>
      <c r="Q8" s="23"/>
      <c r="R8" s="23"/>
    </row>
    <row r="9" spans="2:18" ht="15">
      <c r="B9" s="3"/>
      <c r="C9" s="23"/>
      <c r="D9" s="23"/>
      <c r="E9" s="23"/>
      <c r="F9" s="23"/>
      <c r="G9" s="23"/>
      <c r="H9" s="23"/>
      <c r="I9" s="23"/>
      <c r="J9" s="23"/>
      <c r="K9" s="23"/>
      <c r="L9" s="23"/>
      <c r="M9" s="23"/>
      <c r="N9" s="23"/>
      <c r="O9" s="23"/>
      <c r="P9" s="23"/>
      <c r="Q9" s="23"/>
      <c r="R9" s="23"/>
    </row>
    <row r="10" spans="2:19" ht="15">
      <c r="B10" s="3"/>
      <c r="C10" s="23"/>
      <c r="D10" s="23"/>
      <c r="E10" s="23"/>
      <c r="F10" s="23"/>
      <c r="G10" s="23"/>
      <c r="H10" s="23"/>
      <c r="I10" s="3"/>
      <c r="J10" s="24" t="s">
        <v>12</v>
      </c>
      <c r="K10" s="30"/>
      <c r="L10" s="30"/>
      <c r="M10" s="23"/>
      <c r="N10" s="3"/>
      <c r="O10" s="24" t="s">
        <v>205</v>
      </c>
      <c r="P10" s="24"/>
      <c r="Q10" s="24"/>
      <c r="R10" s="30"/>
      <c r="S10" s="3"/>
    </row>
    <row r="11" spans="2:19" ht="15">
      <c r="B11" s="3"/>
      <c r="C11" s="23"/>
      <c r="D11" s="23"/>
      <c r="E11" s="23"/>
      <c r="F11" s="23"/>
      <c r="G11" s="23"/>
      <c r="H11" s="23"/>
      <c r="I11" s="24" t="s">
        <v>13</v>
      </c>
      <c r="J11" s="23"/>
      <c r="K11" s="24" t="s">
        <v>20</v>
      </c>
      <c r="L11" s="24"/>
      <c r="M11" s="23"/>
      <c r="N11" s="3"/>
      <c r="O11" s="24"/>
      <c r="P11" s="24"/>
      <c r="Q11" s="24"/>
      <c r="R11" s="23"/>
      <c r="S11" s="3"/>
    </row>
    <row r="12" spans="2:19" ht="15">
      <c r="B12" s="3"/>
      <c r="C12" s="23"/>
      <c r="D12" s="23"/>
      <c r="E12" s="23"/>
      <c r="F12" s="23"/>
      <c r="G12" s="23"/>
      <c r="H12" s="23"/>
      <c r="I12" s="24" t="s">
        <v>14</v>
      </c>
      <c r="J12" s="23"/>
      <c r="K12" s="24" t="s">
        <v>14</v>
      </c>
      <c r="L12" s="24"/>
      <c r="M12" s="23"/>
      <c r="N12" s="24" t="s">
        <v>13</v>
      </c>
      <c r="O12" s="24"/>
      <c r="P12" s="24" t="s">
        <v>20</v>
      </c>
      <c r="Q12" s="24"/>
      <c r="R12" s="23"/>
      <c r="S12" s="3"/>
    </row>
    <row r="13" spans="2:19" ht="15">
      <c r="B13" s="3"/>
      <c r="C13" s="23"/>
      <c r="D13" s="23"/>
      <c r="E13" s="23"/>
      <c r="F13" s="23"/>
      <c r="G13" s="23"/>
      <c r="H13" s="23"/>
      <c r="I13" s="24" t="s">
        <v>15</v>
      </c>
      <c r="J13" s="23"/>
      <c r="K13" s="24" t="s">
        <v>15</v>
      </c>
      <c r="L13" s="24"/>
      <c r="M13" s="23"/>
      <c r="N13" s="24" t="s">
        <v>14</v>
      </c>
      <c r="O13" s="24"/>
      <c r="P13" s="24" t="s">
        <v>14</v>
      </c>
      <c r="Q13" s="24"/>
      <c r="R13" s="23"/>
      <c r="S13" s="3"/>
    </row>
    <row r="14" spans="2:19" ht="15">
      <c r="B14" s="3"/>
      <c r="C14" s="23"/>
      <c r="D14" s="23"/>
      <c r="E14" s="23"/>
      <c r="F14" s="23"/>
      <c r="G14" s="23"/>
      <c r="H14" s="23"/>
      <c r="I14" s="25" t="s">
        <v>112</v>
      </c>
      <c r="J14" s="23"/>
      <c r="K14" s="25" t="s">
        <v>123</v>
      </c>
      <c r="L14" s="25"/>
      <c r="M14" s="23"/>
      <c r="N14" s="25" t="str">
        <f>I14</f>
        <v>30/09/2002</v>
      </c>
      <c r="O14" s="23"/>
      <c r="P14" s="25" t="str">
        <f>K14</f>
        <v>30/09/2001</v>
      </c>
      <c r="Q14" s="25"/>
      <c r="R14" s="23"/>
      <c r="S14" s="3"/>
    </row>
    <row r="15" spans="2:19" ht="15">
      <c r="B15" s="3"/>
      <c r="C15" s="23"/>
      <c r="D15" s="23"/>
      <c r="E15" s="23"/>
      <c r="F15" s="23"/>
      <c r="G15" s="23"/>
      <c r="H15" s="23"/>
      <c r="I15" s="25" t="s">
        <v>1</v>
      </c>
      <c r="J15" s="23"/>
      <c r="K15" s="25" t="s">
        <v>1</v>
      </c>
      <c r="L15" s="25"/>
      <c r="M15" s="23"/>
      <c r="N15" s="25" t="s">
        <v>1</v>
      </c>
      <c r="O15" s="25"/>
      <c r="P15" s="25" t="s">
        <v>1</v>
      </c>
      <c r="Q15" s="25"/>
      <c r="R15" s="23"/>
      <c r="S15" s="3"/>
    </row>
    <row r="16" spans="2:19" ht="15">
      <c r="B16" s="3"/>
      <c r="C16" s="23"/>
      <c r="D16" s="23"/>
      <c r="E16" s="23"/>
      <c r="F16" s="23"/>
      <c r="G16" s="23"/>
      <c r="H16" s="23"/>
      <c r="I16" s="23"/>
      <c r="J16" s="23"/>
      <c r="K16" s="23"/>
      <c r="L16" s="23"/>
      <c r="M16" s="23"/>
      <c r="N16" s="23"/>
      <c r="O16" s="23"/>
      <c r="P16" s="23"/>
      <c r="Q16" s="23"/>
      <c r="R16" s="23"/>
      <c r="S16" s="3"/>
    </row>
    <row r="17" spans="2:19" ht="15">
      <c r="B17" s="3"/>
      <c r="C17" s="23"/>
      <c r="D17" s="23" t="s">
        <v>97</v>
      </c>
      <c r="E17" s="23"/>
      <c r="F17" s="23"/>
      <c r="G17" s="23"/>
      <c r="H17" s="23"/>
      <c r="I17" s="7">
        <v>24272849</v>
      </c>
      <c r="J17" s="7"/>
      <c r="K17" s="33">
        <v>20713959</v>
      </c>
      <c r="L17" s="33"/>
      <c r="M17" s="7"/>
      <c r="N17" s="7">
        <v>66258588</v>
      </c>
      <c r="O17" s="7"/>
      <c r="P17" s="33">
        <v>59257219</v>
      </c>
      <c r="Q17" s="33"/>
      <c r="R17" s="7"/>
      <c r="S17" s="3"/>
    </row>
    <row r="18" spans="2:19" ht="15">
      <c r="B18" s="3"/>
      <c r="C18" s="23"/>
      <c r="D18" s="23"/>
      <c r="E18" s="23"/>
      <c r="F18" s="23"/>
      <c r="G18" s="23"/>
      <c r="H18" s="23"/>
      <c r="I18" s="7"/>
      <c r="J18" s="7"/>
      <c r="K18" s="7"/>
      <c r="L18" s="7"/>
      <c r="M18" s="7"/>
      <c r="N18" s="7"/>
      <c r="O18" s="7"/>
      <c r="P18" s="7"/>
      <c r="Q18" s="7"/>
      <c r="R18" s="7"/>
      <c r="S18" s="3"/>
    </row>
    <row r="19" spans="2:19" ht="15">
      <c r="B19" s="3"/>
      <c r="C19" s="23"/>
      <c r="D19" s="23" t="s">
        <v>78</v>
      </c>
      <c r="E19" s="23"/>
      <c r="F19" s="23"/>
      <c r="G19" s="23"/>
      <c r="H19" s="23"/>
      <c r="I19" s="6">
        <v>-16236447</v>
      </c>
      <c r="J19" s="7"/>
      <c r="K19" s="52">
        <v>-13383123</v>
      </c>
      <c r="L19" s="33"/>
      <c r="M19" s="7"/>
      <c r="N19" s="6">
        <v>-42593082</v>
      </c>
      <c r="O19" s="7"/>
      <c r="P19" s="52">
        <v>-38815170</v>
      </c>
      <c r="Q19" s="7"/>
      <c r="R19" s="7"/>
      <c r="S19" s="3"/>
    </row>
    <row r="20" spans="2:19" ht="15">
      <c r="B20" s="3"/>
      <c r="C20" s="23"/>
      <c r="D20" s="23"/>
      <c r="E20" s="23"/>
      <c r="F20" s="23"/>
      <c r="G20" s="23"/>
      <c r="H20" s="23"/>
      <c r="I20" s="7"/>
      <c r="J20" s="7"/>
      <c r="K20" s="33"/>
      <c r="L20" s="33"/>
      <c r="M20" s="7"/>
      <c r="N20" s="7"/>
      <c r="O20" s="7"/>
      <c r="P20" s="33"/>
      <c r="Q20" s="7"/>
      <c r="R20" s="7"/>
      <c r="S20" s="3"/>
    </row>
    <row r="21" spans="2:19" ht="15">
      <c r="B21" s="3"/>
      <c r="C21" s="23"/>
      <c r="D21" s="23" t="s">
        <v>79</v>
      </c>
      <c r="E21" s="23"/>
      <c r="F21" s="23"/>
      <c r="G21" s="23"/>
      <c r="H21" s="23"/>
      <c r="I21" s="7">
        <f>I17+I19</f>
        <v>8036402</v>
      </c>
      <c r="J21" s="7"/>
      <c r="K21" s="7">
        <f>K17+K19</f>
        <v>7330836</v>
      </c>
      <c r="L21" s="33"/>
      <c r="M21" s="7"/>
      <c r="N21" s="7">
        <f>N17+N19</f>
        <v>23665506</v>
      </c>
      <c r="O21" s="7"/>
      <c r="P21" s="7">
        <f>P17+P19</f>
        <v>20442049</v>
      </c>
      <c r="Q21" s="7"/>
      <c r="R21" s="7"/>
      <c r="S21" s="3"/>
    </row>
    <row r="22" spans="2:19" ht="15">
      <c r="B22" s="3"/>
      <c r="C22" s="23"/>
      <c r="D22" s="23"/>
      <c r="E22" s="23"/>
      <c r="F22" s="23"/>
      <c r="G22" s="23"/>
      <c r="H22" s="23"/>
      <c r="I22" s="7"/>
      <c r="J22" s="7"/>
      <c r="K22" s="7"/>
      <c r="L22" s="7"/>
      <c r="M22" s="7"/>
      <c r="N22" s="7"/>
      <c r="O22" s="7"/>
      <c r="P22" s="7"/>
      <c r="Q22" s="7"/>
      <c r="R22" s="7"/>
      <c r="S22" s="3"/>
    </row>
    <row r="23" spans="2:19" ht="15">
      <c r="B23" s="3"/>
      <c r="C23" s="23"/>
      <c r="D23" s="23" t="s">
        <v>126</v>
      </c>
      <c r="E23" s="23"/>
      <c r="F23" s="23"/>
      <c r="G23" s="23"/>
      <c r="H23" s="23"/>
      <c r="I23" s="7">
        <v>119320</v>
      </c>
      <c r="J23" s="7"/>
      <c r="K23" s="33">
        <f>337675-13415</f>
        <v>324260</v>
      </c>
      <c r="L23" s="33"/>
      <c r="M23" s="7"/>
      <c r="N23" s="7">
        <v>559830</v>
      </c>
      <c r="O23" s="7"/>
      <c r="P23" s="33">
        <f>879433-25997</f>
        <v>853436</v>
      </c>
      <c r="Q23" s="33"/>
      <c r="R23" s="7"/>
      <c r="S23" s="3"/>
    </row>
    <row r="24" spans="2:19" ht="15">
      <c r="B24" s="3"/>
      <c r="C24" s="23"/>
      <c r="D24" s="23"/>
      <c r="E24" s="23"/>
      <c r="F24" s="23"/>
      <c r="G24" s="23"/>
      <c r="H24" s="23"/>
      <c r="I24" s="7"/>
      <c r="J24" s="7"/>
      <c r="K24" s="33"/>
      <c r="L24" s="33"/>
      <c r="M24" s="7"/>
      <c r="N24" s="7"/>
      <c r="O24" s="7"/>
      <c r="P24" s="33"/>
      <c r="Q24" s="33"/>
      <c r="R24" s="7"/>
      <c r="S24" s="3"/>
    </row>
    <row r="25" spans="2:19" ht="15">
      <c r="B25" s="3"/>
      <c r="C25" s="23"/>
      <c r="D25" s="23" t="s">
        <v>2</v>
      </c>
      <c r="E25" s="23"/>
      <c r="F25" s="23"/>
      <c r="G25" s="23"/>
      <c r="H25" s="23"/>
      <c r="I25" s="6">
        <v>-6329600</v>
      </c>
      <c r="J25" s="7"/>
      <c r="K25" s="52">
        <f>-6082659-K29</f>
        <v>-5849827</v>
      </c>
      <c r="L25" s="33"/>
      <c r="M25" s="7"/>
      <c r="N25" s="6">
        <v>-18736645</v>
      </c>
      <c r="O25" s="7"/>
      <c r="P25" s="52">
        <v>-16225248</v>
      </c>
      <c r="Q25" s="33"/>
      <c r="R25" s="7"/>
      <c r="S25" s="3"/>
    </row>
    <row r="26" spans="2:19" ht="15">
      <c r="B26" s="3"/>
      <c r="C26" s="23"/>
      <c r="D26" s="23"/>
      <c r="E26" s="23"/>
      <c r="F26" s="23"/>
      <c r="G26" s="23"/>
      <c r="H26" s="23"/>
      <c r="I26" s="7"/>
      <c r="J26" s="7"/>
      <c r="K26" s="7"/>
      <c r="L26" s="7"/>
      <c r="M26" s="7"/>
      <c r="N26" s="7"/>
      <c r="O26" s="7"/>
      <c r="P26" s="7"/>
      <c r="Q26" s="7"/>
      <c r="R26" s="7"/>
      <c r="S26" s="3"/>
    </row>
    <row r="27" spans="2:19" ht="15">
      <c r="B27" s="3"/>
      <c r="C27" s="23"/>
      <c r="D27" s="3" t="s">
        <v>127</v>
      </c>
      <c r="E27" s="23"/>
      <c r="F27" s="23"/>
      <c r="G27" s="23"/>
      <c r="H27" s="23"/>
      <c r="I27" s="7">
        <f>SUM(I21:I25)</f>
        <v>1826122</v>
      </c>
      <c r="J27" s="7"/>
      <c r="K27" s="7">
        <f>SUM(K21:K25)</f>
        <v>1805269</v>
      </c>
      <c r="L27" s="33"/>
      <c r="M27" s="7"/>
      <c r="N27" s="7">
        <f>SUM(N21:N25)</f>
        <v>5488691</v>
      </c>
      <c r="O27" s="7"/>
      <c r="P27" s="7">
        <f>SUM(P21:P25)</f>
        <v>5070237</v>
      </c>
      <c r="Q27" s="33"/>
      <c r="R27" s="7"/>
      <c r="S27" s="3"/>
    </row>
    <row r="28" spans="2:19" ht="15">
      <c r="B28" s="3"/>
      <c r="C28" s="23"/>
      <c r="D28" s="23"/>
      <c r="E28" s="23"/>
      <c r="F28" s="23"/>
      <c r="G28" s="23"/>
      <c r="H28" s="23"/>
      <c r="I28" s="7"/>
      <c r="J28" s="7"/>
      <c r="K28" s="7"/>
      <c r="L28" s="7"/>
      <c r="M28" s="7"/>
      <c r="N28" s="7"/>
      <c r="O28" s="7"/>
      <c r="P28" s="7"/>
      <c r="Q28" s="7"/>
      <c r="R28" s="7"/>
      <c r="S28" s="3"/>
    </row>
    <row r="29" spans="2:19" ht="15">
      <c r="B29" s="3"/>
      <c r="C29" s="23"/>
      <c r="D29" s="23" t="s">
        <v>136</v>
      </c>
      <c r="E29" s="23"/>
      <c r="F29" s="23"/>
      <c r="G29" s="23"/>
      <c r="H29" s="23"/>
      <c r="I29" s="7">
        <v>-240175</v>
      </c>
      <c r="J29" s="7"/>
      <c r="K29" s="7">
        <v>-232832</v>
      </c>
      <c r="L29" s="7"/>
      <c r="M29" s="7"/>
      <c r="N29" s="7">
        <v>-336309</v>
      </c>
      <c r="O29" s="7"/>
      <c r="P29" s="7">
        <v>-760019</v>
      </c>
      <c r="Q29" s="7"/>
      <c r="R29" s="7"/>
      <c r="S29" s="3"/>
    </row>
    <row r="30" spans="2:19" ht="15">
      <c r="B30" s="3"/>
      <c r="C30" s="23"/>
      <c r="D30" s="23"/>
      <c r="E30" s="23"/>
      <c r="F30" s="23"/>
      <c r="S30" s="3"/>
    </row>
    <row r="31" spans="2:19" ht="15">
      <c r="B31" s="3"/>
      <c r="C31" s="23"/>
      <c r="D31" s="23" t="s">
        <v>128</v>
      </c>
      <c r="E31" s="23"/>
      <c r="F31" s="23"/>
      <c r="G31" s="23"/>
      <c r="H31" s="23"/>
      <c r="I31" s="6">
        <v>-2646546</v>
      </c>
      <c r="J31" s="7"/>
      <c r="K31" s="79">
        <f>-467620+13415</f>
        <v>-454205</v>
      </c>
      <c r="L31" s="36"/>
      <c r="M31" s="7"/>
      <c r="N31" s="6">
        <v>-5903053</v>
      </c>
      <c r="O31" s="7"/>
      <c r="P31" s="79">
        <f>-987284+25997</f>
        <v>-961287</v>
      </c>
      <c r="Q31" s="36"/>
      <c r="R31" s="7"/>
      <c r="S31" s="3"/>
    </row>
    <row r="32" spans="2:19" ht="15">
      <c r="B32" s="3"/>
      <c r="C32" s="23"/>
      <c r="D32" s="3"/>
      <c r="E32" s="23"/>
      <c r="F32" s="23"/>
      <c r="G32" s="23"/>
      <c r="H32" s="23"/>
      <c r="I32" s="7"/>
      <c r="J32" s="7"/>
      <c r="K32" s="7"/>
      <c r="L32" s="7"/>
      <c r="M32" s="7"/>
      <c r="N32" s="7"/>
      <c r="O32" s="7"/>
      <c r="P32" s="7"/>
      <c r="Q32" s="7"/>
      <c r="R32" s="7"/>
      <c r="S32" s="3"/>
    </row>
    <row r="33" spans="2:19" ht="15">
      <c r="B33" s="3"/>
      <c r="C33" s="23"/>
      <c r="D33" s="23" t="s">
        <v>209</v>
      </c>
      <c r="E33" s="23"/>
      <c r="F33" s="23"/>
      <c r="G33" s="23"/>
      <c r="H33" s="23"/>
      <c r="I33" s="7">
        <f>SUM(I27:I31)</f>
        <v>-1060599</v>
      </c>
      <c r="J33" s="7"/>
      <c r="K33" s="7">
        <f>SUM(K27:K31)</f>
        <v>1118232</v>
      </c>
      <c r="L33" s="7"/>
      <c r="M33" s="7"/>
      <c r="N33" s="7">
        <f>SUM(N27:N31)</f>
        <v>-750671</v>
      </c>
      <c r="O33" s="7"/>
      <c r="P33" s="7">
        <f>SUM(P27:P31)</f>
        <v>3348931</v>
      </c>
      <c r="Q33" s="7"/>
      <c r="R33" s="7"/>
      <c r="S33" s="3"/>
    </row>
    <row r="34" spans="2:19" ht="15">
      <c r="B34" s="3"/>
      <c r="C34" s="23"/>
      <c r="D34" s="23"/>
      <c r="E34" s="23"/>
      <c r="F34" s="23"/>
      <c r="G34" s="23"/>
      <c r="H34" s="23"/>
      <c r="I34" s="7"/>
      <c r="J34" s="7"/>
      <c r="K34" s="7"/>
      <c r="L34" s="7"/>
      <c r="M34" s="7"/>
      <c r="N34" s="7"/>
      <c r="O34" s="7"/>
      <c r="P34" s="7"/>
      <c r="Q34" s="7"/>
      <c r="R34" s="7"/>
      <c r="S34" s="3"/>
    </row>
    <row r="35" spans="2:19" ht="15">
      <c r="B35" s="3"/>
      <c r="C35" s="23"/>
      <c r="D35" s="23" t="s">
        <v>6</v>
      </c>
      <c r="E35" s="23"/>
      <c r="F35" s="23"/>
      <c r="G35" s="23"/>
      <c r="H35" s="23"/>
      <c r="I35" s="6">
        <v>-675629</v>
      </c>
      <c r="J35" s="7"/>
      <c r="K35" s="52">
        <v>-566041</v>
      </c>
      <c r="L35" s="33"/>
      <c r="M35" s="7"/>
      <c r="N35" s="6">
        <v>-1593903</v>
      </c>
      <c r="O35" s="7"/>
      <c r="P35" s="52">
        <v>-1620024</v>
      </c>
      <c r="Q35" s="33"/>
      <c r="R35" s="7"/>
      <c r="S35" s="3"/>
    </row>
    <row r="36" spans="2:19" ht="15">
      <c r="B36" s="3"/>
      <c r="C36" s="23"/>
      <c r="D36" s="23"/>
      <c r="E36" s="23"/>
      <c r="F36" s="23"/>
      <c r="G36" s="23"/>
      <c r="H36" s="23"/>
      <c r="I36" s="7"/>
      <c r="J36" s="7"/>
      <c r="K36" s="7"/>
      <c r="L36" s="7"/>
      <c r="M36" s="7"/>
      <c r="N36" s="7"/>
      <c r="O36" s="7"/>
      <c r="P36" s="7"/>
      <c r="Q36" s="7"/>
      <c r="R36" s="7"/>
      <c r="S36" s="3"/>
    </row>
    <row r="37" spans="2:19" ht="15">
      <c r="B37" s="3"/>
      <c r="C37" s="23"/>
      <c r="D37" s="3" t="s">
        <v>208</v>
      </c>
      <c r="E37" s="23"/>
      <c r="F37" s="23"/>
      <c r="G37" s="23"/>
      <c r="H37" s="23"/>
      <c r="I37" s="7">
        <f>I33+I35</f>
        <v>-1736228</v>
      </c>
      <c r="J37" s="7"/>
      <c r="K37" s="7">
        <f>K33+K35</f>
        <v>552191</v>
      </c>
      <c r="L37" s="7"/>
      <c r="M37" s="7"/>
      <c r="N37" s="7">
        <f>N33+N35</f>
        <v>-2344574</v>
      </c>
      <c r="O37" s="7"/>
      <c r="P37" s="7">
        <f>P33+P35</f>
        <v>1728907</v>
      </c>
      <c r="Q37" s="7"/>
      <c r="R37" s="7"/>
      <c r="S37" s="3"/>
    </row>
    <row r="38" spans="2:19" ht="15">
      <c r="B38" s="3"/>
      <c r="C38" s="23"/>
      <c r="D38" s="23"/>
      <c r="E38" s="23"/>
      <c r="F38" s="23"/>
      <c r="G38" s="23"/>
      <c r="H38" s="23"/>
      <c r="I38" s="7"/>
      <c r="J38" s="7"/>
      <c r="K38" s="7"/>
      <c r="L38" s="7"/>
      <c r="M38" s="7"/>
      <c r="N38" s="7"/>
      <c r="O38" s="7"/>
      <c r="P38" s="7"/>
      <c r="Q38" s="7"/>
      <c r="R38" s="7"/>
      <c r="S38" s="3"/>
    </row>
    <row r="39" spans="2:19" ht="15">
      <c r="B39" s="3"/>
      <c r="C39" s="23"/>
      <c r="D39" s="23" t="s">
        <v>4</v>
      </c>
      <c r="E39" s="23"/>
      <c r="F39" s="23"/>
      <c r="G39" s="23"/>
      <c r="H39" s="23"/>
      <c r="I39" s="6">
        <v>-87922</v>
      </c>
      <c r="J39" s="7"/>
      <c r="K39" s="52">
        <v>-198104</v>
      </c>
      <c r="L39" s="33"/>
      <c r="M39" s="7"/>
      <c r="N39" s="6">
        <v>180122</v>
      </c>
      <c r="O39" s="7"/>
      <c r="P39" s="52">
        <v>-676049</v>
      </c>
      <c r="Q39" s="33"/>
      <c r="R39" s="7"/>
      <c r="S39" s="3"/>
    </row>
    <row r="40" spans="2:19" ht="15">
      <c r="B40" s="3"/>
      <c r="C40" s="23"/>
      <c r="D40" s="23"/>
      <c r="E40" s="23"/>
      <c r="F40" s="23"/>
      <c r="G40" s="23"/>
      <c r="H40" s="23"/>
      <c r="I40" s="7"/>
      <c r="J40" s="7"/>
      <c r="K40" s="33"/>
      <c r="L40" s="33"/>
      <c r="M40" s="7"/>
      <c r="N40" s="7"/>
      <c r="O40" s="7"/>
      <c r="P40" s="33"/>
      <c r="Q40" s="33"/>
      <c r="R40" s="7"/>
      <c r="S40" s="3"/>
    </row>
    <row r="41" spans="2:19" ht="15.75" thickBot="1">
      <c r="B41" s="3"/>
      <c r="C41" s="23"/>
      <c r="D41" s="23" t="s">
        <v>207</v>
      </c>
      <c r="E41" s="23"/>
      <c r="F41" s="23"/>
      <c r="G41" s="23"/>
      <c r="H41" s="23"/>
      <c r="I41" s="4">
        <f>SUM(I37:I39)</f>
        <v>-1824150</v>
      </c>
      <c r="J41" s="7"/>
      <c r="K41" s="4">
        <f>SUM(K37:K39)</f>
        <v>354087</v>
      </c>
      <c r="L41" s="7"/>
      <c r="M41" s="7"/>
      <c r="N41" s="4">
        <f>SUM(N37:N39)</f>
        <v>-2164452</v>
      </c>
      <c r="O41" s="7"/>
      <c r="P41" s="4">
        <f>SUM(P37:P39)</f>
        <v>1052858</v>
      </c>
      <c r="Q41" s="7"/>
      <c r="R41" s="7"/>
      <c r="S41" s="3"/>
    </row>
    <row r="42" spans="2:19" ht="15.75" thickTop="1">
      <c r="B42" s="3"/>
      <c r="C42" s="23"/>
      <c r="D42" s="23"/>
      <c r="E42" s="23"/>
      <c r="F42" s="23"/>
      <c r="G42" s="23"/>
      <c r="H42" s="23"/>
      <c r="I42" s="7"/>
      <c r="J42" s="7"/>
      <c r="K42" s="7"/>
      <c r="L42" s="7"/>
      <c r="M42" s="7"/>
      <c r="N42" s="7"/>
      <c r="O42" s="7"/>
      <c r="P42" s="7"/>
      <c r="Q42" s="7"/>
      <c r="R42" s="7"/>
      <c r="S42" s="3"/>
    </row>
    <row r="43" spans="2:19" ht="15">
      <c r="B43" s="3"/>
      <c r="C43" s="23"/>
      <c r="D43" s="23"/>
      <c r="E43" s="23"/>
      <c r="F43" s="23"/>
      <c r="G43" s="23"/>
      <c r="H43" s="23"/>
      <c r="I43" s="7"/>
      <c r="J43" s="7"/>
      <c r="K43" s="7"/>
      <c r="L43" s="7"/>
      <c r="M43" s="7"/>
      <c r="N43" s="7"/>
      <c r="O43" s="7"/>
      <c r="P43" s="7"/>
      <c r="Q43" s="7"/>
      <c r="R43" s="7"/>
      <c r="S43" s="3"/>
    </row>
    <row r="44" spans="2:19" ht="15">
      <c r="B44" s="3"/>
      <c r="C44" s="23"/>
      <c r="D44" s="23" t="s">
        <v>77</v>
      </c>
      <c r="E44" s="26" t="s">
        <v>129</v>
      </c>
      <c r="F44" s="23"/>
      <c r="G44" s="23"/>
      <c r="H44" s="23"/>
      <c r="I44" s="28">
        <v>-4.05</v>
      </c>
      <c r="J44" s="7"/>
      <c r="K44" s="28">
        <v>0.79</v>
      </c>
      <c r="L44" s="28"/>
      <c r="M44" s="7"/>
      <c r="N44" s="28">
        <v>-4.81</v>
      </c>
      <c r="O44" s="28"/>
      <c r="P44" s="28">
        <v>2.34</v>
      </c>
      <c r="Q44" s="33"/>
      <c r="R44" s="7"/>
      <c r="S44" s="3"/>
    </row>
    <row r="45" spans="2:19" ht="15">
      <c r="B45" s="3"/>
      <c r="C45" s="23"/>
      <c r="D45" s="23"/>
      <c r="E45" s="23"/>
      <c r="F45" s="23"/>
      <c r="G45" s="23"/>
      <c r="H45" s="23"/>
      <c r="I45" s="7"/>
      <c r="J45" s="7"/>
      <c r="K45" s="7"/>
      <c r="L45" s="7"/>
      <c r="M45" s="7"/>
      <c r="N45" s="7"/>
      <c r="O45" s="7"/>
      <c r="P45" s="7"/>
      <c r="Q45" s="7"/>
      <c r="R45" s="7"/>
      <c r="S45" s="3"/>
    </row>
    <row r="46" spans="2:19" ht="15">
      <c r="B46" s="3"/>
      <c r="C46" s="23"/>
      <c r="D46" s="23"/>
      <c r="E46" s="26" t="s">
        <v>130</v>
      </c>
      <c r="F46" s="23"/>
      <c r="G46" s="23"/>
      <c r="H46" s="23"/>
      <c r="I46" s="41">
        <v>0</v>
      </c>
      <c r="J46" s="41"/>
      <c r="K46" s="41">
        <v>0</v>
      </c>
      <c r="L46" s="41"/>
      <c r="M46" s="41"/>
      <c r="N46" s="41">
        <v>0</v>
      </c>
      <c r="O46" s="41"/>
      <c r="P46" s="55">
        <v>0</v>
      </c>
      <c r="Q46" s="7"/>
      <c r="R46" s="7"/>
      <c r="S46" s="3"/>
    </row>
    <row r="47" spans="2:19" ht="15">
      <c r="B47" s="3"/>
      <c r="C47" s="23"/>
      <c r="D47" s="23"/>
      <c r="E47" s="23"/>
      <c r="F47" s="23"/>
      <c r="G47" s="23"/>
      <c r="H47" s="23"/>
      <c r="I47" s="7"/>
      <c r="J47" s="7"/>
      <c r="K47" s="7"/>
      <c r="L47" s="7"/>
      <c r="M47" s="7"/>
      <c r="N47" s="7"/>
      <c r="O47" s="7"/>
      <c r="P47" s="37"/>
      <c r="Q47" s="7"/>
      <c r="R47" s="7"/>
      <c r="S47" s="3"/>
    </row>
    <row r="48" spans="2:19" ht="15.75">
      <c r="B48" s="3"/>
      <c r="C48" s="38"/>
      <c r="D48" s="3"/>
      <c r="E48" s="23"/>
      <c r="F48" s="23"/>
      <c r="G48" s="23"/>
      <c r="H48" s="23"/>
      <c r="I48" s="7"/>
      <c r="J48" s="7"/>
      <c r="K48" s="7"/>
      <c r="L48" s="7"/>
      <c r="M48" s="7"/>
      <c r="N48" s="7"/>
      <c r="O48" s="7"/>
      <c r="P48" s="7"/>
      <c r="Q48" s="7"/>
      <c r="R48" s="7"/>
      <c r="S48" s="3"/>
    </row>
    <row r="49" spans="2:19" ht="15.75">
      <c r="B49" s="3"/>
      <c r="C49" s="38"/>
      <c r="D49" s="3" t="s">
        <v>131</v>
      </c>
      <c r="E49" s="23"/>
      <c r="F49" s="23"/>
      <c r="G49" s="23"/>
      <c r="H49" s="23"/>
      <c r="I49" s="7"/>
      <c r="J49" s="7"/>
      <c r="K49" s="7"/>
      <c r="L49" s="7"/>
      <c r="M49" s="7"/>
      <c r="N49" s="7"/>
      <c r="O49" s="7"/>
      <c r="P49" s="7"/>
      <c r="Q49" s="7"/>
      <c r="R49" s="7"/>
      <c r="S49" s="3"/>
    </row>
    <row r="50" spans="2:19" ht="15">
      <c r="B50" s="3"/>
      <c r="C50" s="3"/>
      <c r="D50" s="3" t="s">
        <v>198</v>
      </c>
      <c r="E50" s="23"/>
      <c r="F50" s="23"/>
      <c r="G50" s="23"/>
      <c r="H50" s="23"/>
      <c r="I50" s="7"/>
      <c r="J50" s="7"/>
      <c r="K50" s="7"/>
      <c r="L50" s="7"/>
      <c r="M50" s="7"/>
      <c r="N50" s="7"/>
      <c r="O50" s="7"/>
      <c r="P50" s="7"/>
      <c r="Q50" s="7"/>
      <c r="R50" s="7"/>
      <c r="S50" s="3"/>
    </row>
    <row r="51" spans="2:18" ht="15">
      <c r="B51" s="3"/>
      <c r="C51" s="3"/>
      <c r="D51" s="23"/>
      <c r="E51" s="23"/>
      <c r="F51" s="23"/>
      <c r="G51" s="23"/>
      <c r="H51" s="23"/>
      <c r="I51" s="7"/>
      <c r="J51" s="7"/>
      <c r="K51" s="7"/>
      <c r="L51" s="7"/>
      <c r="M51" s="7"/>
      <c r="N51" s="7"/>
      <c r="O51" s="7"/>
      <c r="P51" s="7"/>
      <c r="Q51" s="7"/>
      <c r="R51" s="7"/>
    </row>
    <row r="52" spans="3:18" ht="15.75">
      <c r="C52" s="18"/>
      <c r="D52" s="91" t="s">
        <v>218</v>
      </c>
      <c r="E52" s="18"/>
      <c r="F52" s="18"/>
      <c r="G52" s="18"/>
      <c r="H52" s="18"/>
      <c r="I52" s="5"/>
      <c r="J52" s="5"/>
      <c r="K52" s="5"/>
      <c r="L52" s="5"/>
      <c r="M52" s="5"/>
      <c r="N52" s="5"/>
      <c r="O52" s="5"/>
      <c r="P52" s="5"/>
      <c r="Q52" s="5"/>
      <c r="R52" s="5"/>
    </row>
    <row r="53" spans="3:18" ht="15">
      <c r="C53" s="18"/>
      <c r="D53" s="18"/>
      <c r="E53" s="18"/>
      <c r="F53" s="18"/>
      <c r="G53" s="18"/>
      <c r="H53" s="18"/>
      <c r="I53" s="5"/>
      <c r="J53" s="5"/>
      <c r="K53" s="5"/>
      <c r="L53" s="5"/>
      <c r="M53" s="5"/>
      <c r="N53" s="5"/>
      <c r="O53" s="5"/>
      <c r="P53" s="5"/>
      <c r="Q53" s="5"/>
      <c r="R53" s="5"/>
    </row>
    <row r="54" spans="3:18" ht="15.75">
      <c r="C54" s="38"/>
      <c r="D54" s="42" t="s">
        <v>223</v>
      </c>
      <c r="I54" s="5"/>
      <c r="J54" s="5"/>
      <c r="K54" s="5"/>
      <c r="L54" s="5"/>
      <c r="M54" s="5"/>
      <c r="N54" s="5"/>
      <c r="O54" s="5"/>
      <c r="P54" s="5"/>
      <c r="Q54" s="5"/>
      <c r="R54" s="5"/>
    </row>
    <row r="55" spans="3:18" ht="15">
      <c r="C55" s="87" t="s">
        <v>219</v>
      </c>
      <c r="D55" s="42" t="s">
        <v>220</v>
      </c>
      <c r="I55" s="5"/>
      <c r="J55" s="5"/>
      <c r="K55" s="5"/>
      <c r="L55" s="5"/>
      <c r="M55" s="5"/>
      <c r="N55" s="5"/>
      <c r="O55" s="5"/>
      <c r="P55" s="5"/>
      <c r="Q55" s="5"/>
      <c r="R55" s="5"/>
    </row>
    <row r="56" spans="3:4" ht="15">
      <c r="C56" s="87" t="s">
        <v>221</v>
      </c>
      <c r="D56" s="42" t="s">
        <v>227</v>
      </c>
    </row>
    <row r="57" ht="15">
      <c r="D57" s="42" t="s">
        <v>224</v>
      </c>
    </row>
    <row r="58" spans="3:4" ht="15">
      <c r="C58" s="87" t="s">
        <v>222</v>
      </c>
      <c r="D58" s="42" t="s">
        <v>225</v>
      </c>
    </row>
    <row r="59" ht="15">
      <c r="D59" s="42" t="s">
        <v>226</v>
      </c>
    </row>
    <row r="61" ht="15">
      <c r="D61" s="43"/>
    </row>
    <row r="62" spans="4:9" ht="15.75">
      <c r="D62" s="43"/>
      <c r="I62" s="46"/>
    </row>
    <row r="63" ht="15.75">
      <c r="I63" s="46"/>
    </row>
    <row r="64" ht="15.75">
      <c r="D64" s="44"/>
    </row>
    <row r="65" ht="15.75">
      <c r="D65" s="45"/>
    </row>
    <row r="66" ht="15.75">
      <c r="D66" s="45"/>
    </row>
    <row r="67" ht="15.75">
      <c r="D67" s="45"/>
    </row>
    <row r="68" ht="15.75">
      <c r="D68" s="45"/>
    </row>
    <row r="69" ht="15.75">
      <c r="D69" s="45"/>
    </row>
    <row r="70" ht="15.75">
      <c r="D70" s="45"/>
    </row>
    <row r="71" ht="15.75">
      <c r="D71" s="45"/>
    </row>
    <row r="72" ht="15.75">
      <c r="D72" s="45"/>
    </row>
    <row r="73" ht="15.75">
      <c r="D73" s="44"/>
    </row>
  </sheetData>
  <printOptions/>
  <pageMargins left="0.57" right="0.45" top="0.74" bottom="0.24" header="0.38" footer="0.52"/>
  <pageSetup horizontalDpi="300" verticalDpi="300" orientation="portrait" paperSize="9" scale="65" r:id="rId1"/>
</worksheet>
</file>

<file path=xl/worksheets/sheet2.xml><?xml version="1.0" encoding="utf-8"?>
<worksheet xmlns="http://schemas.openxmlformats.org/spreadsheetml/2006/main" xmlns:r="http://schemas.openxmlformats.org/officeDocument/2006/relationships">
  <dimension ref="C3:O61"/>
  <sheetViews>
    <sheetView showGridLines="0" zoomScale="55" zoomScaleNormal="55" workbookViewId="0" topLeftCell="A1">
      <selection activeCell="M3" sqref="M3"/>
    </sheetView>
  </sheetViews>
  <sheetFormatPr defaultColWidth="8.88671875" defaultRowHeight="15"/>
  <cols>
    <col min="2" max="2" width="4.3359375" style="0" customWidth="1"/>
    <col min="3" max="3" width="3.21484375" style="0" customWidth="1"/>
    <col min="4" max="4" width="1.88671875" style="0" customWidth="1"/>
    <col min="5" max="5" width="7.88671875" style="0" customWidth="1"/>
    <col min="6" max="6" width="13.88671875" style="0" customWidth="1"/>
    <col min="7" max="7" width="12.10546875" style="0" customWidth="1"/>
    <col min="8" max="8" width="10.88671875" style="0" customWidth="1"/>
    <col min="9" max="11" width="11.6640625" style="0" customWidth="1"/>
    <col min="14" max="14" width="10.10546875" style="0" customWidth="1"/>
    <col min="15" max="15" width="11.6640625" style="0" customWidth="1"/>
  </cols>
  <sheetData>
    <row r="3" ht="15.75">
      <c r="C3" s="2" t="s">
        <v>11</v>
      </c>
    </row>
    <row r="4" ht="15">
      <c r="C4" s="10" t="s">
        <v>8</v>
      </c>
    </row>
    <row r="5" ht="15">
      <c r="C5" s="10"/>
    </row>
    <row r="7" ht="15.75">
      <c r="C7" s="2" t="s">
        <v>133</v>
      </c>
    </row>
    <row r="8" ht="15.75">
      <c r="C8" s="2" t="s">
        <v>132</v>
      </c>
    </row>
    <row r="10" spans="9:11" ht="15">
      <c r="I10" s="1" t="s">
        <v>71</v>
      </c>
      <c r="K10" s="1" t="s">
        <v>19</v>
      </c>
    </row>
    <row r="11" spans="9:11" ht="15">
      <c r="I11" s="1" t="s">
        <v>13</v>
      </c>
      <c r="K11" s="1" t="s">
        <v>20</v>
      </c>
    </row>
    <row r="12" spans="9:11" ht="15">
      <c r="I12" s="1" t="s">
        <v>21</v>
      </c>
      <c r="K12" s="1" t="s">
        <v>21</v>
      </c>
    </row>
    <row r="13" spans="9:11" ht="15">
      <c r="I13" s="1" t="s">
        <v>70</v>
      </c>
      <c r="K13" s="1" t="s">
        <v>70</v>
      </c>
    </row>
    <row r="14" spans="9:11" ht="15">
      <c r="I14" s="9" t="s">
        <v>113</v>
      </c>
      <c r="K14" s="9" t="s">
        <v>94</v>
      </c>
    </row>
    <row r="15" spans="9:11" ht="15">
      <c r="I15" s="9" t="s">
        <v>1</v>
      </c>
      <c r="K15" s="9" t="s">
        <v>1</v>
      </c>
    </row>
    <row r="16" spans="9:11" ht="15">
      <c r="I16" s="1" t="s">
        <v>75</v>
      </c>
      <c r="K16" s="1" t="s">
        <v>74</v>
      </c>
    </row>
    <row r="18" spans="4:11" ht="15">
      <c r="D18" t="s">
        <v>89</v>
      </c>
      <c r="I18" s="5">
        <v>26567732</v>
      </c>
      <c r="J18" s="12"/>
      <c r="K18" s="14">
        <v>27102825</v>
      </c>
    </row>
    <row r="19" ht="15">
      <c r="D19" t="s">
        <v>95</v>
      </c>
    </row>
    <row r="20" spans="4:11" ht="15">
      <c r="D20" t="s">
        <v>174</v>
      </c>
      <c r="I20" s="5">
        <v>2990252</v>
      </c>
      <c r="J20" s="12"/>
      <c r="K20" s="14">
        <v>3471280</v>
      </c>
    </row>
    <row r="21" spans="4:11" ht="15">
      <c r="D21" t="s">
        <v>186</v>
      </c>
      <c r="I21" s="5">
        <v>3873422</v>
      </c>
      <c r="J21" s="12"/>
      <c r="K21" s="14">
        <f>4445572+1946222</f>
        <v>6391794</v>
      </c>
    </row>
    <row r="22" spans="4:11" ht="15">
      <c r="D22" t="s">
        <v>175</v>
      </c>
      <c r="I22" s="5">
        <v>1546096</v>
      </c>
      <c r="J22" s="12"/>
      <c r="K22" s="14">
        <v>1558811</v>
      </c>
    </row>
    <row r="23" spans="9:11" ht="15">
      <c r="I23" s="5"/>
      <c r="J23" s="12"/>
      <c r="K23" s="5"/>
    </row>
    <row r="24" spans="4:11" ht="15">
      <c r="D24" t="s">
        <v>22</v>
      </c>
      <c r="I24" s="5"/>
      <c r="J24" s="12"/>
      <c r="K24" s="5"/>
    </row>
    <row r="25" spans="5:11" ht="15">
      <c r="E25" t="s">
        <v>96</v>
      </c>
      <c r="I25" s="50">
        <v>29285137</v>
      </c>
      <c r="J25" s="12"/>
      <c r="K25" s="53">
        <v>30513709</v>
      </c>
    </row>
    <row r="26" spans="5:11" ht="15">
      <c r="E26" t="s">
        <v>73</v>
      </c>
      <c r="I26" s="17">
        <v>702575</v>
      </c>
      <c r="J26" s="12"/>
      <c r="K26" s="54">
        <v>851255</v>
      </c>
    </row>
    <row r="27" spans="5:11" ht="15">
      <c r="E27" t="s">
        <v>184</v>
      </c>
      <c r="I27" s="17">
        <v>39368171</v>
      </c>
      <c r="J27" s="12"/>
      <c r="K27" s="54">
        <f>38898819+2624802</f>
        <v>41523621</v>
      </c>
    </row>
    <row r="28" spans="5:11" ht="15">
      <c r="E28" t="s">
        <v>107</v>
      </c>
      <c r="I28" s="17">
        <v>0</v>
      </c>
      <c r="J28" s="12"/>
      <c r="K28" s="17">
        <v>3033491</v>
      </c>
    </row>
    <row r="29" spans="5:11" ht="15">
      <c r="E29" t="s">
        <v>106</v>
      </c>
      <c r="I29" s="17">
        <v>149500</v>
      </c>
      <c r="J29" s="12"/>
      <c r="K29" s="17">
        <v>149500</v>
      </c>
    </row>
    <row r="30" spans="5:11" ht="15">
      <c r="E30" t="s">
        <v>187</v>
      </c>
      <c r="I30" s="17">
        <v>5092299</v>
      </c>
      <c r="J30" s="12"/>
      <c r="K30" s="54">
        <f>1550117+4500000</f>
        <v>6050117</v>
      </c>
    </row>
    <row r="31" spans="9:15" ht="15">
      <c r="I31" s="51">
        <f>SUM(I25:I30)</f>
        <v>74597682</v>
      </c>
      <c r="J31" s="12"/>
      <c r="K31" s="51">
        <f>SUM(K25:K30)</f>
        <v>82121693</v>
      </c>
      <c r="O31" s="12"/>
    </row>
    <row r="32" spans="9:11" ht="15">
      <c r="I32" s="5"/>
      <c r="J32" s="12"/>
      <c r="K32" s="5"/>
    </row>
    <row r="33" spans="4:11" ht="15">
      <c r="D33" t="s">
        <v>23</v>
      </c>
      <c r="I33" s="6"/>
      <c r="J33" s="12"/>
      <c r="K33" s="6"/>
    </row>
    <row r="34" spans="5:11" ht="15">
      <c r="E34" t="s">
        <v>185</v>
      </c>
      <c r="I34" s="17">
        <v>22486806</v>
      </c>
      <c r="J34" s="12"/>
      <c r="K34" s="17">
        <f>17053336+12563058</f>
        <v>29616394</v>
      </c>
    </row>
    <row r="35" spans="5:11" ht="15">
      <c r="E35" s="3" t="s">
        <v>24</v>
      </c>
      <c r="F35" s="3"/>
      <c r="G35" s="3"/>
      <c r="H35" s="3"/>
      <c r="I35" s="17">
        <v>6232167</v>
      </c>
      <c r="J35" s="16"/>
      <c r="K35" s="17">
        <f>3987538+234887</f>
        <v>4222425</v>
      </c>
    </row>
    <row r="36" spans="5:11" ht="15">
      <c r="E36" t="s">
        <v>105</v>
      </c>
      <c r="F36" s="3"/>
      <c r="G36" s="3"/>
      <c r="H36" s="3"/>
      <c r="I36" s="17">
        <v>0</v>
      </c>
      <c r="J36" s="16"/>
      <c r="K36" s="17">
        <v>99851</v>
      </c>
    </row>
    <row r="37" spans="5:11" ht="15">
      <c r="E37" t="s">
        <v>25</v>
      </c>
      <c r="I37" s="17">
        <v>865292</v>
      </c>
      <c r="J37" s="12"/>
      <c r="K37" s="17">
        <v>2232977</v>
      </c>
    </row>
    <row r="38" spans="5:11" ht="15">
      <c r="E38" t="s">
        <v>26</v>
      </c>
      <c r="I38" s="17">
        <v>8445429</v>
      </c>
      <c r="J38" s="12"/>
      <c r="K38" s="17">
        <v>6165499</v>
      </c>
    </row>
    <row r="39" spans="5:11" ht="15">
      <c r="E39" t="s">
        <v>98</v>
      </c>
      <c r="I39" s="17">
        <v>0</v>
      </c>
      <c r="J39" s="12"/>
      <c r="K39" s="17">
        <v>2250000</v>
      </c>
    </row>
    <row r="40" spans="9:11" ht="15">
      <c r="I40" s="51">
        <f>SUM(I34:I39)</f>
        <v>38029694</v>
      </c>
      <c r="J40" s="12"/>
      <c r="K40" s="51">
        <f>SUM(K34:K39)</f>
        <v>44587146</v>
      </c>
    </row>
    <row r="41" spans="9:11" ht="15">
      <c r="I41" s="5"/>
      <c r="J41" s="12"/>
      <c r="K41" s="5"/>
    </row>
    <row r="42" spans="4:11" ht="15">
      <c r="D42" t="s">
        <v>27</v>
      </c>
      <c r="I42" s="5">
        <f>I31-I40</f>
        <v>36567988</v>
      </c>
      <c r="J42" s="12"/>
      <c r="K42" s="5">
        <f>K31-K40</f>
        <v>37534547</v>
      </c>
    </row>
    <row r="43" spans="9:11" ht="15.75" thickBot="1">
      <c r="I43" s="22">
        <f>I42+I22+I21+I20+I18</f>
        <v>71545490</v>
      </c>
      <c r="J43" s="12"/>
      <c r="K43" s="22">
        <f>K42+K22+K21+K20+K18</f>
        <v>76059257</v>
      </c>
    </row>
    <row r="44" spans="9:11" ht="15.75" thickTop="1">
      <c r="I44" s="5"/>
      <c r="J44" s="12"/>
      <c r="K44" s="5"/>
    </row>
    <row r="45" spans="4:11" ht="15">
      <c r="D45" t="s">
        <v>3</v>
      </c>
      <c r="I45" s="5">
        <v>45000000</v>
      </c>
      <c r="J45" s="12"/>
      <c r="K45" s="5">
        <v>36000000</v>
      </c>
    </row>
    <row r="46" spans="4:11" ht="15">
      <c r="D46" t="s">
        <v>28</v>
      </c>
      <c r="I46" s="6">
        <v>15393745</v>
      </c>
      <c r="J46" s="12"/>
      <c r="K46" s="6">
        <v>26558197</v>
      </c>
    </row>
    <row r="47" spans="4:11" ht="15">
      <c r="D47" t="s">
        <v>29</v>
      </c>
      <c r="I47" s="5">
        <f>SUM(I45:I46)</f>
        <v>60393745</v>
      </c>
      <c r="J47" s="12"/>
      <c r="K47" s="5">
        <f>SUM(K45:K46)</f>
        <v>62558197</v>
      </c>
    </row>
    <row r="48" spans="9:11" ht="15">
      <c r="I48" s="5"/>
      <c r="J48" s="12"/>
      <c r="K48" s="5"/>
    </row>
    <row r="49" spans="4:11" ht="15">
      <c r="D49" t="s">
        <v>30</v>
      </c>
      <c r="I49" s="5">
        <v>10105003</v>
      </c>
      <c r="J49" s="12"/>
      <c r="K49" s="5">
        <v>12360678</v>
      </c>
    </row>
    <row r="50" spans="4:11" ht="15">
      <c r="D50" t="s">
        <v>31</v>
      </c>
      <c r="I50" s="5">
        <v>786102</v>
      </c>
      <c r="J50" s="12"/>
      <c r="K50" s="5">
        <f>725857+187927</f>
        <v>913784</v>
      </c>
    </row>
    <row r="51" spans="4:11" ht="15">
      <c r="D51" t="s">
        <v>32</v>
      </c>
      <c r="I51" s="5">
        <v>260640</v>
      </c>
      <c r="J51" s="12"/>
      <c r="K51" s="7">
        <v>226598</v>
      </c>
    </row>
    <row r="52" spans="9:11" ht="15.75" thickBot="1">
      <c r="I52" s="22">
        <f>SUM(I47:I51)</f>
        <v>71545490</v>
      </c>
      <c r="J52" s="12"/>
      <c r="K52" s="19">
        <f>SUM(K47:K51)</f>
        <v>76059257</v>
      </c>
    </row>
    <row r="53" spans="9:11" ht="15.75" thickTop="1">
      <c r="I53" s="16"/>
      <c r="J53" s="12"/>
      <c r="K53" s="16"/>
    </row>
    <row r="55" spans="4:11" ht="15">
      <c r="D55" t="s">
        <v>33</v>
      </c>
      <c r="I55" s="27">
        <f>(I47-I22)*100/I45</f>
        <v>130.77255333333332</v>
      </c>
      <c r="K55" s="27">
        <f>(K47-K22)*100/K45</f>
        <v>169.4427388888889</v>
      </c>
    </row>
    <row r="58" ht="15">
      <c r="C58" s="3" t="s">
        <v>137</v>
      </c>
    </row>
    <row r="59" ht="15">
      <c r="C59" s="3" t="s">
        <v>198</v>
      </c>
    </row>
    <row r="61" spans="9:11" ht="15">
      <c r="I61" s="5">
        <f>I43-I52</f>
        <v>0</v>
      </c>
      <c r="K61" s="5">
        <f>K43-K52</f>
        <v>0</v>
      </c>
    </row>
  </sheetData>
  <printOptions/>
  <pageMargins left="0.75" right="0.75" top="1" bottom="1" header="0.5" footer="0.5"/>
  <pageSetup horizontalDpi="300" verticalDpi="300" orientation="portrait" paperSize="9" scale="70" r:id="rId1"/>
</worksheet>
</file>

<file path=xl/worksheets/sheet3.xml><?xml version="1.0" encoding="utf-8"?>
<worksheet xmlns="http://schemas.openxmlformats.org/spreadsheetml/2006/main" xmlns:r="http://schemas.openxmlformats.org/officeDocument/2006/relationships">
  <dimension ref="C2:K60"/>
  <sheetViews>
    <sheetView showGridLines="0" zoomScale="60" zoomScaleNormal="60" workbookViewId="0" topLeftCell="A1">
      <selection activeCell="A29" sqref="A29"/>
    </sheetView>
  </sheetViews>
  <sheetFormatPr defaultColWidth="8.88671875" defaultRowHeight="15"/>
  <cols>
    <col min="1" max="1" width="8.88671875" style="71" customWidth="1"/>
    <col min="2" max="2" width="4.10546875" style="71" customWidth="1"/>
    <col min="3" max="3" width="1.88671875" style="71" customWidth="1"/>
    <col min="4" max="4" width="2.10546875" style="71" customWidth="1"/>
    <col min="5" max="8" width="7.10546875" style="71" customWidth="1"/>
    <col min="9" max="9" width="28.88671875" style="71" customWidth="1"/>
    <col min="10" max="10" width="14.5546875" style="71" customWidth="1"/>
    <col min="11" max="11" width="11.21484375" style="71" customWidth="1"/>
    <col min="12" max="16384" width="7.10546875" style="71" customWidth="1"/>
  </cols>
  <sheetData>
    <row r="2" ht="15.75">
      <c r="C2" s="2" t="s">
        <v>11</v>
      </c>
    </row>
    <row r="3" ht="15">
      <c r="C3" s="10" t="s">
        <v>8</v>
      </c>
    </row>
    <row r="4" ht="15">
      <c r="C4" s="10"/>
    </row>
    <row r="6" spans="3:11" ht="13.5" customHeight="1">
      <c r="C6" s="72" t="s">
        <v>176</v>
      </c>
      <c r="D6" s="73"/>
      <c r="E6" s="73"/>
      <c r="F6" s="73"/>
      <c r="G6" s="73"/>
      <c r="H6" s="73"/>
      <c r="I6" s="73"/>
      <c r="J6" s="73"/>
      <c r="K6" s="73"/>
    </row>
    <row r="7" spans="3:11" ht="14.25" customHeight="1">
      <c r="C7" s="72" t="s">
        <v>202</v>
      </c>
      <c r="D7" s="73"/>
      <c r="E7" s="73"/>
      <c r="F7" s="73"/>
      <c r="G7" s="73"/>
      <c r="H7" s="73"/>
      <c r="I7" s="73"/>
      <c r="J7" s="73"/>
      <c r="K7" s="73"/>
    </row>
    <row r="8" spans="3:11" ht="17.25" customHeight="1">
      <c r="C8" s="72"/>
      <c r="D8" s="73"/>
      <c r="E8" s="73"/>
      <c r="F8" s="73"/>
      <c r="G8" s="73"/>
      <c r="H8" s="73"/>
      <c r="I8" s="73"/>
      <c r="J8" s="81" t="s">
        <v>177</v>
      </c>
      <c r="K8" s="73"/>
    </row>
    <row r="9" spans="3:11" ht="15.75">
      <c r="C9" s="72"/>
      <c r="D9" s="73"/>
      <c r="E9" s="73"/>
      <c r="F9" s="73"/>
      <c r="G9" s="73"/>
      <c r="H9" s="73"/>
      <c r="I9" s="73"/>
      <c r="J9" s="81" t="s">
        <v>178</v>
      </c>
      <c r="K9" s="73"/>
    </row>
    <row r="10" spans="3:11" ht="15">
      <c r="C10" s="73"/>
      <c r="D10" s="73"/>
      <c r="E10" s="73"/>
      <c r="F10" s="73"/>
      <c r="G10" s="73"/>
      <c r="H10" s="73"/>
      <c r="I10" s="73"/>
      <c r="J10" s="82" t="s">
        <v>111</v>
      </c>
      <c r="K10" s="73"/>
    </row>
    <row r="11" spans="3:11" ht="15">
      <c r="C11" s="73"/>
      <c r="D11" s="73"/>
      <c r="E11" s="73"/>
      <c r="F11" s="73"/>
      <c r="G11" s="73"/>
      <c r="H11" s="73"/>
      <c r="I11" s="73"/>
      <c r="J11" s="82"/>
      <c r="K11" s="73"/>
    </row>
    <row r="12" spans="3:11" ht="15.75">
      <c r="C12" s="72" t="s">
        <v>117</v>
      </c>
      <c r="D12" s="73"/>
      <c r="E12" s="73"/>
      <c r="F12" s="73"/>
      <c r="G12" s="73"/>
      <c r="H12" s="73"/>
      <c r="I12" s="73"/>
      <c r="J12" s="73"/>
      <c r="K12" s="73"/>
    </row>
    <row r="13" spans="3:11" ht="15">
      <c r="C13" s="73"/>
      <c r="D13" s="73"/>
      <c r="E13" s="73"/>
      <c r="F13" s="73"/>
      <c r="G13" s="73"/>
      <c r="H13" s="73"/>
      <c r="I13" s="73"/>
      <c r="J13" s="73"/>
      <c r="K13" s="73"/>
    </row>
    <row r="14" spans="3:11" ht="15">
      <c r="C14" s="76" t="s">
        <v>213</v>
      </c>
      <c r="D14" s="73"/>
      <c r="E14" s="73"/>
      <c r="F14" s="73"/>
      <c r="G14" s="73"/>
      <c r="H14" s="73"/>
      <c r="I14" s="73"/>
      <c r="J14" s="74">
        <v>-750671</v>
      </c>
      <c r="K14" s="73"/>
    </row>
    <row r="15" spans="3:11" ht="15">
      <c r="C15" s="73"/>
      <c r="D15" s="73"/>
      <c r="E15" s="73"/>
      <c r="F15" s="73"/>
      <c r="G15" s="73"/>
      <c r="H15" s="73"/>
      <c r="I15" s="73"/>
      <c r="J15" s="74"/>
      <c r="K15" s="73"/>
    </row>
    <row r="16" spans="3:11" ht="15">
      <c r="C16" s="76" t="s">
        <v>192</v>
      </c>
      <c r="D16" s="73"/>
      <c r="E16" s="73"/>
      <c r="F16" s="73"/>
      <c r="G16" s="73"/>
      <c r="H16" s="73"/>
      <c r="I16" s="73"/>
      <c r="J16" s="74"/>
      <c r="K16" s="73"/>
    </row>
    <row r="17" spans="3:11" ht="15">
      <c r="C17" s="73"/>
      <c r="D17" s="76" t="s">
        <v>179</v>
      </c>
      <c r="E17" s="73"/>
      <c r="F17" s="73"/>
      <c r="G17" s="73"/>
      <c r="H17" s="73"/>
      <c r="I17" s="73"/>
      <c r="J17" s="83">
        <v>2577988</v>
      </c>
      <c r="K17" s="73"/>
    </row>
    <row r="18" spans="3:11" ht="15">
      <c r="C18" s="73"/>
      <c r="D18" s="76" t="s">
        <v>180</v>
      </c>
      <c r="E18" s="73"/>
      <c r="F18" s="73"/>
      <c r="G18" s="73"/>
      <c r="H18" s="73"/>
      <c r="I18" s="73"/>
      <c r="J18" s="83">
        <v>4104580</v>
      </c>
      <c r="K18" s="73"/>
    </row>
    <row r="19" spans="3:11" ht="15">
      <c r="C19" s="73"/>
      <c r="D19" s="73"/>
      <c r="E19" s="73"/>
      <c r="F19" s="73"/>
      <c r="G19" s="73"/>
      <c r="H19" s="73"/>
      <c r="I19" s="73"/>
      <c r="J19" s="74"/>
      <c r="K19" s="73"/>
    </row>
    <row r="20" spans="3:11" ht="15">
      <c r="C20" s="76" t="s">
        <v>193</v>
      </c>
      <c r="D20" s="73"/>
      <c r="E20" s="73"/>
      <c r="F20" s="73"/>
      <c r="G20" s="73"/>
      <c r="H20" s="73"/>
      <c r="I20" s="73"/>
      <c r="J20" s="74"/>
      <c r="K20" s="73"/>
    </row>
    <row r="21" spans="3:11" ht="15">
      <c r="C21" s="73"/>
      <c r="D21" s="73"/>
      <c r="E21" s="73"/>
      <c r="F21" s="73"/>
      <c r="G21" s="73"/>
      <c r="H21" s="73"/>
      <c r="I21" s="73"/>
      <c r="J21" s="74"/>
      <c r="K21" s="73"/>
    </row>
    <row r="22" spans="3:11" ht="15">
      <c r="C22" s="73"/>
      <c r="D22" s="76" t="s">
        <v>181</v>
      </c>
      <c r="E22" s="73"/>
      <c r="F22" s="73"/>
      <c r="G22" s="73"/>
      <c r="H22" s="73"/>
      <c r="I22" s="73"/>
      <c r="J22" s="74">
        <v>2501488</v>
      </c>
      <c r="K22" s="73"/>
    </row>
    <row r="23" spans="3:11" ht="15">
      <c r="C23" s="73"/>
      <c r="D23" s="76" t="s">
        <v>182</v>
      </c>
      <c r="E23" s="73"/>
      <c r="F23" s="73"/>
      <c r="G23" s="73"/>
      <c r="H23" s="73"/>
      <c r="I23" s="73"/>
      <c r="J23" s="75">
        <v>-9852757</v>
      </c>
      <c r="K23" s="73"/>
    </row>
    <row r="24" spans="3:11" ht="15">
      <c r="C24" s="73"/>
      <c r="D24" s="73"/>
      <c r="E24" s="73"/>
      <c r="F24" s="73"/>
      <c r="G24" s="73"/>
      <c r="H24" s="73"/>
      <c r="I24" s="73"/>
      <c r="J24" s="73"/>
      <c r="K24" s="73"/>
    </row>
    <row r="25" spans="3:11" ht="15">
      <c r="C25" s="76" t="s">
        <v>214</v>
      </c>
      <c r="D25" s="73"/>
      <c r="E25" s="73"/>
      <c r="F25" s="73"/>
      <c r="G25" s="73"/>
      <c r="H25" s="73"/>
      <c r="I25" s="73"/>
      <c r="J25" s="75">
        <f>SUM(J14:J23)</f>
        <v>-1419372</v>
      </c>
      <c r="K25" s="73"/>
    </row>
    <row r="26" spans="3:11" ht="15">
      <c r="C26" s="73"/>
      <c r="D26" s="73"/>
      <c r="E26" s="73"/>
      <c r="F26" s="73"/>
      <c r="G26" s="73"/>
      <c r="H26" s="73"/>
      <c r="I26" s="73"/>
      <c r="J26" s="74"/>
      <c r="K26" s="73"/>
    </row>
    <row r="27" spans="3:11" ht="15.75">
      <c r="C27" s="72" t="s">
        <v>118</v>
      </c>
      <c r="D27" s="73"/>
      <c r="E27" s="73"/>
      <c r="F27" s="73"/>
      <c r="G27" s="73"/>
      <c r="H27" s="73"/>
      <c r="I27" s="73"/>
      <c r="J27" s="74"/>
      <c r="K27" s="73"/>
    </row>
    <row r="28" spans="3:11" ht="15">
      <c r="C28" s="73"/>
      <c r="D28" s="73"/>
      <c r="E28" s="73"/>
      <c r="F28" s="73"/>
      <c r="G28" s="73"/>
      <c r="H28" s="73"/>
      <c r="I28" s="73"/>
      <c r="J28" s="74"/>
      <c r="K28" s="73"/>
    </row>
    <row r="29" spans="3:11" ht="15">
      <c r="C29" s="73"/>
      <c r="D29" s="76" t="s">
        <v>204</v>
      </c>
      <c r="E29" s="73"/>
      <c r="F29" s="73"/>
      <c r="G29" s="73"/>
      <c r="H29" s="73"/>
      <c r="I29" s="73"/>
      <c r="J29" s="74">
        <v>-1148509</v>
      </c>
      <c r="K29" s="73"/>
    </row>
    <row r="30" spans="3:11" ht="15">
      <c r="C30" s="73"/>
      <c r="D30" s="76" t="s">
        <v>189</v>
      </c>
      <c r="E30" s="73"/>
      <c r="F30" s="73"/>
      <c r="G30" s="73"/>
      <c r="H30" s="73"/>
      <c r="I30" s="73"/>
      <c r="J30" s="75">
        <v>-271997</v>
      </c>
      <c r="K30" s="73"/>
    </row>
    <row r="31" spans="3:11" ht="15">
      <c r="C31" s="73"/>
      <c r="D31" s="73"/>
      <c r="E31" s="73"/>
      <c r="F31" s="73"/>
      <c r="G31" s="73"/>
      <c r="H31" s="73"/>
      <c r="I31" s="73"/>
      <c r="J31" s="74"/>
      <c r="K31" s="73"/>
    </row>
    <row r="32" spans="3:11" ht="15">
      <c r="C32" s="76" t="s">
        <v>215</v>
      </c>
      <c r="D32" s="73"/>
      <c r="E32" s="73"/>
      <c r="F32" s="73"/>
      <c r="G32" s="73"/>
      <c r="H32" s="73"/>
      <c r="I32" s="73"/>
      <c r="J32" s="75">
        <f>SUM(J29:J31)</f>
        <v>-1420506</v>
      </c>
      <c r="K32" s="73"/>
    </row>
    <row r="33" spans="3:11" ht="15">
      <c r="C33" s="73"/>
      <c r="D33" s="73"/>
      <c r="E33" s="73"/>
      <c r="F33" s="73"/>
      <c r="G33" s="73"/>
      <c r="H33" s="73"/>
      <c r="I33" s="73"/>
      <c r="J33" s="74"/>
      <c r="K33" s="73"/>
    </row>
    <row r="34" spans="3:11" ht="15.75">
      <c r="C34" s="72" t="s">
        <v>119</v>
      </c>
      <c r="D34" s="73"/>
      <c r="E34" s="73"/>
      <c r="F34" s="73"/>
      <c r="G34" s="73"/>
      <c r="H34" s="73"/>
      <c r="I34" s="73"/>
      <c r="J34" s="74"/>
      <c r="K34" s="73"/>
    </row>
    <row r="35" spans="3:11" ht="15">
      <c r="C35" s="73"/>
      <c r="D35" s="73"/>
      <c r="E35" s="73"/>
      <c r="F35" s="73"/>
      <c r="G35" s="73"/>
      <c r="H35" s="73"/>
      <c r="I35" s="73"/>
      <c r="J35" s="74"/>
      <c r="K35" s="73"/>
    </row>
    <row r="36" spans="3:11" ht="15" hidden="1">
      <c r="C36" s="73"/>
      <c r="D36" s="76" t="s">
        <v>190</v>
      </c>
      <c r="E36" s="73"/>
      <c r="F36" s="73"/>
      <c r="G36" s="73"/>
      <c r="H36" s="73"/>
      <c r="I36" s="73"/>
      <c r="J36" s="74">
        <v>0</v>
      </c>
      <c r="K36" s="73"/>
    </row>
    <row r="37" spans="3:11" ht="15">
      <c r="C37" s="73"/>
      <c r="D37" s="76" t="s">
        <v>188</v>
      </c>
      <c r="E37" s="73"/>
      <c r="F37" s="73"/>
      <c r="G37" s="73"/>
      <c r="H37" s="73"/>
      <c r="I37" s="73"/>
      <c r="J37" s="75">
        <v>2944659</v>
      </c>
      <c r="K37" s="73"/>
    </row>
    <row r="38" spans="3:11" ht="15">
      <c r="C38" s="73"/>
      <c r="D38" s="73"/>
      <c r="E38" s="73"/>
      <c r="F38" s="73"/>
      <c r="G38" s="73"/>
      <c r="H38" s="73"/>
      <c r="I38" s="73"/>
      <c r="J38" s="74"/>
      <c r="K38" s="73"/>
    </row>
    <row r="39" spans="3:11" ht="15">
      <c r="C39" s="76" t="s">
        <v>216</v>
      </c>
      <c r="D39" s="73"/>
      <c r="E39" s="73"/>
      <c r="F39" s="73"/>
      <c r="G39" s="73"/>
      <c r="H39" s="73"/>
      <c r="I39" s="73"/>
      <c r="J39" s="75">
        <f>SUM(J36:J38)</f>
        <v>2944659</v>
      </c>
      <c r="K39" s="73"/>
    </row>
    <row r="40" spans="3:11" ht="15">
      <c r="C40" s="73"/>
      <c r="D40" s="73"/>
      <c r="E40" s="73"/>
      <c r="F40" s="73"/>
      <c r="G40" s="73"/>
      <c r="H40" s="73"/>
      <c r="I40" s="73"/>
      <c r="J40" s="74"/>
      <c r="K40" s="73"/>
    </row>
    <row r="41" spans="3:11" ht="15">
      <c r="C41" s="73" t="s">
        <v>120</v>
      </c>
      <c r="D41" s="73"/>
      <c r="E41" s="73"/>
      <c r="F41" s="73"/>
      <c r="G41" s="73"/>
      <c r="H41" s="73"/>
      <c r="I41" s="73"/>
      <c r="J41" s="74">
        <f>J39+J32+J25</f>
        <v>104781</v>
      </c>
      <c r="K41" s="73"/>
    </row>
    <row r="42" spans="3:11" ht="15">
      <c r="C42" s="73"/>
      <c r="D42" s="73"/>
      <c r="E42" s="73"/>
      <c r="F42" s="73"/>
      <c r="G42" s="73"/>
      <c r="H42" s="73"/>
      <c r="I42" s="73"/>
      <c r="J42" s="74"/>
      <c r="K42" s="73"/>
    </row>
    <row r="43" spans="3:11" ht="15">
      <c r="C43" s="73" t="s">
        <v>121</v>
      </c>
      <c r="D43" s="73"/>
      <c r="E43" s="73"/>
      <c r="F43" s="73"/>
      <c r="G43" s="73"/>
      <c r="H43" s="73"/>
      <c r="I43" s="73"/>
      <c r="J43" s="74">
        <v>1861813</v>
      </c>
      <c r="K43" s="73"/>
    </row>
    <row r="44" spans="3:11" ht="15">
      <c r="C44" s="73"/>
      <c r="D44" s="73"/>
      <c r="E44" s="73"/>
      <c r="F44" s="73"/>
      <c r="G44" s="73"/>
      <c r="H44" s="73"/>
      <c r="I44" s="73"/>
      <c r="J44" s="74"/>
      <c r="K44" s="73"/>
    </row>
    <row r="45" spans="3:11" ht="15.75" thickBot="1">
      <c r="C45" s="73" t="s">
        <v>122</v>
      </c>
      <c r="D45" s="73"/>
      <c r="E45" s="73"/>
      <c r="F45" s="73"/>
      <c r="G45" s="73"/>
      <c r="H45" s="73"/>
      <c r="I45" s="73"/>
      <c r="J45" s="77">
        <f>SUM(J41:J44)</f>
        <v>1966594</v>
      </c>
      <c r="K45" s="73"/>
    </row>
    <row r="46" spans="3:11" ht="13.5" thickTop="1">
      <c r="C46" s="70"/>
      <c r="D46" s="70"/>
      <c r="E46" s="70"/>
      <c r="F46" s="70"/>
      <c r="G46" s="70"/>
      <c r="H46" s="70"/>
      <c r="I46" s="70"/>
      <c r="J46" s="70"/>
      <c r="K46" s="70"/>
    </row>
    <row r="47" spans="3:11" ht="12.75">
      <c r="C47" s="70"/>
      <c r="D47" s="70"/>
      <c r="E47" s="70"/>
      <c r="F47" s="70"/>
      <c r="G47" s="70"/>
      <c r="H47" s="70"/>
      <c r="I47" s="70"/>
      <c r="J47" s="70"/>
      <c r="K47" s="70"/>
    </row>
    <row r="48" spans="3:11" ht="12.75">
      <c r="C48" s="70"/>
      <c r="D48" s="70"/>
      <c r="E48" s="70"/>
      <c r="F48" s="70"/>
      <c r="G48" s="70"/>
      <c r="H48" s="70"/>
      <c r="I48" s="70"/>
      <c r="J48" s="70"/>
      <c r="K48" s="70"/>
    </row>
    <row r="49" spans="3:11" ht="15">
      <c r="C49" s="87" t="s">
        <v>203</v>
      </c>
      <c r="D49" s="88"/>
      <c r="E49" s="89"/>
      <c r="F49" s="70"/>
      <c r="G49" s="70"/>
      <c r="H49" s="70"/>
      <c r="I49" s="70"/>
      <c r="J49" s="70"/>
      <c r="K49" s="70"/>
    </row>
    <row r="50" spans="3:11" ht="15">
      <c r="C50" s="88" t="s">
        <v>200</v>
      </c>
      <c r="E50" s="89"/>
      <c r="F50" s="70"/>
      <c r="G50" s="70"/>
      <c r="H50" s="70"/>
      <c r="I50" s="70"/>
      <c r="K50" s="70"/>
    </row>
    <row r="51" spans="3:11" ht="15">
      <c r="C51" s="87"/>
      <c r="D51" s="88" t="s">
        <v>201</v>
      </c>
      <c r="E51" s="89"/>
      <c r="F51" s="70"/>
      <c r="G51" s="70"/>
      <c r="H51" s="70"/>
      <c r="I51" s="70"/>
      <c r="J51" s="78">
        <v>4458892</v>
      </c>
      <c r="K51" s="70"/>
    </row>
    <row r="52" spans="3:11" ht="15">
      <c r="C52" s="88" t="s">
        <v>199</v>
      </c>
      <c r="E52" s="89"/>
      <c r="F52" s="70"/>
      <c r="G52" s="70"/>
      <c r="H52" s="70"/>
      <c r="I52" s="70"/>
      <c r="J52" s="85">
        <v>-2492298</v>
      </c>
      <c r="K52" s="70"/>
    </row>
    <row r="53" spans="3:11" ht="15.75" thickBot="1">
      <c r="C53" s="87"/>
      <c r="D53" s="88"/>
      <c r="E53" s="89"/>
      <c r="F53" s="70"/>
      <c r="G53" s="70"/>
      <c r="H53" s="70"/>
      <c r="I53" s="70"/>
      <c r="J53" s="86">
        <f>SUM(J51:J52)</f>
        <v>1966594</v>
      </c>
      <c r="K53" s="70"/>
    </row>
    <row r="54" spans="3:11" ht="15.75" thickTop="1">
      <c r="C54" s="87"/>
      <c r="D54" s="88"/>
      <c r="E54" s="89"/>
      <c r="F54" s="70"/>
      <c r="G54" s="70"/>
      <c r="H54" s="70"/>
      <c r="I54" s="70"/>
      <c r="J54" s="84"/>
      <c r="K54" s="70"/>
    </row>
    <row r="55" spans="3:11" ht="12.75">
      <c r="C55" s="70"/>
      <c r="D55" s="70"/>
      <c r="E55" s="70"/>
      <c r="F55" s="70"/>
      <c r="G55" s="70"/>
      <c r="H55" s="70"/>
      <c r="I55" s="70"/>
      <c r="J55" s="70"/>
      <c r="K55" s="70"/>
    </row>
    <row r="56" spans="3:11" ht="15">
      <c r="C56" s="3" t="s">
        <v>183</v>
      </c>
      <c r="D56" s="70"/>
      <c r="E56" s="70"/>
      <c r="F56" s="70"/>
      <c r="G56" s="70"/>
      <c r="H56" s="70"/>
      <c r="I56" s="70"/>
      <c r="J56" s="70"/>
      <c r="K56" s="70"/>
    </row>
    <row r="57" spans="3:11" ht="15">
      <c r="C57" s="3" t="s">
        <v>198</v>
      </c>
      <c r="D57" s="70"/>
      <c r="E57" s="70"/>
      <c r="F57" s="70"/>
      <c r="G57" s="70"/>
      <c r="H57" s="70"/>
      <c r="I57" s="70"/>
      <c r="J57" s="70"/>
      <c r="K57" s="70"/>
    </row>
    <row r="58" spans="3:11" ht="12.75">
      <c r="C58" s="70"/>
      <c r="D58" s="70"/>
      <c r="E58" s="70"/>
      <c r="F58" s="70"/>
      <c r="G58" s="70"/>
      <c r="H58" s="70"/>
      <c r="I58" s="70"/>
      <c r="J58" s="70"/>
      <c r="K58" s="70"/>
    </row>
    <row r="59" spans="3:11" ht="12.75">
      <c r="C59" s="70"/>
      <c r="D59" s="70"/>
      <c r="E59" s="70"/>
      <c r="F59" s="70"/>
      <c r="G59" s="70"/>
      <c r="H59" s="70"/>
      <c r="I59" s="70"/>
      <c r="K59" s="70"/>
    </row>
    <row r="60" spans="3:11" ht="12.75">
      <c r="C60" s="70"/>
      <c r="D60" s="70"/>
      <c r="E60" s="70"/>
      <c r="F60" s="70"/>
      <c r="G60" s="70"/>
      <c r="H60" s="70"/>
      <c r="I60" s="70"/>
      <c r="K60" s="70"/>
    </row>
  </sheetData>
  <printOptions/>
  <pageMargins left="0.75" right="0.75" top="1" bottom="1" header="0.5" footer="0.5"/>
  <pageSetup horizontalDpi="300" verticalDpi="300" orientation="portrait" scale="70" r:id="rId1"/>
</worksheet>
</file>

<file path=xl/worksheets/sheet4.xml><?xml version="1.0" encoding="utf-8"?>
<worksheet xmlns="http://schemas.openxmlformats.org/spreadsheetml/2006/main" xmlns:r="http://schemas.openxmlformats.org/officeDocument/2006/relationships">
  <dimension ref="B2:Q43"/>
  <sheetViews>
    <sheetView showGridLines="0" zoomScale="65" zoomScaleNormal="65" workbookViewId="0" topLeftCell="A6">
      <selection activeCell="A32" sqref="A32"/>
    </sheetView>
  </sheetViews>
  <sheetFormatPr defaultColWidth="8.88671875" defaultRowHeight="15"/>
  <cols>
    <col min="1" max="1" width="2.5546875" style="59" customWidth="1"/>
    <col min="2" max="2" width="7.10546875" style="59" customWidth="1"/>
    <col min="3" max="3" width="13.3359375" style="59" customWidth="1"/>
    <col min="4" max="4" width="9.88671875" style="59" customWidth="1"/>
    <col min="5" max="5" width="2.3359375" style="59" customWidth="1"/>
    <col min="6" max="6" width="9.88671875" style="59" customWidth="1"/>
    <col min="7" max="7" width="2.10546875" style="59" customWidth="1"/>
    <col min="8" max="8" width="9.88671875" style="59" customWidth="1"/>
    <col min="9" max="9" width="2.10546875" style="59" customWidth="1"/>
    <col min="10" max="10" width="9.88671875" style="59" customWidth="1"/>
    <col min="11" max="11" width="2.10546875" style="59" customWidth="1"/>
    <col min="12" max="12" width="9.88671875" style="59" customWidth="1"/>
    <col min="13" max="13" width="2.21484375" style="59" customWidth="1"/>
    <col min="14" max="14" width="9.99609375" style="59" customWidth="1"/>
    <col min="15" max="15" width="2.21484375" style="59" customWidth="1"/>
    <col min="16" max="16" width="9.88671875" style="59" customWidth="1"/>
    <col min="17" max="17" width="2.99609375" style="59" customWidth="1"/>
    <col min="18" max="16384" width="7.10546875" style="59" customWidth="1"/>
  </cols>
  <sheetData>
    <row r="2" ht="15.75">
      <c r="B2" s="2" t="s">
        <v>11</v>
      </c>
    </row>
    <row r="3" ht="15">
      <c r="B3" s="10" t="s">
        <v>8</v>
      </c>
    </row>
    <row r="4" ht="15">
      <c r="B4" s="10"/>
    </row>
    <row r="6" ht="15.75">
      <c r="B6" s="60" t="s">
        <v>80</v>
      </c>
    </row>
    <row r="7" spans="2:10" ht="13.5" customHeight="1">
      <c r="B7" s="60" t="s">
        <v>202</v>
      </c>
      <c r="C7" s="90"/>
      <c r="D7" s="90"/>
      <c r="E7" s="90"/>
      <c r="F7" s="90"/>
      <c r="G7" s="90"/>
      <c r="H7" s="90"/>
      <c r="I7" s="90"/>
      <c r="J7" s="90"/>
    </row>
    <row r="10" ht="15.75">
      <c r="B10" s="60" t="s">
        <v>138</v>
      </c>
    </row>
    <row r="11" ht="15.75">
      <c r="B11" s="60"/>
    </row>
    <row r="12" spans="2:11" ht="12.75">
      <c r="B12" s="61" t="s">
        <v>0</v>
      </c>
      <c r="J12" s="62" t="s">
        <v>99</v>
      </c>
      <c r="K12" s="62"/>
    </row>
    <row r="13" spans="4:17" ht="12.75">
      <c r="D13" s="62" t="s">
        <v>81</v>
      </c>
      <c r="E13" s="62"/>
      <c r="F13" s="62" t="s">
        <v>81</v>
      </c>
      <c r="H13" s="62" t="s">
        <v>100</v>
      </c>
      <c r="I13" s="62"/>
      <c r="J13" s="62" t="s">
        <v>101</v>
      </c>
      <c r="K13" s="62"/>
      <c r="L13" s="62" t="s">
        <v>82</v>
      </c>
      <c r="M13" s="62"/>
      <c r="N13" s="62" t="s">
        <v>83</v>
      </c>
      <c r="O13" s="62"/>
      <c r="P13" s="62"/>
      <c r="Q13" s="62"/>
    </row>
    <row r="14" spans="4:17" ht="12.75">
      <c r="D14" s="62" t="s">
        <v>84</v>
      </c>
      <c r="E14" s="62"/>
      <c r="F14" s="62" t="s">
        <v>85</v>
      </c>
      <c r="H14" s="62" t="s">
        <v>102</v>
      </c>
      <c r="I14" s="62"/>
      <c r="J14" s="62" t="s">
        <v>103</v>
      </c>
      <c r="K14" s="62"/>
      <c r="L14" s="62" t="s">
        <v>103</v>
      </c>
      <c r="M14" s="62"/>
      <c r="N14" s="62" t="s">
        <v>86</v>
      </c>
      <c r="O14" s="62"/>
      <c r="P14" s="62" t="s">
        <v>5</v>
      </c>
      <c r="Q14" s="62"/>
    </row>
    <row r="15" spans="4:17" ht="12.75">
      <c r="D15" s="63"/>
      <c r="E15" s="63"/>
      <c r="F15" s="63"/>
      <c r="H15" s="63"/>
      <c r="I15" s="63"/>
      <c r="J15" s="63"/>
      <c r="K15" s="63"/>
      <c r="L15" s="63"/>
      <c r="M15" s="63"/>
      <c r="N15" s="63"/>
      <c r="O15" s="63"/>
      <c r="P15" s="63"/>
      <c r="Q15" s="63"/>
    </row>
    <row r="16" spans="4:17" ht="12.75">
      <c r="D16" s="62" t="s">
        <v>1</v>
      </c>
      <c r="E16" s="62"/>
      <c r="F16" s="62" t="s">
        <v>1</v>
      </c>
      <c r="H16" s="62" t="s">
        <v>1</v>
      </c>
      <c r="I16" s="62"/>
      <c r="J16" s="62" t="s">
        <v>1</v>
      </c>
      <c r="K16" s="62"/>
      <c r="L16" s="62" t="s">
        <v>1</v>
      </c>
      <c r="M16" s="62"/>
      <c r="N16" s="62" t="s">
        <v>1</v>
      </c>
      <c r="O16" s="62"/>
      <c r="P16" s="62" t="s">
        <v>1</v>
      </c>
      <c r="Q16" s="62"/>
    </row>
    <row r="18" spans="2:16" ht="12.75">
      <c r="B18" s="67" t="s">
        <v>139</v>
      </c>
      <c r="D18" s="65">
        <v>36000000</v>
      </c>
      <c r="E18" s="65"/>
      <c r="F18" s="65">
        <v>5025401</v>
      </c>
      <c r="H18" s="65">
        <v>220543</v>
      </c>
      <c r="I18" s="65"/>
      <c r="J18" s="65">
        <v>116772</v>
      </c>
      <c r="K18" s="65"/>
      <c r="L18" s="65">
        <v>3222143</v>
      </c>
      <c r="M18" s="65"/>
      <c r="N18" s="65">
        <v>17973338</v>
      </c>
      <c r="O18" s="65"/>
      <c r="P18" s="65">
        <f>SUM(D18:N18)</f>
        <v>62558197</v>
      </c>
    </row>
    <row r="19" spans="2:16" ht="12.75">
      <c r="B19" s="67"/>
      <c r="D19" s="65"/>
      <c r="E19" s="65"/>
      <c r="F19" s="65"/>
      <c r="H19" s="65"/>
      <c r="I19" s="65"/>
      <c r="J19" s="65"/>
      <c r="K19" s="65"/>
      <c r="L19" s="65"/>
      <c r="M19" s="65"/>
      <c r="N19" s="65"/>
      <c r="O19" s="65"/>
      <c r="P19" s="65"/>
    </row>
    <row r="20" spans="2:16" ht="12.75">
      <c r="B20" s="67" t="s">
        <v>212</v>
      </c>
      <c r="D20" s="65">
        <v>0</v>
      </c>
      <c r="E20" s="65"/>
      <c r="F20" s="65">
        <v>0</v>
      </c>
      <c r="H20" s="65">
        <v>0</v>
      </c>
      <c r="I20" s="65"/>
      <c r="J20" s="65">
        <v>0</v>
      </c>
      <c r="K20" s="65"/>
      <c r="L20" s="65">
        <v>0</v>
      </c>
      <c r="M20" s="65"/>
      <c r="N20" s="65">
        <v>-2164452</v>
      </c>
      <c r="O20" s="65"/>
      <c r="P20" s="65">
        <f>SUM(D20:N20)</f>
        <v>-2164452</v>
      </c>
    </row>
    <row r="21" spans="4:16" ht="12.75">
      <c r="D21" s="65"/>
      <c r="E21" s="65"/>
      <c r="F21" s="65"/>
      <c r="H21" s="65"/>
      <c r="I21" s="65"/>
      <c r="J21" s="65"/>
      <c r="K21" s="65"/>
      <c r="L21" s="65"/>
      <c r="M21" s="65"/>
      <c r="N21" s="65"/>
      <c r="O21" s="65"/>
      <c r="P21" s="65"/>
    </row>
    <row r="22" spans="2:16" ht="12.75">
      <c r="B22" s="67" t="s">
        <v>10</v>
      </c>
      <c r="D22" s="64">
        <v>0</v>
      </c>
      <c r="E22" s="64"/>
      <c r="F22" s="64">
        <v>0</v>
      </c>
      <c r="H22" s="64">
        <v>0</v>
      </c>
      <c r="I22" s="64"/>
      <c r="J22" s="64">
        <v>0</v>
      </c>
      <c r="K22" s="64"/>
      <c r="L22" s="64">
        <v>0</v>
      </c>
      <c r="M22" s="64"/>
      <c r="N22" s="64">
        <v>0</v>
      </c>
      <c r="O22" s="64"/>
      <c r="P22" s="65">
        <f>SUM(D22:N22)</f>
        <v>0</v>
      </c>
    </row>
    <row r="23" spans="4:16" ht="12.75">
      <c r="D23" s="65"/>
      <c r="E23" s="65"/>
      <c r="F23" s="65"/>
      <c r="H23" s="65"/>
      <c r="I23" s="65"/>
      <c r="J23" s="65"/>
      <c r="K23" s="65"/>
      <c r="L23" s="65"/>
      <c r="M23" s="65"/>
      <c r="N23" s="65"/>
      <c r="O23" s="65"/>
      <c r="P23" s="65"/>
    </row>
    <row r="24" spans="2:16" ht="12.75">
      <c r="B24" s="59" t="s">
        <v>88</v>
      </c>
      <c r="D24" s="65">
        <f>-F24-N24</f>
        <v>9000000</v>
      </c>
      <c r="E24" s="65"/>
      <c r="F24" s="65">
        <v>-5025401</v>
      </c>
      <c r="H24" s="65">
        <v>0</v>
      </c>
      <c r="I24" s="65"/>
      <c r="J24" s="65">
        <v>0</v>
      </c>
      <c r="K24" s="65"/>
      <c r="L24" s="65">
        <v>0</v>
      </c>
      <c r="M24" s="65"/>
      <c r="N24" s="65">
        <v>-3974599</v>
      </c>
      <c r="O24" s="65"/>
      <c r="P24" s="65">
        <f>SUM(D24:N24)</f>
        <v>0</v>
      </c>
    </row>
    <row r="25" spans="4:16" ht="12.75">
      <c r="D25" s="66"/>
      <c r="E25" s="65"/>
      <c r="F25" s="66"/>
      <c r="H25" s="66"/>
      <c r="I25" s="65"/>
      <c r="J25" s="66"/>
      <c r="K25" s="65"/>
      <c r="L25" s="66"/>
      <c r="M25" s="65"/>
      <c r="N25" s="66"/>
      <c r="O25" s="65"/>
      <c r="P25" s="66"/>
    </row>
    <row r="26" spans="4:16" ht="12.75">
      <c r="D26" s="65"/>
      <c r="E26" s="65"/>
      <c r="F26" s="65"/>
      <c r="H26" s="65"/>
      <c r="I26" s="65"/>
      <c r="J26" s="65"/>
      <c r="K26" s="65"/>
      <c r="L26" s="65"/>
      <c r="M26" s="65"/>
      <c r="N26" s="65"/>
      <c r="O26" s="65"/>
      <c r="P26" s="65"/>
    </row>
    <row r="27" spans="2:16" ht="12.75">
      <c r="B27" s="67" t="s">
        <v>125</v>
      </c>
      <c r="D27" s="65">
        <f>SUM(D18:D25)</f>
        <v>45000000</v>
      </c>
      <c r="E27" s="65"/>
      <c r="F27" s="65">
        <f>SUM(F18:F25)</f>
        <v>0</v>
      </c>
      <c r="H27" s="65">
        <f>SUM(H18:H25)</f>
        <v>220543</v>
      </c>
      <c r="I27" s="65"/>
      <c r="J27" s="65">
        <f>SUM(J18:J25)</f>
        <v>116772</v>
      </c>
      <c r="K27" s="65"/>
      <c r="L27" s="65">
        <f>SUM(L18:L25)</f>
        <v>3222143</v>
      </c>
      <c r="M27" s="65"/>
      <c r="N27" s="65">
        <f>SUM(N18:N25)</f>
        <v>11834287</v>
      </c>
      <c r="O27" s="65"/>
      <c r="P27" s="65">
        <f>SUM(P18:P25)</f>
        <v>60393745</v>
      </c>
    </row>
    <row r="28" spans="4:16" ht="13.5" thickBot="1">
      <c r="D28" s="68"/>
      <c r="E28" s="65"/>
      <c r="F28" s="68"/>
      <c r="H28" s="68"/>
      <c r="I28" s="65"/>
      <c r="J28" s="68"/>
      <c r="K28" s="65"/>
      <c r="L28" s="68"/>
      <c r="M28" s="65"/>
      <c r="N28" s="68"/>
      <c r="O28" s="65"/>
      <c r="P28" s="68"/>
    </row>
    <row r="29" spans="4:16" ht="13.5" thickTop="1">
      <c r="D29" s="65"/>
      <c r="E29" s="65"/>
      <c r="F29" s="65"/>
      <c r="H29" s="65"/>
      <c r="I29" s="65"/>
      <c r="J29" s="65"/>
      <c r="K29" s="65"/>
      <c r="L29" s="65"/>
      <c r="M29" s="65"/>
      <c r="N29" s="65"/>
      <c r="O29" s="65"/>
      <c r="P29" s="65"/>
    </row>
    <row r="30" spans="4:16" ht="12.75">
      <c r="D30" s="65"/>
      <c r="E30" s="65"/>
      <c r="F30" s="65"/>
      <c r="H30" s="65"/>
      <c r="I30" s="65"/>
      <c r="J30" s="65"/>
      <c r="K30" s="65"/>
      <c r="L30" s="65"/>
      <c r="M30" s="65"/>
      <c r="N30" s="65"/>
      <c r="O30" s="65"/>
      <c r="P30" s="65"/>
    </row>
    <row r="31" spans="2:16" ht="12.75">
      <c r="B31" s="67" t="s">
        <v>124</v>
      </c>
      <c r="D31" s="65">
        <v>36000000</v>
      </c>
      <c r="E31" s="65"/>
      <c r="F31" s="65">
        <v>5025401</v>
      </c>
      <c r="H31" s="65">
        <v>220543</v>
      </c>
      <c r="I31" s="65"/>
      <c r="J31" s="65">
        <v>129259</v>
      </c>
      <c r="K31" s="65"/>
      <c r="L31" s="65">
        <v>3222143</v>
      </c>
      <c r="M31" s="65"/>
      <c r="N31" s="65">
        <v>18528582</v>
      </c>
      <c r="O31" s="65"/>
      <c r="P31" s="65">
        <f>SUM(D31:N31)</f>
        <v>63125928</v>
      </c>
    </row>
    <row r="32" spans="2:16" ht="12.75">
      <c r="B32" s="67"/>
      <c r="D32" s="65"/>
      <c r="E32" s="65"/>
      <c r="F32" s="65"/>
      <c r="H32" s="65"/>
      <c r="I32" s="65"/>
      <c r="J32" s="65"/>
      <c r="K32" s="65"/>
      <c r="L32" s="65"/>
      <c r="M32" s="65"/>
      <c r="N32" s="65"/>
      <c r="O32" s="65"/>
      <c r="P32" s="65"/>
    </row>
    <row r="33" spans="2:16" ht="12.75">
      <c r="B33" s="59" t="s">
        <v>87</v>
      </c>
      <c r="D33" s="65">
        <v>0</v>
      </c>
      <c r="E33" s="65"/>
      <c r="F33" s="65">
        <v>0</v>
      </c>
      <c r="H33" s="65">
        <v>0</v>
      </c>
      <c r="I33" s="65"/>
      <c r="J33" s="65">
        <v>0</v>
      </c>
      <c r="K33" s="65"/>
      <c r="L33" s="65">
        <v>0</v>
      </c>
      <c r="M33" s="65"/>
      <c r="N33" s="65">
        <f>'IS'!P41</f>
        <v>1052858</v>
      </c>
      <c r="O33" s="65"/>
      <c r="P33" s="65">
        <f>SUM(D33:N33)</f>
        <v>1052858</v>
      </c>
    </row>
    <row r="34" spans="4:16" ht="12.75">
      <c r="D34" s="65"/>
      <c r="E34" s="65"/>
      <c r="F34" s="65"/>
      <c r="H34" s="65"/>
      <c r="I34" s="65"/>
      <c r="J34" s="65"/>
      <c r="K34" s="65"/>
      <c r="L34" s="65"/>
      <c r="M34" s="65"/>
      <c r="N34" s="65"/>
      <c r="O34" s="65"/>
      <c r="P34" s="65"/>
    </row>
    <row r="35" spans="2:16" ht="12.75">
      <c r="B35" s="67" t="s">
        <v>10</v>
      </c>
      <c r="D35" s="64">
        <v>0</v>
      </c>
      <c r="E35" s="64"/>
      <c r="F35" s="64">
        <v>0</v>
      </c>
      <c r="H35" s="64">
        <v>0</v>
      </c>
      <c r="I35" s="64"/>
      <c r="J35" s="64">
        <v>0</v>
      </c>
      <c r="K35" s="64"/>
      <c r="L35" s="64">
        <v>0</v>
      </c>
      <c r="M35" s="64"/>
      <c r="N35" s="64">
        <v>0</v>
      </c>
      <c r="O35" s="64"/>
      <c r="P35" s="65">
        <f>SUM(D35:N35)</f>
        <v>0</v>
      </c>
    </row>
    <row r="36" spans="4:16" ht="12.75">
      <c r="D36" s="66"/>
      <c r="E36" s="65"/>
      <c r="F36" s="66"/>
      <c r="H36" s="66"/>
      <c r="I36" s="65"/>
      <c r="J36" s="66"/>
      <c r="K36" s="65"/>
      <c r="L36" s="66"/>
      <c r="M36" s="65"/>
      <c r="N36" s="66"/>
      <c r="O36" s="65"/>
      <c r="P36" s="66"/>
    </row>
    <row r="37" spans="4:16" ht="12.75">
      <c r="D37" s="65"/>
      <c r="E37" s="65"/>
      <c r="F37" s="65"/>
      <c r="H37" s="65"/>
      <c r="I37" s="65"/>
      <c r="J37" s="65"/>
      <c r="K37" s="65"/>
      <c r="L37" s="65"/>
      <c r="M37" s="65"/>
      <c r="N37" s="65"/>
      <c r="O37" s="65"/>
      <c r="P37" s="65"/>
    </row>
    <row r="38" spans="2:16" ht="12.75">
      <c r="B38" s="67" t="s">
        <v>170</v>
      </c>
      <c r="D38" s="65">
        <f>SUM(D33:D35)+D31</f>
        <v>36000000</v>
      </c>
      <c r="E38" s="65"/>
      <c r="F38" s="65">
        <f>SUM(F33:F35)+F31</f>
        <v>5025401</v>
      </c>
      <c r="H38" s="65">
        <f>SUM(H33:H35)+H31</f>
        <v>220543</v>
      </c>
      <c r="I38" s="65"/>
      <c r="J38" s="65">
        <f>SUM(J33:J35)+J31</f>
        <v>129259</v>
      </c>
      <c r="K38" s="65"/>
      <c r="L38" s="65">
        <f>SUM(L33:L35)+L31</f>
        <v>3222143</v>
      </c>
      <c r="M38" s="65"/>
      <c r="N38" s="65">
        <f>SUM(N33:N35)+N31</f>
        <v>19581440</v>
      </c>
      <c r="O38" s="65"/>
      <c r="P38" s="65">
        <f>SUM(D38:N38)</f>
        <v>64178786</v>
      </c>
    </row>
    <row r="39" spans="4:16" ht="13.5" thickBot="1">
      <c r="D39" s="68"/>
      <c r="E39" s="65"/>
      <c r="F39" s="68"/>
      <c r="H39" s="68"/>
      <c r="I39" s="65"/>
      <c r="J39" s="68"/>
      <c r="K39" s="65"/>
      <c r="L39" s="68"/>
      <c r="M39" s="65"/>
      <c r="N39" s="68"/>
      <c r="O39" s="65"/>
      <c r="P39" s="68"/>
    </row>
    <row r="40" spans="4:16" ht="13.5" thickTop="1">
      <c r="D40" s="65"/>
      <c r="E40" s="65"/>
      <c r="F40" s="65"/>
      <c r="G40" s="65"/>
      <c r="H40" s="65"/>
      <c r="I40" s="65"/>
      <c r="J40" s="65"/>
      <c r="K40" s="65"/>
      <c r="L40" s="65"/>
      <c r="M40" s="65"/>
      <c r="N40" s="65"/>
      <c r="O40" s="65"/>
      <c r="P40" s="65"/>
    </row>
    <row r="42" ht="15">
      <c r="B42" s="3" t="s">
        <v>140</v>
      </c>
    </row>
    <row r="43" ht="15">
      <c r="B43" s="3" t="s">
        <v>198</v>
      </c>
    </row>
  </sheetData>
  <printOptions/>
  <pageMargins left="0.62" right="0.5" top="1" bottom="1" header="0.5" footer="0.5"/>
  <pageSetup horizontalDpi="300" verticalDpi="300" orientation="portrait" paperSize="9" scale="70" r:id="rId1"/>
</worksheet>
</file>

<file path=xl/worksheets/sheet5.xml><?xml version="1.0" encoding="utf-8"?>
<worksheet xmlns="http://schemas.openxmlformats.org/spreadsheetml/2006/main" xmlns:r="http://schemas.openxmlformats.org/officeDocument/2006/relationships">
  <dimension ref="B2:P253"/>
  <sheetViews>
    <sheetView showGridLines="0" zoomScale="60" zoomScaleNormal="60" workbookViewId="0" topLeftCell="A1">
      <selection activeCell="R21" sqref="R21"/>
    </sheetView>
  </sheetViews>
  <sheetFormatPr defaultColWidth="8.88671875" defaultRowHeight="15"/>
  <cols>
    <col min="1" max="1" width="2.77734375" style="0" customWidth="1"/>
    <col min="2" max="2" width="4.5546875" style="0" customWidth="1"/>
    <col min="3" max="3" width="3.10546875" style="0" customWidth="1"/>
    <col min="4" max="4" width="2.88671875" style="0" customWidth="1"/>
    <col min="5" max="5" width="9.21484375" style="0" customWidth="1"/>
    <col min="6" max="6" width="10.88671875" style="0" customWidth="1"/>
    <col min="7" max="7" width="12.6640625" style="0" customWidth="1"/>
    <col min="8" max="8" width="12.21484375" style="0" customWidth="1"/>
    <col min="9" max="9" width="1.77734375" style="0" customWidth="1"/>
    <col min="10" max="10" width="12.21484375" style="0" customWidth="1"/>
    <col min="11" max="11" width="1.99609375" style="0" customWidth="1"/>
    <col min="12" max="12" width="11.99609375" style="0" customWidth="1"/>
    <col min="13" max="13" width="1.77734375" style="0" customWidth="1"/>
    <col min="14" max="14" width="12.5546875" style="0" customWidth="1"/>
    <col min="15" max="15" width="3.6640625" style="0" customWidth="1"/>
    <col min="16" max="16" width="1.4375" style="0" customWidth="1"/>
    <col min="17" max="17" width="6.3359375" style="0" customWidth="1"/>
  </cols>
  <sheetData>
    <row r="2" ht="15.75">
      <c r="B2" s="2" t="s">
        <v>11</v>
      </c>
    </row>
    <row r="3" ht="15">
      <c r="B3" s="10" t="s">
        <v>8</v>
      </c>
    </row>
    <row r="4" ht="15">
      <c r="B4" s="10"/>
    </row>
    <row r="5" ht="15.75">
      <c r="B5" s="35" t="s">
        <v>141</v>
      </c>
    </row>
    <row r="7" spans="2:14" ht="15">
      <c r="B7" s="20" t="s">
        <v>142</v>
      </c>
      <c r="C7" s="39"/>
      <c r="D7" s="39"/>
      <c r="E7" s="39"/>
      <c r="F7" s="39"/>
      <c r="G7" s="39"/>
      <c r="H7" s="39"/>
      <c r="I7" s="39"/>
      <c r="J7" s="39"/>
      <c r="K7" s="39"/>
      <c r="L7" s="39"/>
      <c r="M7" s="39"/>
      <c r="N7" s="39"/>
    </row>
    <row r="8" spans="3:14" ht="15">
      <c r="C8" s="92"/>
      <c r="D8" s="92"/>
      <c r="E8" s="92"/>
      <c r="F8" s="92"/>
      <c r="G8" s="92"/>
      <c r="H8" s="92"/>
      <c r="I8" s="92"/>
      <c r="J8" s="92"/>
      <c r="K8" s="92"/>
      <c r="L8" s="92"/>
      <c r="M8" s="92"/>
      <c r="N8" s="92"/>
    </row>
    <row r="18" spans="2:3" ht="15.75">
      <c r="B18" s="20" t="s">
        <v>143</v>
      </c>
      <c r="C18" s="2" t="s">
        <v>144</v>
      </c>
    </row>
    <row r="19" spans="2:3" ht="15">
      <c r="B19" s="20"/>
      <c r="C19" s="39" t="s">
        <v>145</v>
      </c>
    </row>
    <row r="20" spans="2:3" ht="15">
      <c r="B20" s="20"/>
      <c r="C20" s="39"/>
    </row>
    <row r="21" spans="2:3" ht="15">
      <c r="B21" s="20"/>
      <c r="C21" s="39"/>
    </row>
    <row r="22" spans="2:3" ht="15.75">
      <c r="B22" s="20" t="s">
        <v>146</v>
      </c>
      <c r="C22" s="2" t="s">
        <v>46</v>
      </c>
    </row>
    <row r="23" spans="2:14" ht="15">
      <c r="B23" s="20"/>
      <c r="C23" s="95" t="s">
        <v>47</v>
      </c>
      <c r="D23" s="95"/>
      <c r="E23" s="95"/>
      <c r="F23" s="95"/>
      <c r="G23" s="95"/>
      <c r="H23" s="95"/>
      <c r="I23" s="95"/>
      <c r="J23" s="95"/>
      <c r="K23" s="95"/>
      <c r="L23" s="95"/>
      <c r="M23" s="95"/>
      <c r="N23" s="95"/>
    </row>
    <row r="24" spans="2:3" ht="15">
      <c r="B24" s="20"/>
      <c r="C24" s="39"/>
    </row>
    <row r="25" spans="2:3" ht="15">
      <c r="B25" s="20"/>
      <c r="C25" s="39"/>
    </row>
    <row r="26" spans="2:3" ht="15.75">
      <c r="B26" s="20" t="s">
        <v>147</v>
      </c>
      <c r="C26" s="2" t="s">
        <v>37</v>
      </c>
    </row>
    <row r="27" spans="3:14" ht="15">
      <c r="C27" s="93" t="s">
        <v>108</v>
      </c>
      <c r="D27" s="93"/>
      <c r="E27" s="93"/>
      <c r="F27" s="93"/>
      <c r="G27" s="93"/>
      <c r="H27" s="93"/>
      <c r="I27" s="93"/>
      <c r="J27" s="93"/>
      <c r="K27" s="93"/>
      <c r="L27" s="93"/>
      <c r="M27" s="93"/>
      <c r="N27" s="93"/>
    </row>
    <row r="30" ht="15">
      <c r="B30" s="20" t="s">
        <v>148</v>
      </c>
    </row>
    <row r="35" ht="15">
      <c r="B35" s="20" t="s">
        <v>149</v>
      </c>
    </row>
    <row r="40" spans="2:3" ht="15">
      <c r="B40" s="20" t="s">
        <v>150</v>
      </c>
      <c r="C40" s="39"/>
    </row>
    <row r="42" spans="8:13" ht="15">
      <c r="H42" s="1"/>
      <c r="I42" s="39"/>
      <c r="J42" s="39"/>
      <c r="K42" s="39"/>
      <c r="L42" s="1"/>
      <c r="M42" s="1"/>
    </row>
    <row r="43" spans="8:13" ht="15">
      <c r="H43" s="1"/>
      <c r="I43" s="39"/>
      <c r="J43" s="39"/>
      <c r="K43" s="39"/>
      <c r="L43" s="1"/>
      <c r="M43" s="1"/>
    </row>
    <row r="44" spans="8:13" ht="15">
      <c r="H44" s="9"/>
      <c r="I44" s="39"/>
      <c r="J44" s="39"/>
      <c r="K44" s="39"/>
      <c r="L44" s="9"/>
      <c r="M44" s="9"/>
    </row>
    <row r="46" spans="2:3" ht="15.75">
      <c r="B46" s="20" t="s">
        <v>151</v>
      </c>
      <c r="C46" s="2" t="s">
        <v>54</v>
      </c>
    </row>
    <row r="47" spans="2:14" ht="15.75">
      <c r="B47" s="20"/>
      <c r="C47" s="2"/>
      <c r="N47" s="1" t="s">
        <v>197</v>
      </c>
    </row>
    <row r="48" spans="10:14" ht="15">
      <c r="J48" s="1" t="s">
        <v>17</v>
      </c>
      <c r="N48" s="1" t="s">
        <v>211</v>
      </c>
    </row>
    <row r="49" spans="10:14" ht="15">
      <c r="J49" s="9" t="s">
        <v>1</v>
      </c>
      <c r="N49" s="9" t="s">
        <v>1</v>
      </c>
    </row>
    <row r="50" spans="3:14" ht="15">
      <c r="C50" t="s">
        <v>55</v>
      </c>
      <c r="H50" s="69"/>
      <c r="J50" s="69"/>
      <c r="L50" s="69"/>
      <c r="M50" s="69"/>
      <c r="N50" s="69"/>
    </row>
    <row r="51" spans="4:14" ht="15">
      <c r="D51" t="s">
        <v>56</v>
      </c>
      <c r="H51" s="7"/>
      <c r="J51" s="5">
        <v>17655901</v>
      </c>
      <c r="L51" s="7"/>
      <c r="M51" s="7"/>
      <c r="N51" s="5">
        <v>1571977</v>
      </c>
    </row>
    <row r="52" spans="3:14" ht="15">
      <c r="C52" t="s">
        <v>57</v>
      </c>
      <c r="H52" s="7"/>
      <c r="J52" s="5"/>
      <c r="L52" s="7"/>
      <c r="M52" s="7"/>
      <c r="N52" s="5"/>
    </row>
    <row r="53" spans="4:14" ht="15">
      <c r="D53" t="s">
        <v>58</v>
      </c>
      <c r="H53" s="7"/>
      <c r="J53" s="5">
        <v>23542134</v>
      </c>
      <c r="L53" s="7"/>
      <c r="M53" s="7"/>
      <c r="N53" s="5">
        <v>3617796</v>
      </c>
    </row>
    <row r="54" spans="3:14" ht="15">
      <c r="C54" t="s">
        <v>59</v>
      </c>
      <c r="H54" s="7"/>
      <c r="J54" s="5"/>
      <c r="L54" s="7"/>
      <c r="M54" s="7"/>
      <c r="N54" s="5"/>
    </row>
    <row r="55" spans="4:14" ht="15">
      <c r="D55" t="s">
        <v>60</v>
      </c>
      <c r="H55" s="7"/>
      <c r="J55" s="5"/>
      <c r="L55" s="7"/>
      <c r="M55" s="7"/>
      <c r="N55" s="5"/>
    </row>
    <row r="56" spans="4:14" ht="15">
      <c r="D56" t="s">
        <v>61</v>
      </c>
      <c r="H56" s="7"/>
      <c r="J56" s="5">
        <v>19184278</v>
      </c>
      <c r="L56" s="7"/>
      <c r="M56" s="7"/>
      <c r="N56" s="5">
        <v>-850616</v>
      </c>
    </row>
    <row r="57" spans="3:14" ht="15">
      <c r="C57" t="s">
        <v>62</v>
      </c>
      <c r="H57" s="7"/>
      <c r="J57" s="5">
        <v>1692792</v>
      </c>
      <c r="L57" s="7"/>
      <c r="M57" s="7"/>
      <c r="N57" s="5">
        <v>1134</v>
      </c>
    </row>
    <row r="58" spans="3:14" ht="15">
      <c r="C58" t="s">
        <v>63</v>
      </c>
      <c r="H58" s="7"/>
      <c r="J58" s="5">
        <v>2271260</v>
      </c>
      <c r="L58" s="7"/>
      <c r="M58" s="7"/>
      <c r="N58" s="5">
        <v>219913</v>
      </c>
    </row>
    <row r="59" spans="3:14" ht="15">
      <c r="C59" t="s">
        <v>64</v>
      </c>
      <c r="H59" s="7"/>
      <c r="J59" s="5">
        <v>1509032</v>
      </c>
      <c r="L59" s="7"/>
      <c r="M59" s="7"/>
      <c r="N59" s="5">
        <v>858331</v>
      </c>
    </row>
    <row r="60" spans="3:14" ht="15">
      <c r="C60" t="s">
        <v>109</v>
      </c>
      <c r="H60" s="7"/>
      <c r="J60" s="6">
        <v>403191</v>
      </c>
      <c r="L60" s="7"/>
      <c r="M60" s="7"/>
      <c r="N60" s="6">
        <v>70156</v>
      </c>
    </row>
    <row r="61" spans="8:14" ht="15.75" thickBot="1">
      <c r="H61" s="7"/>
      <c r="J61" s="22">
        <f>SUM(J51:J60)</f>
        <v>66258588</v>
      </c>
      <c r="L61" s="7"/>
      <c r="M61" s="7"/>
      <c r="N61" s="22">
        <f>SUM(N51:N60)</f>
        <v>5488691</v>
      </c>
    </row>
    <row r="62" spans="3:14" ht="15.75" hidden="1" thickTop="1">
      <c r="C62" t="s">
        <v>104</v>
      </c>
      <c r="H62" s="7"/>
      <c r="J62" s="7">
        <v>0</v>
      </c>
      <c r="L62" s="7"/>
      <c r="M62" s="7"/>
      <c r="N62" s="7" t="e">
        <f>#REF!</f>
        <v>#REF!</v>
      </c>
    </row>
    <row r="63" spans="3:14" ht="15.75" hidden="1" thickTop="1">
      <c r="C63" t="s">
        <v>65</v>
      </c>
      <c r="H63" s="7"/>
      <c r="J63" s="7">
        <v>0</v>
      </c>
      <c r="L63" s="7"/>
      <c r="M63" s="7"/>
      <c r="N63" s="7" t="e">
        <f>#REF!</f>
        <v>#REF!</v>
      </c>
    </row>
    <row r="64" spans="8:14" ht="16.5" hidden="1" thickBot="1" thickTop="1">
      <c r="H64" s="7"/>
      <c r="J64" s="22">
        <f>SUM(J61:J63)</f>
        <v>66258588</v>
      </c>
      <c r="L64" s="7"/>
      <c r="M64" s="7"/>
      <c r="N64" s="22" t="e">
        <f>SUM(N61:N63)</f>
        <v>#REF!</v>
      </c>
    </row>
    <row r="65" ht="15.75" thickTop="1"/>
    <row r="68" ht="15">
      <c r="B68" s="20" t="s">
        <v>152</v>
      </c>
    </row>
    <row r="75" ht="15">
      <c r="B75" s="20" t="s">
        <v>153</v>
      </c>
    </row>
    <row r="81" ht="15">
      <c r="B81" s="20" t="s">
        <v>154</v>
      </c>
    </row>
    <row r="87" ht="15">
      <c r="B87" s="20" t="s">
        <v>155</v>
      </c>
    </row>
    <row r="96" ht="18">
      <c r="B96" s="80" t="s">
        <v>156</v>
      </c>
    </row>
    <row r="98" ht="15">
      <c r="B98" s="20" t="s">
        <v>157</v>
      </c>
    </row>
    <row r="105" ht="15">
      <c r="B105" s="20"/>
    </row>
    <row r="106" ht="15">
      <c r="B106" s="20" t="s">
        <v>158</v>
      </c>
    </row>
    <row r="113" ht="15">
      <c r="B113" s="20" t="s">
        <v>159</v>
      </c>
    </row>
    <row r="118" spans="2:3" ht="15.75">
      <c r="B118" s="20" t="s">
        <v>160</v>
      </c>
      <c r="C118" s="2" t="s">
        <v>66</v>
      </c>
    </row>
    <row r="119" spans="3:14" ht="15">
      <c r="C119" s="95" t="s">
        <v>191</v>
      </c>
      <c r="D119" s="95"/>
      <c r="E119" s="95"/>
      <c r="F119" s="95"/>
      <c r="G119" s="95"/>
      <c r="H119" s="95"/>
      <c r="I119" s="95"/>
      <c r="J119" s="95"/>
      <c r="K119" s="95"/>
      <c r="L119" s="95"/>
      <c r="M119" s="95"/>
      <c r="N119" s="95"/>
    </row>
    <row r="122" spans="2:14" ht="15.75">
      <c r="B122" s="20" t="s">
        <v>161</v>
      </c>
      <c r="C122" s="2" t="s">
        <v>6</v>
      </c>
      <c r="D122" s="39"/>
      <c r="E122" s="39"/>
      <c r="F122" s="39"/>
      <c r="G122" s="39"/>
      <c r="H122" s="39"/>
      <c r="I122" s="39"/>
      <c r="J122" s="39"/>
      <c r="K122" s="39"/>
      <c r="L122" s="39"/>
      <c r="M122" s="39"/>
      <c r="N122" s="39"/>
    </row>
    <row r="123" spans="3:14" ht="15">
      <c r="C123" s="39" t="s">
        <v>90</v>
      </c>
      <c r="D123" s="39"/>
      <c r="E123" s="39"/>
      <c r="F123" s="39"/>
      <c r="G123" s="39"/>
      <c r="H123" s="39"/>
      <c r="I123" s="39"/>
      <c r="J123" s="39"/>
      <c r="K123" s="39"/>
      <c r="L123" s="39"/>
      <c r="M123" s="39"/>
      <c r="N123" s="39"/>
    </row>
    <row r="124" spans="3:14" ht="15">
      <c r="C124" s="39"/>
      <c r="D124" s="39"/>
      <c r="E124" s="39"/>
      <c r="F124" s="39"/>
      <c r="G124" s="39"/>
      <c r="H124" s="1" t="s">
        <v>34</v>
      </c>
      <c r="I124" s="39"/>
      <c r="J124" s="39"/>
      <c r="K124" s="39"/>
      <c r="L124" s="1" t="s">
        <v>217</v>
      </c>
      <c r="M124" s="1"/>
      <c r="N124" s="39"/>
    </row>
    <row r="125" spans="3:14" ht="15">
      <c r="C125" s="39"/>
      <c r="D125" s="39"/>
      <c r="E125" s="39"/>
      <c r="F125" s="39"/>
      <c r="G125" s="39"/>
      <c r="H125" s="1" t="s">
        <v>35</v>
      </c>
      <c r="I125" s="39"/>
      <c r="J125" s="39"/>
      <c r="K125" s="39"/>
      <c r="L125" s="1" t="s">
        <v>36</v>
      </c>
      <c r="M125" s="1"/>
      <c r="N125" s="39"/>
    </row>
    <row r="126" spans="3:14" ht="15">
      <c r="C126" s="39"/>
      <c r="D126" s="39"/>
      <c r="E126" s="39"/>
      <c r="F126" s="39"/>
      <c r="G126" s="39"/>
      <c r="H126" s="9" t="s">
        <v>1</v>
      </c>
      <c r="I126" s="39"/>
      <c r="J126" s="39"/>
      <c r="K126" s="39"/>
      <c r="L126" s="9" t="s">
        <v>1</v>
      </c>
      <c r="M126" s="9"/>
      <c r="N126" s="39"/>
    </row>
    <row r="127" spans="2:14" ht="15">
      <c r="B127" s="20"/>
      <c r="C127" s="39"/>
      <c r="D127" s="39"/>
      <c r="E127" s="39"/>
      <c r="F127" s="39"/>
      <c r="G127" s="39"/>
      <c r="H127" s="39"/>
      <c r="I127" s="39"/>
      <c r="J127" s="39"/>
      <c r="K127" s="39"/>
      <c r="L127" s="39"/>
      <c r="M127" s="39"/>
      <c r="N127" s="39"/>
    </row>
    <row r="128" spans="2:14" ht="15">
      <c r="B128" s="20"/>
      <c r="C128" s="39" t="s">
        <v>91</v>
      </c>
      <c r="D128" s="39"/>
      <c r="E128" s="39"/>
      <c r="F128" s="39"/>
      <c r="G128" s="39"/>
      <c r="H128" s="56">
        <v>666025</v>
      </c>
      <c r="I128" s="39"/>
      <c r="J128" s="39"/>
      <c r="K128" s="39"/>
      <c r="L128" s="56">
        <v>1555395</v>
      </c>
      <c r="M128" s="56"/>
      <c r="N128" s="39"/>
    </row>
    <row r="129" spans="2:14" ht="15">
      <c r="B129" s="20"/>
      <c r="C129" s="39" t="s">
        <v>92</v>
      </c>
      <c r="D129" s="39"/>
      <c r="E129" s="39"/>
      <c r="F129" s="39"/>
      <c r="G129" s="39"/>
      <c r="H129" s="56">
        <v>9604</v>
      </c>
      <c r="I129" s="39"/>
      <c r="J129" s="39"/>
      <c r="K129" s="39"/>
      <c r="L129" s="56">
        <v>37072</v>
      </c>
      <c r="M129" s="56"/>
      <c r="N129" s="39"/>
    </row>
    <row r="130" spans="2:14" ht="15">
      <c r="B130" s="20"/>
      <c r="C130" s="39" t="s">
        <v>93</v>
      </c>
      <c r="D130" s="39"/>
      <c r="E130" s="39"/>
      <c r="F130" s="39"/>
      <c r="G130" s="39"/>
      <c r="H130" s="56">
        <v>0</v>
      </c>
      <c r="I130" s="39"/>
      <c r="J130" s="39"/>
      <c r="K130" s="39"/>
      <c r="L130" s="56">
        <v>1436</v>
      </c>
      <c r="M130" s="56"/>
      <c r="N130" s="39"/>
    </row>
    <row r="131" spans="2:14" ht="15.75" thickBot="1">
      <c r="B131" s="20"/>
      <c r="C131" s="39"/>
      <c r="D131" s="39"/>
      <c r="E131" s="39"/>
      <c r="F131" s="39"/>
      <c r="G131" s="39"/>
      <c r="H131" s="57">
        <f>SUM(H128:H130)</f>
        <v>675629</v>
      </c>
      <c r="I131" s="39"/>
      <c r="J131" s="39"/>
      <c r="K131" s="39"/>
      <c r="L131" s="57">
        <f>SUM(L128:L130)</f>
        <v>1593903</v>
      </c>
      <c r="M131" s="58"/>
      <c r="N131" s="39"/>
    </row>
    <row r="132" spans="2:14" ht="15.75" thickTop="1">
      <c r="B132" s="20"/>
      <c r="C132" s="39"/>
      <c r="D132" s="39"/>
      <c r="E132" s="39"/>
      <c r="F132" s="39"/>
      <c r="G132" s="39"/>
      <c r="H132" s="58"/>
      <c r="I132" s="39"/>
      <c r="J132" s="39"/>
      <c r="K132" s="39"/>
      <c r="L132" s="58"/>
      <c r="M132" s="58"/>
      <c r="N132" s="39"/>
    </row>
    <row r="133" ht="15">
      <c r="B133" s="20"/>
    </row>
    <row r="134" ht="15">
      <c r="B134" s="20"/>
    </row>
    <row r="135" ht="15">
      <c r="B135" s="20"/>
    </row>
    <row r="136" ht="15">
      <c r="B136" s="20"/>
    </row>
    <row r="137" ht="15">
      <c r="B137" s="20"/>
    </row>
    <row r="138" spans="2:14" ht="15">
      <c r="B138" s="20" t="s">
        <v>162</v>
      </c>
      <c r="C138" s="39"/>
      <c r="D138" s="39"/>
      <c r="E138" s="39"/>
      <c r="F138" s="39"/>
      <c r="G138" s="39"/>
      <c r="H138" s="39"/>
      <c r="I138" s="39"/>
      <c r="J138" s="39"/>
      <c r="K138" s="39"/>
      <c r="L138" s="39"/>
      <c r="M138" s="39"/>
      <c r="N138" s="39"/>
    </row>
    <row r="139" spans="3:14" ht="15">
      <c r="C139" s="92"/>
      <c r="D139" s="92"/>
      <c r="E139" s="92"/>
      <c r="F139" s="92"/>
      <c r="G139" s="92"/>
      <c r="H139" s="92"/>
      <c r="I139" s="92"/>
      <c r="J139" s="92"/>
      <c r="K139" s="92"/>
      <c r="L139" s="92"/>
      <c r="M139" s="92"/>
      <c r="N139" s="92"/>
    </row>
    <row r="145" spans="2:3" ht="15.75">
      <c r="B145" s="20" t="s">
        <v>163</v>
      </c>
      <c r="C145" s="2" t="s">
        <v>38</v>
      </c>
    </row>
    <row r="146" spans="3:4" ht="15">
      <c r="C146" t="s">
        <v>16</v>
      </c>
      <c r="D146" t="s">
        <v>72</v>
      </c>
    </row>
    <row r="149" spans="8:12" ht="15">
      <c r="H149" s="1" t="s">
        <v>34</v>
      </c>
      <c r="L149" s="1" t="s">
        <v>217</v>
      </c>
    </row>
    <row r="150" spans="6:13" ht="15">
      <c r="F150" s="3"/>
      <c r="G150" s="3"/>
      <c r="H150" s="1" t="s">
        <v>35</v>
      </c>
      <c r="I150" s="3"/>
      <c r="J150" s="3"/>
      <c r="K150" s="3"/>
      <c r="L150" s="1" t="s">
        <v>36</v>
      </c>
      <c r="M150" s="3"/>
    </row>
    <row r="151" spans="6:13" ht="15">
      <c r="F151" s="3"/>
      <c r="G151" s="3"/>
      <c r="H151" s="11" t="s">
        <v>1</v>
      </c>
      <c r="I151" s="3"/>
      <c r="J151" s="3"/>
      <c r="K151" s="3"/>
      <c r="L151" s="11" t="s">
        <v>1</v>
      </c>
      <c r="M151" s="11"/>
    </row>
    <row r="152" spans="4:13" ht="15">
      <c r="D152" s="3" t="s">
        <v>39</v>
      </c>
      <c r="G152" s="3"/>
      <c r="H152" s="7">
        <v>0</v>
      </c>
      <c r="I152" s="3"/>
      <c r="J152" s="3"/>
      <c r="K152" s="3"/>
      <c r="L152" s="7">
        <v>30002</v>
      </c>
      <c r="M152" s="7"/>
    </row>
    <row r="153" spans="4:13" ht="15">
      <c r="D153" s="3" t="s">
        <v>40</v>
      </c>
      <c r="G153" s="3"/>
      <c r="H153" s="7">
        <v>92400</v>
      </c>
      <c r="I153" s="3"/>
      <c r="J153" s="3"/>
      <c r="K153" s="3"/>
      <c r="L153" s="7">
        <v>222642</v>
      </c>
      <c r="M153" s="7"/>
    </row>
    <row r="154" spans="4:13" ht="15">
      <c r="D154" s="3" t="s">
        <v>110</v>
      </c>
      <c r="G154" s="3"/>
      <c r="H154" s="7">
        <v>761</v>
      </c>
      <c r="I154" s="3"/>
      <c r="J154" s="3"/>
      <c r="K154" s="3"/>
      <c r="L154" s="7">
        <v>12057</v>
      </c>
      <c r="M154" s="7"/>
    </row>
    <row r="155" spans="6:13" ht="15">
      <c r="F155" s="3"/>
      <c r="G155" s="3"/>
      <c r="H155" s="7"/>
      <c r="I155" s="3"/>
      <c r="J155" s="3"/>
      <c r="K155" s="3"/>
      <c r="L155" s="7"/>
      <c r="M155" s="7"/>
    </row>
    <row r="157" spans="3:4" ht="15">
      <c r="C157" t="s">
        <v>18</v>
      </c>
      <c r="D157" t="s">
        <v>114</v>
      </c>
    </row>
    <row r="158" spans="4:13" ht="15">
      <c r="D158" s="8"/>
      <c r="E158" s="8"/>
      <c r="F158" s="8"/>
      <c r="G158" s="8"/>
      <c r="H158" s="8"/>
      <c r="I158" s="8"/>
      <c r="J158" s="8"/>
      <c r="K158" s="8"/>
      <c r="L158" s="8"/>
      <c r="M158" s="3"/>
    </row>
    <row r="159" spans="4:13" ht="15">
      <c r="D159" s="29"/>
      <c r="E159" s="8"/>
      <c r="F159" s="8"/>
      <c r="G159" s="8"/>
      <c r="H159" s="8"/>
      <c r="I159" s="8"/>
      <c r="J159" s="8"/>
      <c r="K159" s="8"/>
      <c r="L159" s="49" t="s">
        <v>1</v>
      </c>
      <c r="M159" s="47"/>
    </row>
    <row r="160" spans="4:13" ht="15">
      <c r="D160" s="29" t="s">
        <v>41</v>
      </c>
      <c r="E160" s="8"/>
      <c r="F160" s="8"/>
      <c r="G160" s="8"/>
      <c r="H160" s="8"/>
      <c r="I160" s="8"/>
      <c r="J160" s="15"/>
      <c r="K160" s="15"/>
      <c r="L160" s="48">
        <v>4994356</v>
      </c>
      <c r="M160" s="7"/>
    </row>
    <row r="161" spans="4:13" ht="15">
      <c r="D161" s="29" t="s">
        <v>42</v>
      </c>
      <c r="E161" s="8"/>
      <c r="F161" s="8"/>
      <c r="G161" s="8"/>
      <c r="H161" s="8"/>
      <c r="I161" s="8"/>
      <c r="J161" s="15"/>
      <c r="K161" s="15"/>
      <c r="L161" s="48">
        <v>1532850</v>
      </c>
      <c r="M161" s="7"/>
    </row>
    <row r="162" spans="4:13" ht="15">
      <c r="D162" s="29" t="s">
        <v>43</v>
      </c>
      <c r="E162" s="8"/>
      <c r="F162" s="8"/>
      <c r="G162" s="8"/>
      <c r="H162" s="8"/>
      <c r="I162" s="8"/>
      <c r="J162" s="8"/>
      <c r="K162" s="8"/>
      <c r="L162" s="48">
        <v>1532850</v>
      </c>
      <c r="M162" s="7"/>
    </row>
    <row r="163" spans="6:13" ht="15">
      <c r="F163" s="3"/>
      <c r="G163" s="3"/>
      <c r="H163" s="3"/>
      <c r="I163" s="3"/>
      <c r="J163" s="3"/>
      <c r="K163" s="7"/>
      <c r="L163" s="7"/>
      <c r="M163" s="7"/>
    </row>
    <row r="164" spans="6:13" ht="15">
      <c r="F164" s="3"/>
      <c r="G164" s="3"/>
      <c r="H164" s="3"/>
      <c r="I164" s="3"/>
      <c r="J164" s="3"/>
      <c r="K164" s="7"/>
      <c r="L164" s="7"/>
      <c r="M164" s="7"/>
    </row>
    <row r="165" spans="6:13" ht="15">
      <c r="F165" s="3"/>
      <c r="G165" s="3"/>
      <c r="H165" s="3"/>
      <c r="I165" s="3"/>
      <c r="J165" s="3"/>
      <c r="K165" s="7"/>
      <c r="L165" s="7"/>
      <c r="M165" s="7"/>
    </row>
    <row r="166" spans="2:14" ht="15">
      <c r="B166" s="20" t="s">
        <v>164</v>
      </c>
      <c r="C166" s="39"/>
      <c r="D166" s="39"/>
      <c r="E166" s="39"/>
      <c r="F166" s="39"/>
      <c r="G166" s="39"/>
      <c r="H166" s="39"/>
      <c r="I166" s="39"/>
      <c r="J166" s="39"/>
      <c r="K166" s="39"/>
      <c r="L166" s="39"/>
      <c r="M166" s="39"/>
      <c r="N166" s="39"/>
    </row>
    <row r="167" spans="3:14" ht="15">
      <c r="C167" s="92"/>
      <c r="D167" s="92"/>
      <c r="E167" s="92"/>
      <c r="F167" s="92"/>
      <c r="G167" s="92"/>
      <c r="H167" s="92"/>
      <c r="I167" s="92"/>
      <c r="J167" s="92"/>
      <c r="K167" s="92"/>
      <c r="L167" s="92"/>
      <c r="M167" s="92"/>
      <c r="N167" s="92"/>
    </row>
    <row r="168" spans="3:15" ht="15">
      <c r="C168" s="94"/>
      <c r="D168" s="94"/>
      <c r="E168" s="94"/>
      <c r="F168" s="94"/>
      <c r="G168" s="94"/>
      <c r="H168" s="94"/>
      <c r="I168" s="94"/>
      <c r="J168" s="94"/>
      <c r="K168" s="94"/>
      <c r="L168" s="94"/>
      <c r="M168" s="94"/>
      <c r="N168" s="94"/>
      <c r="O168" s="13"/>
    </row>
    <row r="169" spans="3:15" ht="15">
      <c r="C169" s="40"/>
      <c r="D169" s="40"/>
      <c r="E169" s="40"/>
      <c r="F169" s="40"/>
      <c r="G169" s="40"/>
      <c r="H169" s="40"/>
      <c r="I169" s="40"/>
      <c r="J169" s="40"/>
      <c r="K169" s="40"/>
      <c r="L169" s="40"/>
      <c r="M169" s="40"/>
      <c r="N169" s="40"/>
      <c r="O169" s="13"/>
    </row>
    <row r="170" spans="3:15" ht="15">
      <c r="C170" s="40"/>
      <c r="D170" s="40"/>
      <c r="E170" s="40"/>
      <c r="F170" s="40"/>
      <c r="G170" s="40"/>
      <c r="H170" s="40"/>
      <c r="I170" s="40"/>
      <c r="J170" s="40"/>
      <c r="K170" s="40"/>
      <c r="L170" s="40"/>
      <c r="M170" s="40"/>
      <c r="N170" s="40"/>
      <c r="O170" s="13"/>
    </row>
    <row r="171" spans="3:15" ht="15">
      <c r="C171" s="40"/>
      <c r="D171" s="40"/>
      <c r="E171" s="40"/>
      <c r="F171" s="40"/>
      <c r="G171" s="40"/>
      <c r="H171" s="40"/>
      <c r="I171" s="40"/>
      <c r="J171" s="40"/>
      <c r="K171" s="40"/>
      <c r="L171" s="40"/>
      <c r="M171" s="40"/>
      <c r="N171" s="40"/>
      <c r="O171" s="13"/>
    </row>
    <row r="172" spans="3:15" ht="15">
      <c r="C172" s="40"/>
      <c r="D172" s="40"/>
      <c r="E172" s="40"/>
      <c r="F172" s="40"/>
      <c r="G172" s="40"/>
      <c r="H172" s="40"/>
      <c r="I172" s="40"/>
      <c r="J172" s="40"/>
      <c r="K172" s="40"/>
      <c r="L172" s="40"/>
      <c r="M172" s="40"/>
      <c r="N172" s="40"/>
      <c r="O172" s="13"/>
    </row>
    <row r="173" spans="3:15" ht="15">
      <c r="C173" s="40"/>
      <c r="D173" s="40"/>
      <c r="E173" s="40"/>
      <c r="F173" s="40"/>
      <c r="G173" s="40"/>
      <c r="H173" s="40"/>
      <c r="I173" s="40"/>
      <c r="J173" s="40"/>
      <c r="K173" s="40"/>
      <c r="L173" s="40"/>
      <c r="M173" s="40"/>
      <c r="N173" s="40"/>
      <c r="O173" s="13"/>
    </row>
    <row r="174" spans="3:15" ht="15">
      <c r="C174" s="40"/>
      <c r="D174" s="40"/>
      <c r="E174" s="40"/>
      <c r="F174" s="40"/>
      <c r="G174" s="40"/>
      <c r="H174" s="40"/>
      <c r="I174" s="40"/>
      <c r="J174" s="40"/>
      <c r="K174" s="40"/>
      <c r="L174" s="40"/>
      <c r="M174" s="40"/>
      <c r="N174" s="40"/>
      <c r="O174" s="13"/>
    </row>
    <row r="175" spans="3:15" ht="15" hidden="1">
      <c r="C175" s="40"/>
      <c r="D175" s="40"/>
      <c r="E175" s="40"/>
      <c r="F175" s="40"/>
      <c r="G175" s="40"/>
      <c r="H175" s="40"/>
      <c r="I175" s="40"/>
      <c r="J175" s="40"/>
      <c r="K175" s="40"/>
      <c r="L175" s="40"/>
      <c r="M175" s="40"/>
      <c r="N175" s="40"/>
      <c r="O175" s="13"/>
    </row>
    <row r="176" spans="3:15" ht="15" hidden="1">
      <c r="C176" s="40"/>
      <c r="D176" s="40"/>
      <c r="E176" s="40"/>
      <c r="F176" s="40"/>
      <c r="G176" s="40"/>
      <c r="H176" s="40"/>
      <c r="I176" s="40"/>
      <c r="J176" s="40"/>
      <c r="K176" s="40"/>
      <c r="L176" s="40"/>
      <c r="M176" s="40"/>
      <c r="N176" s="40"/>
      <c r="O176" s="13"/>
    </row>
    <row r="177" spans="3:15" ht="15">
      <c r="C177" s="40"/>
      <c r="D177" s="40"/>
      <c r="E177" s="40"/>
      <c r="F177" s="40"/>
      <c r="G177" s="40"/>
      <c r="H177" s="40"/>
      <c r="I177" s="40"/>
      <c r="J177" s="40"/>
      <c r="K177" s="40"/>
      <c r="L177" s="40"/>
      <c r="M177" s="40"/>
      <c r="N177" s="40"/>
      <c r="O177" s="13"/>
    </row>
    <row r="178" spans="2:3" ht="15.75">
      <c r="B178" s="20" t="s">
        <v>165</v>
      </c>
      <c r="C178" s="2" t="s">
        <v>48</v>
      </c>
    </row>
    <row r="179" ht="15">
      <c r="C179" t="s">
        <v>115</v>
      </c>
    </row>
    <row r="181" spans="8:13" ht="15">
      <c r="H181" s="1" t="s">
        <v>1</v>
      </c>
      <c r="I181" s="1"/>
      <c r="K181" s="1" t="s">
        <v>1</v>
      </c>
      <c r="L181" s="1"/>
      <c r="M181" s="1"/>
    </row>
    <row r="182" spans="8:13" ht="15">
      <c r="H182" s="1"/>
      <c r="I182" s="1"/>
      <c r="K182" s="1"/>
      <c r="L182" s="1"/>
      <c r="M182" s="1"/>
    </row>
    <row r="183" spans="3:4" ht="15.75">
      <c r="C183" t="s">
        <v>44</v>
      </c>
      <c r="D183" s="2" t="s">
        <v>31</v>
      </c>
    </row>
    <row r="184" spans="4:13" ht="15.75">
      <c r="D184" s="2" t="s">
        <v>49</v>
      </c>
      <c r="H184" s="5"/>
      <c r="I184" s="5"/>
      <c r="J184" s="5"/>
      <c r="L184" s="5"/>
      <c r="M184" s="5"/>
    </row>
    <row r="185" spans="4:13" ht="15">
      <c r="D185" t="s">
        <v>50</v>
      </c>
      <c r="H185" s="5">
        <v>916102</v>
      </c>
      <c r="I185" s="5"/>
      <c r="J185" s="5"/>
      <c r="L185" s="5"/>
      <c r="M185" s="5"/>
    </row>
    <row r="186" spans="4:13" ht="15">
      <c r="D186" t="s">
        <v>51</v>
      </c>
      <c r="H186" s="5"/>
      <c r="I186" s="5"/>
      <c r="J186" s="5"/>
      <c r="L186" s="5"/>
      <c r="M186" s="5"/>
    </row>
    <row r="187" spans="4:13" ht="15">
      <c r="D187" t="s">
        <v>52</v>
      </c>
      <c r="H187" s="6">
        <v>-130000</v>
      </c>
      <c r="I187" s="7"/>
      <c r="J187" s="5"/>
      <c r="L187" s="5">
        <f>H185+H187</f>
        <v>786102</v>
      </c>
      <c r="M187" s="5"/>
    </row>
    <row r="188" spans="8:13" ht="15">
      <c r="H188" s="7"/>
      <c r="I188" s="7"/>
      <c r="J188" s="5"/>
      <c r="L188" s="5"/>
      <c r="M188" s="5"/>
    </row>
    <row r="189" spans="8:13" ht="15.75" thickBot="1">
      <c r="H189" s="5"/>
      <c r="I189" s="5"/>
      <c r="J189" s="5"/>
      <c r="L189" s="22">
        <f>SUM(L187:L188)</f>
        <v>786102</v>
      </c>
      <c r="M189" s="7"/>
    </row>
    <row r="190" spans="8:13" ht="15.75" thickTop="1">
      <c r="H190" s="5"/>
      <c r="I190" s="5"/>
      <c r="J190" s="5"/>
      <c r="L190" s="7"/>
      <c r="M190" s="7"/>
    </row>
    <row r="191" spans="3:13" ht="15.75">
      <c r="C191" t="s">
        <v>45</v>
      </c>
      <c r="D191" s="2" t="s">
        <v>24</v>
      </c>
      <c r="H191" s="5"/>
      <c r="I191" s="5"/>
      <c r="J191" s="5"/>
      <c r="L191" s="5"/>
      <c r="M191" s="5"/>
    </row>
    <row r="192" spans="4:13" ht="15.75">
      <c r="D192" s="2" t="s">
        <v>53</v>
      </c>
      <c r="H192" s="5"/>
      <c r="I192" s="5"/>
      <c r="J192" s="5"/>
      <c r="L192" s="5"/>
      <c r="M192" s="5"/>
    </row>
    <row r="193" spans="4:13" ht="15">
      <c r="D193" s="10" t="s">
        <v>9</v>
      </c>
      <c r="H193" s="5"/>
      <c r="I193" s="5"/>
      <c r="J193" s="5"/>
      <c r="L193" s="5">
        <v>6102167</v>
      </c>
      <c r="M193" s="5"/>
    </row>
    <row r="194" spans="4:13" ht="15">
      <c r="D194" t="s">
        <v>51</v>
      </c>
      <c r="H194" s="5"/>
      <c r="I194" s="5"/>
      <c r="J194" s="5"/>
      <c r="L194" s="5"/>
      <c r="M194" s="5"/>
    </row>
    <row r="195" spans="4:13" ht="15">
      <c r="D195" t="s">
        <v>52</v>
      </c>
      <c r="H195" s="5"/>
      <c r="I195" s="5"/>
      <c r="J195" s="5"/>
      <c r="L195" s="5">
        <v>130000</v>
      </c>
      <c r="M195" s="5"/>
    </row>
    <row r="196" spans="8:13" ht="15.75" thickBot="1">
      <c r="H196" s="5"/>
      <c r="I196" s="5"/>
      <c r="J196" s="5"/>
      <c r="L196" s="22">
        <f>SUM(L193:L195)</f>
        <v>6232167</v>
      </c>
      <c r="M196" s="7"/>
    </row>
    <row r="197" spans="8:13" ht="15.75" thickTop="1">
      <c r="H197" s="5"/>
      <c r="I197" s="5"/>
      <c r="J197" s="5"/>
      <c r="L197" s="7"/>
      <c r="M197" s="7"/>
    </row>
    <row r="198" spans="8:13" ht="15">
      <c r="H198" s="5"/>
      <c r="I198" s="5"/>
      <c r="J198" s="5"/>
      <c r="L198" s="7"/>
      <c r="M198" s="7"/>
    </row>
    <row r="199" spans="2:13" ht="15">
      <c r="B199" s="20" t="s">
        <v>166</v>
      </c>
      <c r="H199" s="5"/>
      <c r="I199" s="5"/>
      <c r="J199" s="5"/>
      <c r="L199" s="7"/>
      <c r="M199" s="7"/>
    </row>
    <row r="200" spans="8:13" ht="15">
      <c r="H200" s="5"/>
      <c r="I200" s="5"/>
      <c r="J200" s="5"/>
      <c r="K200" s="7"/>
      <c r="L200" s="7"/>
      <c r="M200" s="7"/>
    </row>
    <row r="201" spans="2:14" ht="15">
      <c r="B201" s="20"/>
      <c r="C201" s="39"/>
      <c r="D201" s="39"/>
      <c r="E201" s="39"/>
      <c r="F201" s="39"/>
      <c r="G201" s="39"/>
      <c r="H201" s="39"/>
      <c r="I201" s="39"/>
      <c r="J201" s="39"/>
      <c r="K201" s="39"/>
      <c r="L201" s="39"/>
      <c r="M201" s="39"/>
      <c r="N201" s="39"/>
    </row>
    <row r="202" spans="3:14" ht="15">
      <c r="C202" s="92"/>
      <c r="D202" s="92"/>
      <c r="E202" s="92"/>
      <c r="F202" s="92"/>
      <c r="G202" s="92"/>
      <c r="H202" s="92"/>
      <c r="I202" s="92"/>
      <c r="J202" s="92"/>
      <c r="K202" s="92"/>
      <c r="L202" s="92"/>
      <c r="M202" s="92"/>
      <c r="N202" s="92"/>
    </row>
    <row r="205" ht="15">
      <c r="B205" s="20" t="s">
        <v>167</v>
      </c>
    </row>
    <row r="206" ht="1.5" customHeight="1"/>
    <row r="207" spans="2:14" ht="13.5" customHeight="1" hidden="1">
      <c r="B207" s="20" t="s">
        <v>167</v>
      </c>
      <c r="C207" s="39"/>
      <c r="D207" s="39"/>
      <c r="E207" s="39"/>
      <c r="F207" s="39"/>
      <c r="G207" s="39"/>
      <c r="H207" s="39"/>
      <c r="I207" s="39"/>
      <c r="J207" s="39"/>
      <c r="K207" s="39"/>
      <c r="L207" s="39"/>
      <c r="M207" s="39"/>
      <c r="N207" s="39"/>
    </row>
    <row r="208" spans="3:14" ht="15">
      <c r="C208" s="92"/>
      <c r="D208" s="92"/>
      <c r="E208" s="92"/>
      <c r="F208" s="92"/>
      <c r="G208" s="92"/>
      <c r="H208" s="92"/>
      <c r="I208" s="92"/>
      <c r="J208" s="92"/>
      <c r="K208" s="92"/>
      <c r="L208" s="92"/>
      <c r="M208" s="92"/>
      <c r="N208" s="92"/>
    </row>
    <row r="209" ht="15">
      <c r="B209" s="3"/>
    </row>
    <row r="217" ht="15">
      <c r="B217" s="20"/>
    </row>
    <row r="218" ht="15">
      <c r="B218" s="20" t="s">
        <v>168</v>
      </c>
    </row>
    <row r="219" ht="21.75" customHeight="1"/>
    <row r="220" ht="19.5" customHeight="1"/>
    <row r="221" spans="2:3" ht="15.75">
      <c r="B221" s="20" t="s">
        <v>169</v>
      </c>
      <c r="C221" s="35" t="s">
        <v>76</v>
      </c>
    </row>
    <row r="223" spans="8:16" ht="15">
      <c r="H223" s="3"/>
      <c r="I223" s="24" t="s">
        <v>12</v>
      </c>
      <c r="J223" s="30"/>
      <c r="K223" s="30"/>
      <c r="M223" s="24" t="s">
        <v>205</v>
      </c>
      <c r="O223" s="24"/>
      <c r="P223" s="69"/>
    </row>
    <row r="224" spans="8:16" ht="15">
      <c r="H224" s="24" t="s">
        <v>13</v>
      </c>
      <c r="I224" s="23"/>
      <c r="J224" s="24" t="s">
        <v>20</v>
      </c>
      <c r="K224" s="24"/>
      <c r="L224" s="3"/>
      <c r="M224" s="3"/>
      <c r="N224" s="24"/>
      <c r="O224" s="24"/>
      <c r="P224" s="69"/>
    </row>
    <row r="225" spans="8:16" ht="15">
      <c r="H225" s="24" t="s">
        <v>14</v>
      </c>
      <c r="I225" s="23"/>
      <c r="J225" s="24" t="s">
        <v>14</v>
      </c>
      <c r="K225" s="24"/>
      <c r="L225" s="24" t="s">
        <v>13</v>
      </c>
      <c r="M225" s="24"/>
      <c r="N225" s="24" t="s">
        <v>20</v>
      </c>
      <c r="P225" s="69"/>
    </row>
    <row r="226" spans="8:16" ht="15">
      <c r="H226" s="24" t="s">
        <v>15</v>
      </c>
      <c r="I226" s="23"/>
      <c r="J226" s="24" t="s">
        <v>15</v>
      </c>
      <c r="K226" s="24"/>
      <c r="L226" s="24" t="s">
        <v>14</v>
      </c>
      <c r="M226" s="24"/>
      <c r="N226" s="24" t="s">
        <v>14</v>
      </c>
      <c r="P226" s="69"/>
    </row>
    <row r="227" spans="8:16" ht="15">
      <c r="H227" s="25" t="s">
        <v>112</v>
      </c>
      <c r="I227" s="23"/>
      <c r="J227" s="25" t="s">
        <v>123</v>
      </c>
      <c r="K227" s="25"/>
      <c r="L227" s="25" t="str">
        <f>H227</f>
        <v>30/09/2002</v>
      </c>
      <c r="M227" s="25"/>
      <c r="N227" s="25" t="str">
        <f>J227</f>
        <v>30/09/2001</v>
      </c>
      <c r="P227" s="69"/>
    </row>
    <row r="229" spans="3:4" ht="15">
      <c r="C229" t="s">
        <v>44</v>
      </c>
      <c r="D229" t="s">
        <v>171</v>
      </c>
    </row>
    <row r="231" spans="4:14" ht="15">
      <c r="D231" t="s">
        <v>210</v>
      </c>
      <c r="H231" s="5">
        <v>-1824150</v>
      </c>
      <c r="J231" s="5">
        <v>354087</v>
      </c>
      <c r="L231" s="5">
        <v>-2164452</v>
      </c>
      <c r="N231" s="5">
        <v>1052858</v>
      </c>
    </row>
    <row r="232" spans="4:14" ht="15">
      <c r="D232" t="s">
        <v>172</v>
      </c>
      <c r="H232" s="5"/>
      <c r="J232" s="5"/>
      <c r="L232" s="5"/>
      <c r="N232" s="5"/>
    </row>
    <row r="233" spans="4:14" ht="15">
      <c r="D233" t="s">
        <v>194</v>
      </c>
      <c r="H233" s="7">
        <v>45000000</v>
      </c>
      <c r="I233" s="3"/>
      <c r="J233" s="7">
        <v>45000000</v>
      </c>
      <c r="K233" s="3"/>
      <c r="L233" s="7">
        <v>45000000</v>
      </c>
      <c r="M233" s="3"/>
      <c r="N233" s="7">
        <v>45000000</v>
      </c>
    </row>
    <row r="234" spans="4:14" ht="15">
      <c r="D234" t="s">
        <v>195</v>
      </c>
      <c r="H234" s="41">
        <f>H231*100/H233</f>
        <v>-4.0536666666666665</v>
      </c>
      <c r="I234" s="3"/>
      <c r="J234" s="41">
        <f>J231*100/J233</f>
        <v>0.78686</v>
      </c>
      <c r="K234" s="3"/>
      <c r="L234" s="41">
        <f>L231*100/L233</f>
        <v>-4.809893333333333</v>
      </c>
      <c r="M234" s="3"/>
      <c r="N234" s="41">
        <f>N231*100/N233</f>
        <v>2.3396844444444445</v>
      </c>
    </row>
    <row r="235" ht="15">
      <c r="H235" s="5"/>
    </row>
    <row r="236" spans="3:8" ht="15">
      <c r="C236" t="s">
        <v>45</v>
      </c>
      <c r="D236" t="s">
        <v>173</v>
      </c>
      <c r="H236" s="5"/>
    </row>
    <row r="237" ht="15">
      <c r="H237" s="5"/>
    </row>
    <row r="238" spans="4:8" ht="15">
      <c r="D238" s="23" t="s">
        <v>206</v>
      </c>
      <c r="H238" s="5"/>
    </row>
    <row r="239" spans="4:14" ht="15">
      <c r="D239" s="23" t="s">
        <v>196</v>
      </c>
      <c r="H239" s="5"/>
      <c r="J239" s="5"/>
      <c r="L239" s="5"/>
      <c r="N239" s="5"/>
    </row>
    <row r="240" ht="15">
      <c r="H240" s="5"/>
    </row>
    <row r="243" ht="15">
      <c r="B243" t="s">
        <v>67</v>
      </c>
    </row>
    <row r="244" ht="15">
      <c r="B244" t="s">
        <v>7</v>
      </c>
    </row>
    <row r="248" ht="15">
      <c r="B248" t="s">
        <v>68</v>
      </c>
    </row>
    <row r="249" ht="15">
      <c r="B249" t="s">
        <v>69</v>
      </c>
    </row>
    <row r="251" ht="15">
      <c r="B251" s="21" t="s">
        <v>116</v>
      </c>
    </row>
    <row r="252" ht="15">
      <c r="B252" s="21"/>
    </row>
    <row r="253" ht="15">
      <c r="B253" s="21"/>
    </row>
    <row r="256" ht="15" customHeight="1"/>
  </sheetData>
  <mergeCells count="9">
    <mergeCell ref="C208:N208"/>
    <mergeCell ref="C202:N202"/>
    <mergeCell ref="C8:N8"/>
    <mergeCell ref="C27:N27"/>
    <mergeCell ref="C168:N168"/>
    <mergeCell ref="C139:N139"/>
    <mergeCell ref="C167:N167"/>
    <mergeCell ref="C23:N23"/>
    <mergeCell ref="C119:N119"/>
  </mergeCells>
  <printOptions/>
  <pageMargins left="0.75" right="0.75" top="0.9" bottom="0.59" header="0.5" footer="0.5"/>
  <pageSetup horizontalDpi="300" verticalDpi="300" orientation="portrait"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Industronics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Industronics Berhad</dc:title>
  <dc:subject/>
  <dc:creator>Chong Leong Yew</dc:creator>
  <cp:keywords/>
  <dc:description/>
  <cp:lastModifiedBy>Chong Leong Yew</cp:lastModifiedBy>
  <cp:lastPrinted>2002-12-05T08:37:35Z</cp:lastPrinted>
  <dcterms:created xsi:type="dcterms:W3CDTF">2000-02-23T07:44:06Z</dcterms:created>
  <dcterms:modified xsi:type="dcterms:W3CDTF">2002-12-05T08:37:41Z</dcterms:modified>
  <cp:category/>
  <cp:version/>
  <cp:contentType/>
  <cp:contentStatus/>
</cp:coreProperties>
</file>