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CONSOL INCOME STATEMENT" sheetId="1" r:id="rId1"/>
    <sheet name="CONSOL BS-SC" sheetId="2" r:id="rId2"/>
  </sheets>
  <externalReferences>
    <externalReference r:id="rId5"/>
    <externalReference r:id="rId6"/>
    <externalReference r:id="rId7"/>
    <externalReference r:id="rId8"/>
  </externalReferences>
  <definedNames>
    <definedName name="ACT2">#REF!</definedName>
    <definedName name="ADJ2">#REF!</definedName>
    <definedName name="ALLOT2">#REF!</definedName>
    <definedName name="_xlnm.Print_Area" localSheetId="1">'CONSOL BS-SC'!$A$1:$G$61</definedName>
    <definedName name="_xlnm.Print_Titles" localSheetId="0">'CONSOL INCOME STATEMENT'!$8:$16</definedName>
  </definedNames>
  <calcPr fullCalcOnLoad="1"/>
</workbook>
</file>

<file path=xl/sharedStrings.xml><?xml version="1.0" encoding="utf-8"?>
<sst xmlns="http://schemas.openxmlformats.org/spreadsheetml/2006/main" count="126" uniqueCount="101">
  <si>
    <t>LAY HONG BERHAD (107129-H)</t>
  </si>
  <si>
    <t>Incorporated in Malaysia</t>
  </si>
  <si>
    <t>CONSOLIDATED BALANCE SHEET</t>
  </si>
  <si>
    <t>AS AT</t>
  </si>
  <si>
    <t xml:space="preserve">END OF </t>
  </si>
  <si>
    <t xml:space="preserve">PRECEDING </t>
  </si>
  <si>
    <t xml:space="preserve">CURRENT </t>
  </si>
  <si>
    <t xml:space="preserve">FINANCIAL </t>
  </si>
  <si>
    <t xml:space="preserve"> QUARTER</t>
  </si>
  <si>
    <t>YEAR END</t>
  </si>
  <si>
    <t>RM' 000</t>
  </si>
  <si>
    <t>Property,plant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</si>
  <si>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</si>
  <si>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</si>
  <si>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</si>
  <si>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</si>
  <si>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</si>
  <si>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</si>
  <si>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</si>
  <si>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</si>
  <si>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</si>
  <si>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</si>
  <si>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 xml:space="preserve">Cash </t>
  </si>
  <si>
    <t>Other receivables</t>
  </si>
  <si>
    <t>Current liabilities</t>
  </si>
  <si>
    <t>Short term borrowings</t>
  </si>
  <si>
    <t>Trade payables</t>
  </si>
  <si>
    <t>Other payables</t>
  </si>
  <si>
    <t>Provision for taxation</t>
  </si>
  <si>
    <t>Proposed dividend</t>
  </si>
  <si>
    <t>Due to corporate shareholders</t>
  </si>
  <si>
    <t xml:space="preserve">Net current (liabilities)/assets </t>
  </si>
  <si>
    <t>Shareholders' funds</t>
  </si>
  <si>
    <t>Share capital</t>
  </si>
  <si>
    <t>Share application monies</t>
  </si>
  <si>
    <t>Reserves</t>
  </si>
  <si>
    <t>Revaluation reserve</t>
  </si>
  <si>
    <t>Capital reserve</t>
  </si>
  <si>
    <t>Retained profits</t>
  </si>
  <si>
    <t>Minority interests</t>
  </si>
  <si>
    <t>Long term borrowings</t>
  </si>
  <si>
    <t>Other long term liabilities</t>
  </si>
  <si>
    <t>Deferred taxation</t>
  </si>
  <si>
    <t>Net tangible assets per share (RM)</t>
  </si>
  <si>
    <t>Quarterly report on consolidated results for the 1st financial quarter ended 30 JUNE 2002</t>
  </si>
  <si>
    <t>The figures have not been audited</t>
  </si>
  <si>
    <t>CONSOLIDATED INCOME STATEMENT</t>
  </si>
  <si>
    <t>INDIVIDUAL QUARTER</t>
  </si>
  <si>
    <t xml:space="preserve">CUMULATIVE QUARTER </t>
  </si>
  <si>
    <t>YEAR</t>
  </si>
  <si>
    <t>YEAR COR-</t>
  </si>
  <si>
    <t xml:space="preserve">YEAR </t>
  </si>
  <si>
    <t>QUARTER</t>
  </si>
  <si>
    <t xml:space="preserve">RESPONDING </t>
  </si>
  <si>
    <t>TO DATE</t>
  </si>
  <si>
    <t>PERIOD</t>
  </si>
  <si>
    <t>(a)</t>
  </si>
  <si>
    <t>Revenue</t>
  </si>
  <si>
    <t>(b)</t>
  </si>
  <si>
    <t>Investment income</t>
  </si>
  <si>
    <t>(c)</t>
  </si>
  <si>
    <t xml:space="preserve">Other income </t>
  </si>
  <si>
    <t>(Loss)/Profit before finance cost,depreciation</t>
  </si>
  <si>
    <t>and amortisation, exceptional items, income tax,</t>
  </si>
  <si>
    <t>minority interests and extraordinary items</t>
  </si>
  <si>
    <t>Finance cost</t>
  </si>
  <si>
    <t xml:space="preserve">Depreciation and amortisation </t>
  </si>
  <si>
    <t>(d)</t>
  </si>
  <si>
    <t>Exceptional items</t>
  </si>
  <si>
    <t>(e)</t>
  </si>
  <si>
    <t xml:space="preserve">(Loss)  before income tax , minority </t>
  </si>
  <si>
    <t>interests and extraordinary items</t>
  </si>
  <si>
    <t>(f)</t>
  </si>
  <si>
    <t>Share of  losses of associated company</t>
  </si>
  <si>
    <t>(g)</t>
  </si>
  <si>
    <t xml:space="preserve">(Loss) before income tax , minority </t>
  </si>
  <si>
    <t>(h)</t>
  </si>
  <si>
    <t>Income Tax</t>
  </si>
  <si>
    <t>(i)</t>
  </si>
  <si>
    <t>(Loss) after income tax  before deducting</t>
  </si>
  <si>
    <t>minority interests</t>
  </si>
  <si>
    <t>(ii)</t>
  </si>
  <si>
    <t>Less minority interests</t>
  </si>
  <si>
    <t>(j)</t>
  </si>
  <si>
    <t>Pre-acquisition profit/(loss), if applicable</t>
  </si>
  <si>
    <t>(k)</t>
  </si>
  <si>
    <t xml:space="preserve">Net (Loss)/Profit from ordinary activities attributable </t>
  </si>
  <si>
    <t>to members of the company</t>
  </si>
  <si>
    <t>(l)</t>
  </si>
  <si>
    <t>Extraordinary items</t>
  </si>
  <si>
    <t>(m)</t>
  </si>
  <si>
    <t>Net (Loss)/Profit  attributable to members of the</t>
  </si>
  <si>
    <t>company</t>
  </si>
  <si>
    <t xml:space="preserve">Earnings per share based on 2(m) above after  </t>
  </si>
  <si>
    <t xml:space="preserve">deducting any provision for preference </t>
  </si>
  <si>
    <t>dividends, if any :-</t>
  </si>
  <si>
    <t>Basic (based on 26,250,000 ordinary</t>
  </si>
  <si>
    <t xml:space="preserve">shares )/(June 2001 based on 17,500,000 </t>
  </si>
  <si>
    <t>ordinary shares) (Sen)</t>
  </si>
  <si>
    <t>Fully diluted (based on …..</t>
  </si>
  <si>
    <t>ordinary shares ) (Sen)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</si>
</sst>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;[Red]\(#,##0\)"/>
    <numFmt numFmtId="179" formatCode="_(* #,##0_);_(* \(#,##0\);_(* &quot;-&quot;??_);_(@_)"/>
    <numFmt numFmtId="180" formatCode="_-* #,##0_-;\-* #,##0_-;_-* &quot;-&quot;??_-;_-@_-"/>
    <numFmt numFmtId="181" formatCode="0.00_)"/>
    <numFmt numFmtId="182" formatCode="_(* #,##0.0_);_(* \(#,##0.0\);_(* &quot;-&quot;??_);_(@_)"/>
    <numFmt numFmtId="183" formatCode="0.0"/>
    <numFmt numFmtId="184" formatCode="_(* #,##0.000_);_(* \(#,##0.000\);_(* &quot;-&quot;??_);_(@_)"/>
    <numFmt numFmtId="185" formatCode="_(* #,##0.0000_);_(* \(#,##0.0000\);_(* &quot;-&quot;??_);_(@_)"/>
    <numFmt numFmtId="186" formatCode="0.0000"/>
    <numFmt numFmtId="187" formatCode="0.0%"/>
    <numFmt numFmtId="188" formatCode="#,##0.0_);\(#,##0.0\)"/>
    <numFmt numFmtId="189" formatCode="_(* #,##0.000_);_(* \(#,##0.000\);_(* &quot;-&quot;???_);_(@_)"/>
    <numFmt numFmtId="190" formatCode="#,##0.0"/>
    <numFmt numFmtId="191" formatCode="[$-409]dddd\,\ mmmm\ dd\,\ yyyy"/>
    <numFmt numFmtId="192" formatCode="[$-409]d\-mmm\-yy;@"/>
    <numFmt numFmtId="193" formatCode="#,##0.000_);[Red]\(#,##0.000\)"/>
    <numFmt numFmtId="194" formatCode="0.000%"/>
    <numFmt numFmtId="195" formatCode="0.00%;\(0.00\)%"/>
    <numFmt numFmtId="196" formatCode="#.\ \ "/>
    <numFmt numFmtId="197" formatCode="##.\ \ "/>
    <numFmt numFmtId="198" formatCode="_(* #,##0.0000_);_(* \(#,##0.0000\);_(* &quot;-&quot;????_);_(@_)"/>
    <numFmt numFmtId="199" formatCode="0_);\(0\)"/>
    <numFmt numFmtId="200" formatCode="mmmm\ d\,\ yyyy"/>
    <numFmt numFmtId="201" formatCode="mmmm\-yy"/>
    <numFmt numFmtId="202" formatCode="m/d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 horizontal="center"/>
      <protection/>
    </xf>
    <xf numFmtId="0" fontId="5" fillId="0" borderId="0">
      <alignment/>
      <protection/>
    </xf>
    <xf numFmtId="0" fontId="5" fillId="0" borderId="2" applyFill="0">
      <alignment horizontal="center"/>
      <protection locked="0"/>
    </xf>
    <xf numFmtId="0" fontId="4" fillId="0" borderId="0" applyFill="0">
      <alignment horizontal="center"/>
      <protection locked="0"/>
    </xf>
    <xf numFmtId="0" fontId="4" fillId="2" borderId="0">
      <alignment/>
      <protection/>
    </xf>
    <xf numFmtId="0" fontId="4" fillId="0" borderId="0">
      <alignment/>
      <protection locked="0"/>
    </xf>
    <xf numFmtId="0" fontId="4" fillId="0" borderId="0">
      <alignment/>
      <protection/>
    </xf>
    <xf numFmtId="196" fontId="4" fillId="0" borderId="0">
      <alignment/>
      <protection/>
    </xf>
    <xf numFmtId="197" fontId="4" fillId="0" borderId="0">
      <alignment/>
      <protection/>
    </xf>
    <xf numFmtId="0" fontId="5" fillId="3" borderId="0">
      <alignment horizontal="right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6" fillId="0" borderId="0">
      <alignment/>
      <protection locked="0"/>
    </xf>
    <xf numFmtId="193" fontId="0" fillId="0" borderId="0">
      <alignment/>
      <protection locked="0"/>
    </xf>
    <xf numFmtId="0" fontId="7" fillId="0" borderId="0" applyNumberFormat="0" applyFill="0" applyBorder="0" applyAlignment="0" applyProtection="0"/>
    <xf numFmtId="194" fontId="0" fillId="0" borderId="0">
      <alignment/>
      <protection locked="0"/>
    </xf>
    <xf numFmtId="194" fontId="0" fillId="0" borderId="0">
      <alignment/>
      <protection locked="0"/>
    </xf>
    <xf numFmtId="0" fontId="8" fillId="0" borderId="0" applyNumberFormat="0" applyFill="0" applyBorder="0" applyAlignment="0" applyProtection="0"/>
    <xf numFmtId="181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4" fontId="0" fillId="0" borderId="3">
      <alignment/>
      <protection locked="0"/>
    </xf>
  </cellStyleXfs>
  <cellXfs count="41">
    <xf numFmtId="37" fontId="0" fillId="0" borderId="0" xfId="0" applyAlignment="1">
      <alignment/>
    </xf>
    <xf numFmtId="0" fontId="1" fillId="0" borderId="0" xfId="37" applyFont="1">
      <alignment/>
      <protection/>
    </xf>
    <xf numFmtId="0" fontId="0" fillId="0" borderId="0" xfId="37">
      <alignment/>
      <protection/>
    </xf>
    <xf numFmtId="0" fontId="10" fillId="0" borderId="0" xfId="37" applyFont="1">
      <alignment/>
      <protection/>
    </xf>
    <xf numFmtId="0" fontId="10" fillId="0" borderId="0" xfId="37" applyFont="1" applyAlignment="1">
      <alignment horizontal="center"/>
      <protection/>
    </xf>
    <xf numFmtId="0" fontId="0" fillId="0" borderId="0" xfId="37" applyAlignment="1">
      <alignment horizontal="center"/>
      <protection/>
    </xf>
    <xf numFmtId="0" fontId="0" fillId="0" borderId="0" xfId="37" applyAlignment="1">
      <alignment horizontal="left"/>
      <protection/>
    </xf>
    <xf numFmtId="14" fontId="10" fillId="0" borderId="0" xfId="37" applyNumberFormat="1" applyFont="1" applyAlignment="1">
      <alignment horizontal="center"/>
      <protection/>
    </xf>
    <xf numFmtId="0" fontId="11" fillId="0" borderId="0" xfId="37" applyFont="1" applyAlignment="1">
      <alignment horizontal="center"/>
      <protection/>
    </xf>
    <xf numFmtId="0" fontId="11" fillId="0" borderId="0" xfId="37" applyFont="1">
      <alignment/>
      <protection/>
    </xf>
    <xf numFmtId="0" fontId="12" fillId="0" borderId="0" xfId="37" applyFont="1" applyAlignment="1">
      <alignment horizontal="left"/>
      <protection/>
    </xf>
    <xf numFmtId="0" fontId="0" fillId="0" borderId="0" xfId="37" applyFont="1">
      <alignment/>
      <protection/>
    </xf>
    <xf numFmtId="179" fontId="0" fillId="0" borderId="0" xfId="26" applyNumberFormat="1" applyAlignment="1">
      <alignment/>
    </xf>
    <xf numFmtId="179" fontId="0" fillId="0" borderId="4" xfId="26" applyNumberFormat="1" applyBorder="1" applyAlignment="1">
      <alignment/>
    </xf>
    <xf numFmtId="179" fontId="0" fillId="0" borderId="0" xfId="26" applyNumberFormat="1" applyBorder="1" applyAlignment="1">
      <alignment/>
    </xf>
    <xf numFmtId="179" fontId="0" fillId="0" borderId="5" xfId="26" applyNumberFormat="1" applyBorder="1" applyAlignment="1">
      <alignment/>
    </xf>
    <xf numFmtId="0" fontId="12" fillId="0" borderId="0" xfId="37" applyFont="1">
      <alignment/>
      <protection/>
    </xf>
    <xf numFmtId="0" fontId="13" fillId="0" borderId="0" xfId="37" applyFont="1">
      <alignment/>
      <protection/>
    </xf>
    <xf numFmtId="185" fontId="0" fillId="0" borderId="0" xfId="26" applyNumberFormat="1" applyAlignment="1">
      <alignment/>
    </xf>
    <xf numFmtId="43" fontId="0" fillId="0" borderId="0" xfId="26" applyNumberFormat="1" applyAlignment="1">
      <alignment/>
    </xf>
    <xf numFmtId="49" fontId="1" fillId="0" borderId="0" xfId="37" applyNumberFormat="1" applyFont="1">
      <alignment/>
      <protection/>
    </xf>
    <xf numFmtId="0" fontId="0" fillId="0" borderId="0" xfId="37" applyFont="1">
      <alignment/>
      <protection/>
    </xf>
    <xf numFmtId="179" fontId="0" fillId="0" borderId="0" xfId="26" applyNumberFormat="1" applyFont="1" applyAlignment="1">
      <alignment/>
    </xf>
    <xf numFmtId="179" fontId="12" fillId="0" borderId="0" xfId="26" applyNumberFormat="1" applyFont="1" applyAlignment="1">
      <alignment/>
    </xf>
    <xf numFmtId="179" fontId="10" fillId="0" borderId="0" xfId="26" applyNumberFormat="1" applyFont="1" applyAlignment="1">
      <alignment horizontal="right"/>
    </xf>
    <xf numFmtId="0" fontId="10" fillId="0" borderId="0" xfId="37" applyFont="1" applyAlignment="1">
      <alignment horizontal="right"/>
      <protection/>
    </xf>
    <xf numFmtId="179" fontId="10" fillId="0" borderId="0" xfId="26" applyNumberFormat="1" applyFont="1" applyAlignment="1">
      <alignment horizontal="center"/>
    </xf>
    <xf numFmtId="0" fontId="14" fillId="0" borderId="0" xfId="37" applyFont="1" applyAlignment="1">
      <alignment horizontal="center"/>
      <protection/>
    </xf>
    <xf numFmtId="14" fontId="10" fillId="0" borderId="0" xfId="26" applyNumberFormat="1" applyFont="1" applyAlignment="1">
      <alignment horizontal="center"/>
    </xf>
    <xf numFmtId="179" fontId="10" fillId="0" borderId="0" xfId="26" applyNumberFormat="1" applyFont="1" applyAlignment="1">
      <alignment/>
    </xf>
    <xf numFmtId="179" fontId="10" fillId="0" borderId="0" xfId="26" applyNumberFormat="1" applyFont="1" applyBorder="1" applyAlignment="1">
      <alignment horizontal="right"/>
    </xf>
    <xf numFmtId="49" fontId="10" fillId="0" borderId="0" xfId="37" applyNumberFormat="1" applyFont="1">
      <alignment/>
      <protection/>
    </xf>
    <xf numFmtId="179" fontId="11" fillId="0" borderId="0" xfId="26" applyNumberFormat="1" applyFont="1" applyAlignment="1">
      <alignment horizontal="right"/>
    </xf>
    <xf numFmtId="179" fontId="11" fillId="0" borderId="0" xfId="26" applyNumberFormat="1" applyFont="1" applyAlignment="1">
      <alignment/>
    </xf>
    <xf numFmtId="43" fontId="10" fillId="0" borderId="0" xfId="26" applyNumberFormat="1" applyFont="1" applyAlignment="1">
      <alignment horizontal="right"/>
    </xf>
    <xf numFmtId="43" fontId="10" fillId="0" borderId="0" xfId="26" applyNumberFormat="1" applyFont="1" applyAlignment="1">
      <alignment horizontal="center"/>
    </xf>
    <xf numFmtId="0" fontId="15" fillId="0" borderId="0" xfId="37" applyFont="1" applyFill="1">
      <alignment/>
      <protection/>
    </xf>
    <xf numFmtId="0" fontId="10" fillId="0" borderId="0" xfId="37" applyFont="1" applyAlignment="1">
      <alignment horizontal="left"/>
      <protection/>
    </xf>
    <xf numFmtId="184" fontId="10" fillId="0" borderId="0" xfId="26" applyNumberFormat="1" applyFont="1" applyAlignment="1">
      <alignment horizontal="right"/>
    </xf>
    <xf numFmtId="179" fontId="12" fillId="0" borderId="0" xfId="26" applyNumberFormat="1" applyFont="1" applyAlignment="1">
      <alignment horizontal="center"/>
    </xf>
    <xf numFmtId="0" fontId="12" fillId="0" borderId="0" xfId="37" applyFont="1" applyAlignment="1">
      <alignment horizontal="center"/>
      <protection/>
    </xf>
  </cellXfs>
  <cellStyles count="26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SCPLBS1299" xfId="37"/>
    <cellStyle name="Percent" xfId="38"/>
    <cellStyle name="Tot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-qtr-6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t%20-%20a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URNOVER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KLSE32002\TURNOVERJUNE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CP&amp;L-02 (2)"/>
      <sheetName val="CONSOLPL-BOD"/>
      <sheetName val="CONSOL INCOME STATEMENT"/>
      <sheetName val="CONSOL BS-SC"/>
      <sheetName val="BS-WORKSHEET"/>
      <sheetName val="PL-WORKSHEET"/>
      <sheetName val="CP&amp;L(MASB)"/>
      <sheetName val="CP&amp;L-02"/>
      <sheetName val="IMS-MI"/>
      <sheetName val="Conso entries (2)"/>
      <sheetName val="interco bal "/>
      <sheetName val="interco transaction"/>
      <sheetName val="Adj entries"/>
      <sheetName val="SHORT TERM -BORROWINGS"/>
      <sheetName val="LONG TERM-BORROWINGS"/>
      <sheetName val="MI Proof"/>
      <sheetName val="COS"/>
      <sheetName val="Sheet1"/>
      <sheetName val="SHEET 5"/>
    </sheetNames>
    <sheetDataSet>
      <sheetData sheetId="5">
        <row r="9">
          <cell r="N9">
            <v>565088</v>
          </cell>
        </row>
        <row r="10">
          <cell r="N10">
            <v>8136264</v>
          </cell>
        </row>
        <row r="11">
          <cell r="N11">
            <v>8073155</v>
          </cell>
        </row>
        <row r="12">
          <cell r="N12">
            <v>1681557</v>
          </cell>
        </row>
        <row r="14">
          <cell r="N14">
            <v>15278372</v>
          </cell>
        </row>
        <row r="24">
          <cell r="N24">
            <v>12194011</v>
          </cell>
        </row>
        <row r="25">
          <cell r="N25">
            <v>8591976</v>
          </cell>
        </row>
        <row r="26">
          <cell r="N26">
            <v>2549750</v>
          </cell>
        </row>
        <row r="31">
          <cell r="N31">
            <v>488621</v>
          </cell>
        </row>
        <row r="32">
          <cell r="N32">
            <v>0</v>
          </cell>
        </row>
        <row r="39">
          <cell r="N39">
            <v>587189</v>
          </cell>
        </row>
        <row r="41">
          <cell r="N41">
            <v>273000</v>
          </cell>
        </row>
        <row r="56">
          <cell r="N56">
            <v>813078</v>
          </cell>
        </row>
        <row r="58">
          <cell r="N58">
            <v>0</v>
          </cell>
        </row>
        <row r="60">
          <cell r="N60">
            <v>63990321</v>
          </cell>
        </row>
        <row r="62">
          <cell r="N62">
            <v>2315743.485</v>
          </cell>
        </row>
        <row r="68">
          <cell r="N68">
            <v>-12139504</v>
          </cell>
        </row>
        <row r="69">
          <cell r="N69">
            <v>-4330000</v>
          </cell>
        </row>
        <row r="70">
          <cell r="N70">
            <v>-4216725.924999999</v>
          </cell>
        </row>
        <row r="83">
          <cell r="N83">
            <v>-3398000</v>
          </cell>
        </row>
        <row r="85">
          <cell r="I85">
            <v>0</v>
          </cell>
        </row>
        <row r="89">
          <cell r="N89">
            <v>26250000</v>
          </cell>
        </row>
        <row r="97">
          <cell r="N97">
            <v>8750000</v>
          </cell>
        </row>
        <row r="98">
          <cell r="N98">
            <v>142536</v>
          </cell>
        </row>
        <row r="100">
          <cell r="N100">
            <v>362677</v>
          </cell>
        </row>
        <row r="103">
          <cell r="N103">
            <v>16040143.315000001</v>
          </cell>
        </row>
        <row r="105">
          <cell r="N105">
            <v>539441</v>
          </cell>
        </row>
      </sheetData>
      <sheetData sheetId="6">
        <row r="10">
          <cell r="P10">
            <v>19851962</v>
          </cell>
        </row>
        <row r="19">
          <cell r="P19">
            <v>0</v>
          </cell>
        </row>
        <row r="20">
          <cell r="M20">
            <v>26618.25</v>
          </cell>
        </row>
        <row r="21">
          <cell r="P21">
            <v>-1866702.25</v>
          </cell>
        </row>
        <row r="23">
          <cell r="P23">
            <v>0</v>
          </cell>
        </row>
        <row r="27">
          <cell r="P27">
            <v>460630.735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yc grp cont"/>
      <sheetName val="myc co cont"/>
      <sheetName val="myc co cont (1999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</sheetNames>
    <sheetDataSet>
      <sheetData sheetId="0">
        <row r="163">
          <cell r="AK163">
            <v>-3600</v>
          </cell>
        </row>
        <row r="169">
          <cell r="AK169">
            <v>-15025</v>
          </cell>
        </row>
        <row r="174">
          <cell r="AK174">
            <v>368500.93</v>
          </cell>
        </row>
        <row r="177">
          <cell r="AK177">
            <v>1142747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4">
      <selection activeCell="C69" sqref="C69"/>
    </sheetView>
  </sheetViews>
  <sheetFormatPr defaultColWidth="9.140625" defaultRowHeight="12.75"/>
  <cols>
    <col min="1" max="1" width="3.28125" style="2" customWidth="1"/>
    <col min="2" max="2" width="4.00390625" style="2" customWidth="1"/>
    <col min="3" max="3" width="3.421875" style="2" customWidth="1"/>
    <col min="4" max="4" width="30.8515625" style="2" customWidth="1"/>
    <col min="5" max="5" width="3.00390625" style="2" customWidth="1"/>
    <col min="6" max="6" width="8.7109375" style="2" customWidth="1"/>
    <col min="7" max="7" width="1.7109375" style="2" customWidth="1"/>
    <col min="8" max="8" width="9.7109375" style="2" customWidth="1"/>
    <col min="9" max="9" width="1.7109375" style="2" customWidth="1"/>
    <col min="10" max="10" width="8.8515625" style="2" customWidth="1"/>
    <col min="11" max="11" width="1.7109375" style="2" customWidth="1"/>
    <col min="12" max="12" width="10.28125" style="2" customWidth="1"/>
    <col min="13" max="13" width="1.7109375" style="2" customWidth="1"/>
    <col min="14" max="16384" width="9.140625" style="2" customWidth="1"/>
  </cols>
  <sheetData>
    <row r="1" ht="12.75">
      <c r="A1" s="1" t="s">
        <v>0</v>
      </c>
    </row>
    <row r="2" ht="12.75">
      <c r="A2" s="2" t="s">
        <v>1</v>
      </c>
    </row>
    <row r="4" spans="1:12" ht="12.75">
      <c r="A4" s="20" t="s">
        <v>44</v>
      </c>
      <c r="B4" s="21"/>
      <c r="C4" s="21"/>
      <c r="D4" s="21"/>
      <c r="E4" s="21"/>
      <c r="F4" s="22"/>
      <c r="G4" s="21"/>
      <c r="H4" s="21"/>
      <c r="I4" s="21"/>
      <c r="J4" s="21"/>
      <c r="K4" s="16"/>
      <c r="L4" s="16"/>
    </row>
    <row r="5" spans="1:12" ht="12.75">
      <c r="A5" s="21" t="s">
        <v>45</v>
      </c>
      <c r="B5" s="21"/>
      <c r="C5" s="21"/>
      <c r="D5" s="21"/>
      <c r="E5" s="21"/>
      <c r="F5" s="22"/>
      <c r="G5" s="21"/>
      <c r="H5" s="21"/>
      <c r="I5" s="21"/>
      <c r="J5" s="21"/>
      <c r="K5" s="16"/>
      <c r="L5" s="16"/>
    </row>
    <row r="6" spans="1:12" ht="12.75">
      <c r="A6" s="21"/>
      <c r="B6" s="21"/>
      <c r="C6" s="21"/>
      <c r="D6" s="21"/>
      <c r="E6" s="21"/>
      <c r="F6" s="22"/>
      <c r="G6" s="21"/>
      <c r="H6" s="21"/>
      <c r="I6" s="21"/>
      <c r="J6" s="21"/>
      <c r="K6" s="16"/>
      <c r="L6" s="16"/>
    </row>
    <row r="7" spans="1:11" ht="12.75">
      <c r="A7" s="1" t="s">
        <v>46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2.75">
      <c r="A8" s="16"/>
      <c r="B8" s="16"/>
      <c r="C8" s="16"/>
      <c r="D8" s="16"/>
      <c r="E8" s="16"/>
      <c r="F8" s="39" t="s">
        <v>47</v>
      </c>
      <c r="G8" s="39"/>
      <c r="H8" s="39"/>
      <c r="I8" s="3"/>
      <c r="J8" s="40" t="s">
        <v>48</v>
      </c>
      <c r="K8" s="40"/>
      <c r="L8" s="40"/>
    </row>
    <row r="9" spans="1:12" ht="12.75">
      <c r="A9" s="16"/>
      <c r="B9" s="16"/>
      <c r="C9" s="16"/>
      <c r="D9" s="16"/>
      <c r="E9" s="16"/>
      <c r="F9" s="23"/>
      <c r="G9" s="16"/>
      <c r="H9" s="16"/>
      <c r="I9" s="16"/>
      <c r="J9" s="16"/>
      <c r="K9" s="16"/>
      <c r="L9" s="16"/>
    </row>
    <row r="10" spans="1:13" ht="12.75">
      <c r="A10" s="16"/>
      <c r="B10" s="3"/>
      <c r="C10" s="3"/>
      <c r="D10" s="3"/>
      <c r="E10" s="3"/>
      <c r="F10" s="24" t="s">
        <v>6</v>
      </c>
      <c r="G10" s="4"/>
      <c r="H10" s="25" t="s">
        <v>5</v>
      </c>
      <c r="I10" s="3"/>
      <c r="J10" s="25" t="s">
        <v>6</v>
      </c>
      <c r="K10" s="4"/>
      <c r="L10" s="25" t="s">
        <v>5</v>
      </c>
      <c r="M10" s="3"/>
    </row>
    <row r="11" spans="1:13" ht="12.75">
      <c r="A11" s="16"/>
      <c r="B11" s="3"/>
      <c r="C11" s="3"/>
      <c r="D11" s="3"/>
      <c r="E11" s="3"/>
      <c r="F11" s="26" t="s">
        <v>49</v>
      </c>
      <c r="G11" s="4"/>
      <c r="H11" s="25" t="s">
        <v>50</v>
      </c>
      <c r="I11" s="3"/>
      <c r="J11" s="4" t="s">
        <v>51</v>
      </c>
      <c r="K11" s="4"/>
      <c r="L11" s="25" t="s">
        <v>50</v>
      </c>
      <c r="M11" s="3"/>
    </row>
    <row r="12" spans="1:13" ht="12.75">
      <c r="A12" s="16"/>
      <c r="B12" s="3"/>
      <c r="C12" s="3"/>
      <c r="D12" s="3"/>
      <c r="E12" s="3"/>
      <c r="F12" s="24" t="s">
        <v>52</v>
      </c>
      <c r="G12" s="4"/>
      <c r="H12" s="25" t="s">
        <v>53</v>
      </c>
      <c r="I12" s="3"/>
      <c r="J12" s="4" t="s">
        <v>54</v>
      </c>
      <c r="K12" s="4"/>
      <c r="L12" s="25" t="s">
        <v>53</v>
      </c>
      <c r="M12" s="3"/>
    </row>
    <row r="13" spans="1:13" ht="12.75">
      <c r="A13" s="16"/>
      <c r="B13" s="3"/>
      <c r="C13" s="3"/>
      <c r="D13" s="3"/>
      <c r="E13" s="3"/>
      <c r="F13" s="24"/>
      <c r="G13" s="4"/>
      <c r="H13" s="4" t="s">
        <v>52</v>
      </c>
      <c r="I13" s="3"/>
      <c r="J13" s="25"/>
      <c r="K13" s="3"/>
      <c r="L13" s="4" t="s">
        <v>55</v>
      </c>
      <c r="M13" s="3"/>
    </row>
    <row r="14" spans="1:13" ht="12.75">
      <c r="A14" s="16"/>
      <c r="B14" s="3"/>
      <c r="C14" s="3"/>
      <c r="D14" s="3"/>
      <c r="E14" s="3"/>
      <c r="F14" s="24"/>
      <c r="G14" s="4"/>
      <c r="H14" s="27"/>
      <c r="I14" s="3"/>
      <c r="J14" s="25"/>
      <c r="K14" s="3"/>
      <c r="L14" s="27"/>
      <c r="M14" s="3"/>
    </row>
    <row r="15" spans="1:13" ht="12.75">
      <c r="A15" s="16"/>
      <c r="B15" s="3"/>
      <c r="C15" s="3"/>
      <c r="D15" s="3"/>
      <c r="E15" s="3"/>
      <c r="F15" s="28">
        <v>37437</v>
      </c>
      <c r="G15" s="4"/>
      <c r="H15" s="28">
        <v>37072</v>
      </c>
      <c r="I15" s="4"/>
      <c r="J15" s="28">
        <v>37437</v>
      </c>
      <c r="K15" s="4"/>
      <c r="L15" s="28">
        <v>37072</v>
      </c>
      <c r="M15" s="3"/>
    </row>
    <row r="16" spans="1:13" ht="12.75">
      <c r="A16" s="16"/>
      <c r="B16" s="3"/>
      <c r="C16" s="3"/>
      <c r="D16" s="3"/>
      <c r="E16" s="3"/>
      <c r="F16" s="24" t="s">
        <v>10</v>
      </c>
      <c r="G16" s="4"/>
      <c r="H16" s="4" t="s">
        <v>10</v>
      </c>
      <c r="I16" s="3"/>
      <c r="J16" s="4" t="s">
        <v>10</v>
      </c>
      <c r="K16" s="4"/>
      <c r="L16" s="4" t="s">
        <v>10</v>
      </c>
      <c r="M16" s="3"/>
    </row>
    <row r="17" spans="1:13" ht="12.75">
      <c r="A17" s="16"/>
      <c r="B17" s="3"/>
      <c r="C17" s="3"/>
      <c r="D17" s="3"/>
      <c r="E17" s="3"/>
      <c r="F17" s="3"/>
      <c r="G17" s="3"/>
      <c r="H17" s="25"/>
      <c r="I17" s="3"/>
      <c r="J17" s="25"/>
      <c r="K17" s="3"/>
      <c r="L17" s="25"/>
      <c r="M17" s="3"/>
    </row>
    <row r="18" spans="1:13" ht="12.75">
      <c r="A18" s="3">
        <v>1</v>
      </c>
      <c r="B18" s="3" t="s">
        <v>56</v>
      </c>
      <c r="C18" s="3" t="s">
        <v>57</v>
      </c>
      <c r="D18" s="3"/>
      <c r="E18" s="3"/>
      <c r="F18" s="24">
        <f>'[1]PL-WORKSHEET'!P10/1000</f>
        <v>19851.962</v>
      </c>
      <c r="G18" s="29"/>
      <c r="H18" s="24">
        <v>20204</v>
      </c>
      <c r="I18" s="29"/>
      <c r="J18" s="24">
        <f>'[1]PL-WORKSHEET'!P10/1000</f>
        <v>19851.962</v>
      </c>
      <c r="K18" s="29"/>
      <c r="L18" s="24">
        <v>20204</v>
      </c>
      <c r="M18" s="3"/>
    </row>
    <row r="19" spans="1:13" ht="7.5" customHeight="1">
      <c r="A19" s="3"/>
      <c r="B19" s="3"/>
      <c r="C19" s="3"/>
      <c r="D19" s="3"/>
      <c r="E19" s="3"/>
      <c r="F19" s="24"/>
      <c r="G19" s="29"/>
      <c r="H19" s="24"/>
      <c r="I19" s="29"/>
      <c r="J19" s="24"/>
      <c r="K19" s="29"/>
      <c r="L19" s="24"/>
      <c r="M19" s="3"/>
    </row>
    <row r="20" spans="1:13" ht="12.75">
      <c r="A20" s="3"/>
      <c r="B20" s="3" t="s">
        <v>58</v>
      </c>
      <c r="C20" s="3" t="s">
        <v>59</v>
      </c>
      <c r="D20" s="3"/>
      <c r="E20" s="3"/>
      <c r="F20" s="29">
        <f>-'[3]2002'!$AK$163/1000</f>
        <v>3.6</v>
      </c>
      <c r="G20" s="29"/>
      <c r="H20" s="24">
        <v>4</v>
      </c>
      <c r="I20" s="29"/>
      <c r="J20" s="29">
        <f>+F20</f>
        <v>3.6</v>
      </c>
      <c r="K20" s="29"/>
      <c r="L20" s="24">
        <v>4</v>
      </c>
      <c r="M20" s="3"/>
    </row>
    <row r="21" spans="1:13" ht="7.5" customHeight="1">
      <c r="A21" s="3"/>
      <c r="B21" s="3"/>
      <c r="C21" s="3"/>
      <c r="D21" s="3"/>
      <c r="E21" s="3"/>
      <c r="F21" s="24"/>
      <c r="G21" s="29"/>
      <c r="H21" s="24"/>
      <c r="I21" s="29"/>
      <c r="J21" s="24"/>
      <c r="K21" s="29"/>
      <c r="L21" s="24"/>
      <c r="M21" s="3"/>
    </row>
    <row r="22" spans="1:13" ht="12.75">
      <c r="A22" s="3"/>
      <c r="B22" s="3" t="s">
        <v>60</v>
      </c>
      <c r="C22" s="3" t="s">
        <v>61</v>
      </c>
      <c r="D22" s="3"/>
      <c r="E22" s="3"/>
      <c r="F22" s="24">
        <f>-'[3]2002'!$AK$169/1000</f>
        <v>15.025</v>
      </c>
      <c r="G22" s="29"/>
      <c r="H22" s="24">
        <v>7</v>
      </c>
      <c r="I22" s="29"/>
      <c r="J22" s="24">
        <f>+F22</f>
        <v>15.025</v>
      </c>
      <c r="K22" s="29"/>
      <c r="L22" s="24">
        <v>7</v>
      </c>
      <c r="M22" s="3"/>
    </row>
    <row r="23" spans="1:13" ht="7.5" customHeight="1">
      <c r="A23" s="3"/>
      <c r="B23" s="3"/>
      <c r="C23" s="3"/>
      <c r="D23" s="3"/>
      <c r="E23" s="3"/>
      <c r="F23" s="24"/>
      <c r="G23" s="29"/>
      <c r="H23" s="24"/>
      <c r="I23" s="29"/>
      <c r="J23" s="24"/>
      <c r="K23" s="29"/>
      <c r="L23" s="24"/>
      <c r="M23" s="3"/>
    </row>
    <row r="24" spans="1:13" ht="12.75">
      <c r="A24" s="3">
        <v>2</v>
      </c>
      <c r="B24" s="3" t="s">
        <v>56</v>
      </c>
      <c r="C24" s="3" t="s">
        <v>62</v>
      </c>
      <c r="D24" s="3"/>
      <c r="E24" s="3"/>
      <c r="F24" s="24">
        <f>F34+F32+F30+F28</f>
        <v>-328.83607</v>
      </c>
      <c r="G24" s="29"/>
      <c r="H24" s="24">
        <f>H34+H32+H30+H28</f>
        <v>1118</v>
      </c>
      <c r="I24" s="29"/>
      <c r="J24" s="24">
        <f>J34+J32+J30+J28</f>
        <v>-328.83607</v>
      </c>
      <c r="K24" s="29"/>
      <c r="L24" s="24">
        <f>L34+L32+L30+L28</f>
        <v>1118</v>
      </c>
      <c r="M24" s="3"/>
    </row>
    <row r="25" spans="1:13" ht="12.75">
      <c r="A25" s="3"/>
      <c r="B25" s="3"/>
      <c r="C25" s="3" t="s">
        <v>63</v>
      </c>
      <c r="D25" s="3"/>
      <c r="E25" s="3"/>
      <c r="F25" s="24"/>
      <c r="G25" s="29"/>
      <c r="H25" s="24"/>
      <c r="I25" s="29"/>
      <c r="J25" s="24"/>
      <c r="K25" s="29"/>
      <c r="L25" s="24"/>
      <c r="M25" s="3"/>
    </row>
    <row r="26" spans="1:13" ht="12.75">
      <c r="A26" s="3"/>
      <c r="B26" s="3"/>
      <c r="C26" s="3" t="s">
        <v>64</v>
      </c>
      <c r="D26" s="3"/>
      <c r="E26" s="3"/>
      <c r="F26" s="24"/>
      <c r="G26" s="29"/>
      <c r="H26" s="24"/>
      <c r="I26" s="29"/>
      <c r="J26" s="24"/>
      <c r="K26" s="29"/>
      <c r="L26" s="24"/>
      <c r="M26" s="3"/>
    </row>
    <row r="27" spans="1:13" ht="7.5" customHeight="1">
      <c r="A27" s="3"/>
      <c r="B27" s="3"/>
      <c r="C27" s="3"/>
      <c r="D27" s="3"/>
      <c r="E27" s="3"/>
      <c r="F27" s="24"/>
      <c r="G27" s="29"/>
      <c r="H27" s="24"/>
      <c r="I27" s="29"/>
      <c r="J27" s="24"/>
      <c r="K27" s="29"/>
      <c r="L27" s="24"/>
      <c r="M27" s="3"/>
    </row>
    <row r="28" spans="1:13" ht="12.75">
      <c r="A28" s="3"/>
      <c r="B28" s="3" t="s">
        <v>58</v>
      </c>
      <c r="C28" s="3" t="s">
        <v>65</v>
      </c>
      <c r="D28" s="3"/>
      <c r="E28" s="3"/>
      <c r="F28" s="24">
        <f>'[3]2002'!$AK$174/1000</f>
        <v>368.50093</v>
      </c>
      <c r="G28" s="29"/>
      <c r="H28" s="24">
        <v>172</v>
      </c>
      <c r="I28" s="29"/>
      <c r="J28" s="24">
        <f>+F28</f>
        <v>368.50093</v>
      </c>
      <c r="K28" s="29"/>
      <c r="L28" s="24">
        <v>172</v>
      </c>
      <c r="M28" s="3"/>
    </row>
    <row r="29" spans="1:13" ht="7.5" customHeight="1">
      <c r="A29" s="3"/>
      <c r="B29" s="3"/>
      <c r="C29" s="3"/>
      <c r="D29" s="3"/>
      <c r="E29" s="3"/>
      <c r="F29" s="24"/>
      <c r="G29" s="29"/>
      <c r="H29" s="24"/>
      <c r="I29" s="29"/>
      <c r="J29" s="24"/>
      <c r="K29" s="29"/>
      <c r="L29" s="24"/>
      <c r="M29" s="3"/>
    </row>
    <row r="30" spans="1:13" ht="12.75">
      <c r="A30" s="3"/>
      <c r="B30" s="3" t="s">
        <v>60</v>
      </c>
      <c r="C30" s="3" t="s">
        <v>66</v>
      </c>
      <c r="D30" s="3"/>
      <c r="E30" s="3"/>
      <c r="F30" s="24">
        <f>('[3]2002'!$AK$177+'[1]PL-WORKSHEET'!M20)/1000</f>
        <v>1169.36525</v>
      </c>
      <c r="G30" s="29"/>
      <c r="H30" s="24">
        <v>1076</v>
      </c>
      <c r="I30" s="29"/>
      <c r="J30" s="24">
        <f>+F30</f>
        <v>1169.36525</v>
      </c>
      <c r="K30" s="29"/>
      <c r="L30" s="24">
        <v>1076</v>
      </c>
      <c r="M30" s="3"/>
    </row>
    <row r="31" spans="1:13" ht="7.5" customHeight="1">
      <c r="A31" s="3"/>
      <c r="B31" s="3"/>
      <c r="C31" s="3"/>
      <c r="D31" s="3"/>
      <c r="E31" s="3"/>
      <c r="F31" s="24"/>
      <c r="G31" s="29"/>
      <c r="H31" s="24"/>
      <c r="I31" s="29"/>
      <c r="J31" s="24"/>
      <c r="K31" s="29"/>
      <c r="L31" s="24"/>
      <c r="M31" s="3"/>
    </row>
    <row r="32" spans="1:13" ht="12.75">
      <c r="A32" s="3"/>
      <c r="B32" s="3" t="s">
        <v>67</v>
      </c>
      <c r="C32" s="3" t="s">
        <v>68</v>
      </c>
      <c r="D32" s="3"/>
      <c r="E32" s="3"/>
      <c r="F32" s="24">
        <v>0</v>
      </c>
      <c r="G32" s="29"/>
      <c r="H32" s="24">
        <v>0</v>
      </c>
      <c r="I32" s="29"/>
      <c r="J32" s="24">
        <v>0</v>
      </c>
      <c r="K32" s="29"/>
      <c r="L32" s="24">
        <v>0</v>
      </c>
      <c r="M32" s="3"/>
    </row>
    <row r="33" spans="1:13" ht="7.5" customHeight="1">
      <c r="A33" s="3"/>
      <c r="B33" s="3"/>
      <c r="C33" s="3"/>
      <c r="D33" s="3"/>
      <c r="E33" s="3"/>
      <c r="F33" s="30"/>
      <c r="G33" s="29"/>
      <c r="H33" s="24"/>
      <c r="I33" s="29"/>
      <c r="J33" s="30"/>
      <c r="K33" s="29"/>
      <c r="L33" s="24"/>
      <c r="M33" s="3"/>
    </row>
    <row r="34" spans="1:13" ht="12.75">
      <c r="A34" s="3"/>
      <c r="B34" s="3" t="s">
        <v>69</v>
      </c>
      <c r="C34" s="3" t="s">
        <v>70</v>
      </c>
      <c r="D34" s="3"/>
      <c r="E34" s="3"/>
      <c r="F34" s="30">
        <f>'[1]PL-WORKSHEET'!P21/1000</f>
        <v>-1866.70225</v>
      </c>
      <c r="G34" s="29"/>
      <c r="H34" s="24">
        <v>-130</v>
      </c>
      <c r="I34" s="29"/>
      <c r="J34" s="24">
        <f>+F34</f>
        <v>-1866.70225</v>
      </c>
      <c r="K34" s="29"/>
      <c r="L34" s="24">
        <v>-130</v>
      </c>
      <c r="M34" s="3"/>
    </row>
    <row r="35" spans="1:13" ht="12.75">
      <c r="A35" s="3"/>
      <c r="B35" s="3"/>
      <c r="C35" s="3" t="s">
        <v>71</v>
      </c>
      <c r="D35" s="3"/>
      <c r="E35" s="3"/>
      <c r="F35" s="24"/>
      <c r="G35" s="29"/>
      <c r="H35" s="24"/>
      <c r="I35" s="29"/>
      <c r="J35" s="24"/>
      <c r="K35" s="29"/>
      <c r="L35" s="24"/>
      <c r="M35" s="3"/>
    </row>
    <row r="36" spans="1:13" ht="7.5" customHeight="1">
      <c r="A36" s="3"/>
      <c r="B36" s="3"/>
      <c r="C36" s="3"/>
      <c r="D36" s="3"/>
      <c r="E36" s="3"/>
      <c r="F36" s="24"/>
      <c r="G36" s="29"/>
      <c r="H36" s="24"/>
      <c r="I36" s="29"/>
      <c r="J36" s="24"/>
      <c r="K36" s="29"/>
      <c r="L36" s="24"/>
      <c r="M36" s="3"/>
    </row>
    <row r="37" spans="1:13" ht="12.75">
      <c r="A37" s="3"/>
      <c r="B37" s="3" t="s">
        <v>72</v>
      </c>
      <c r="C37" s="3" t="s">
        <v>73</v>
      </c>
      <c r="D37" s="3"/>
      <c r="E37" s="3"/>
      <c r="F37" s="24">
        <v>0</v>
      </c>
      <c r="G37" s="29"/>
      <c r="H37" s="24">
        <v>0</v>
      </c>
      <c r="I37" s="29"/>
      <c r="J37" s="24">
        <f>'[1]PL-WORKSHEET'!P19/1000</f>
        <v>0</v>
      </c>
      <c r="K37" s="29"/>
      <c r="L37" s="24">
        <v>0</v>
      </c>
      <c r="M37" s="3"/>
    </row>
    <row r="38" spans="1:13" ht="7.5" customHeight="1">
      <c r="A38" s="3"/>
      <c r="B38" s="3"/>
      <c r="C38" s="3"/>
      <c r="D38" s="3"/>
      <c r="E38" s="3"/>
      <c r="F38" s="30"/>
      <c r="G38" s="29"/>
      <c r="H38" s="24"/>
      <c r="I38" s="29"/>
      <c r="J38" s="30"/>
      <c r="K38" s="29"/>
      <c r="L38" s="24"/>
      <c r="M38" s="3"/>
    </row>
    <row r="39" spans="1:13" ht="12.75">
      <c r="A39" s="3"/>
      <c r="B39" s="3" t="s">
        <v>74</v>
      </c>
      <c r="C39" s="3" t="s">
        <v>75</v>
      </c>
      <c r="D39" s="3"/>
      <c r="E39" s="3"/>
      <c r="F39" s="30">
        <f>SUM(F34:F38)</f>
        <v>-1866.70225</v>
      </c>
      <c r="G39" s="29"/>
      <c r="H39" s="30">
        <f>SUM(H34:H38)</f>
        <v>-130</v>
      </c>
      <c r="I39" s="29"/>
      <c r="J39" s="30">
        <f>SUM(J34:J38)</f>
        <v>-1866.70225</v>
      </c>
      <c r="K39" s="29"/>
      <c r="L39" s="30">
        <f>SUM(L34:L38)</f>
        <v>-130</v>
      </c>
      <c r="M39" s="3"/>
    </row>
    <row r="40" spans="1:13" ht="12.75">
      <c r="A40" s="3"/>
      <c r="B40" s="3"/>
      <c r="C40" s="3" t="s">
        <v>71</v>
      </c>
      <c r="D40" s="3"/>
      <c r="E40" s="3"/>
      <c r="F40" s="24"/>
      <c r="G40" s="29"/>
      <c r="H40" s="24"/>
      <c r="I40" s="29"/>
      <c r="J40" s="24"/>
      <c r="K40" s="29"/>
      <c r="L40" s="24"/>
      <c r="M40" s="3"/>
    </row>
    <row r="41" spans="1:13" ht="7.5" customHeight="1">
      <c r="A41" s="3"/>
      <c r="B41" s="3"/>
      <c r="C41" s="3"/>
      <c r="D41" s="3"/>
      <c r="E41" s="3"/>
      <c r="F41" s="24"/>
      <c r="G41" s="29"/>
      <c r="H41" s="24"/>
      <c r="I41" s="29"/>
      <c r="J41" s="24"/>
      <c r="K41" s="29"/>
      <c r="L41" s="24"/>
      <c r="M41" s="3"/>
    </row>
    <row r="42" spans="1:13" ht="12.75">
      <c r="A42" s="3"/>
      <c r="B42" s="3" t="s">
        <v>76</v>
      </c>
      <c r="C42" s="3" t="s">
        <v>77</v>
      </c>
      <c r="D42" s="3"/>
      <c r="E42" s="3"/>
      <c r="F42" s="24">
        <f>+'[1]PL-WORKSHEET'!P23/1000</f>
        <v>0</v>
      </c>
      <c r="G42" s="29"/>
      <c r="H42" s="24">
        <v>0</v>
      </c>
      <c r="I42" s="29"/>
      <c r="J42" s="24">
        <f>'[1]PL-WORKSHEET'!P23/1000</f>
        <v>0</v>
      </c>
      <c r="K42" s="29"/>
      <c r="L42" s="24">
        <v>0</v>
      </c>
      <c r="M42" s="3"/>
    </row>
    <row r="43" spans="1:13" ht="7.5" customHeight="1">
      <c r="A43" s="3"/>
      <c r="B43" s="3"/>
      <c r="C43" s="3"/>
      <c r="D43" s="3"/>
      <c r="E43" s="3"/>
      <c r="F43" s="30"/>
      <c r="G43" s="29"/>
      <c r="H43" s="24"/>
      <c r="I43" s="29"/>
      <c r="J43" s="30"/>
      <c r="K43" s="29"/>
      <c r="L43" s="24"/>
      <c r="M43" s="3"/>
    </row>
    <row r="44" spans="1:13" ht="12.75">
      <c r="A44" s="3"/>
      <c r="B44" s="31" t="s">
        <v>78</v>
      </c>
      <c r="C44" s="31" t="s">
        <v>78</v>
      </c>
      <c r="D44" s="3" t="s">
        <v>79</v>
      </c>
      <c r="E44" s="3"/>
      <c r="F44" s="30">
        <f>SUM(F39:F42)</f>
        <v>-1866.70225</v>
      </c>
      <c r="G44" s="29">
        <f>SUM(G39:G42)</f>
        <v>0</v>
      </c>
      <c r="H44" s="24">
        <f>H39+H42</f>
        <v>-130</v>
      </c>
      <c r="I44" s="29">
        <f>SUM(I39:I42)</f>
        <v>0</v>
      </c>
      <c r="J44" s="30">
        <f>SUM(J39:J42)</f>
        <v>-1866.70225</v>
      </c>
      <c r="K44" s="29">
        <f>SUM(K39:K42)</f>
        <v>0</v>
      </c>
      <c r="L44" s="24">
        <f>L39+L42</f>
        <v>-130</v>
      </c>
      <c r="M44" s="3"/>
    </row>
    <row r="45" spans="1:13" ht="12.75">
      <c r="A45" s="3"/>
      <c r="B45" s="3"/>
      <c r="C45" s="3"/>
      <c r="D45" s="3" t="s">
        <v>80</v>
      </c>
      <c r="E45" s="3"/>
      <c r="F45" s="24"/>
      <c r="G45" s="29"/>
      <c r="H45" s="24"/>
      <c r="I45" s="29"/>
      <c r="J45" s="24"/>
      <c r="K45" s="29"/>
      <c r="L45" s="24"/>
      <c r="M45" s="3"/>
    </row>
    <row r="46" spans="1:13" ht="12.75">
      <c r="A46" s="3"/>
      <c r="B46" s="3"/>
      <c r="C46" s="3" t="s">
        <v>81</v>
      </c>
      <c r="D46" s="3" t="s">
        <v>82</v>
      </c>
      <c r="E46" s="3"/>
      <c r="F46" s="24">
        <f>'[1]PL-WORKSHEET'!P27/1000</f>
        <v>460.63073499999996</v>
      </c>
      <c r="G46" s="29"/>
      <c r="H46" s="24">
        <v>253</v>
      </c>
      <c r="I46" s="29"/>
      <c r="J46" s="24">
        <f>'[1]PL-WORKSHEET'!P27/1000</f>
        <v>460.63073499999996</v>
      </c>
      <c r="K46" s="29"/>
      <c r="L46" s="24">
        <v>253</v>
      </c>
      <c r="M46" s="3"/>
    </row>
    <row r="47" spans="1:13" ht="7.5" customHeight="1">
      <c r="A47" s="3"/>
      <c r="B47" s="3"/>
      <c r="C47" s="3"/>
      <c r="D47" s="3"/>
      <c r="E47" s="3"/>
      <c r="F47" s="24"/>
      <c r="G47" s="29"/>
      <c r="H47" s="24"/>
      <c r="I47" s="29"/>
      <c r="J47" s="24"/>
      <c r="K47" s="29"/>
      <c r="L47" s="24"/>
      <c r="M47" s="3"/>
    </row>
    <row r="48" spans="1:13" ht="12.75" customHeight="1">
      <c r="A48" s="3"/>
      <c r="B48" s="3" t="s">
        <v>83</v>
      </c>
      <c r="C48" s="3" t="s">
        <v>84</v>
      </c>
      <c r="D48" s="3"/>
      <c r="E48" s="3"/>
      <c r="F48" s="24">
        <v>0</v>
      </c>
      <c r="G48" s="29"/>
      <c r="H48" s="24">
        <v>0</v>
      </c>
      <c r="I48" s="29"/>
      <c r="J48" s="24">
        <v>0</v>
      </c>
      <c r="K48" s="29"/>
      <c r="L48" s="24">
        <v>0</v>
      </c>
      <c r="M48" s="3"/>
    </row>
    <row r="49" spans="1:13" ht="7.5" customHeight="1">
      <c r="A49" s="3"/>
      <c r="B49" s="3"/>
      <c r="C49" s="3"/>
      <c r="D49" s="3"/>
      <c r="E49" s="3"/>
      <c r="F49" s="24"/>
      <c r="G49" s="29"/>
      <c r="H49" s="24"/>
      <c r="I49" s="29"/>
      <c r="J49" s="24"/>
      <c r="K49" s="29"/>
      <c r="L49" s="24"/>
      <c r="M49" s="3"/>
    </row>
    <row r="50" spans="1:13" ht="12.75">
      <c r="A50" s="3"/>
      <c r="B50" s="3" t="s">
        <v>85</v>
      </c>
      <c r="C50" s="3" t="s">
        <v>86</v>
      </c>
      <c r="D50" s="3"/>
      <c r="E50" s="3"/>
      <c r="F50" s="30">
        <f>F44+F46</f>
        <v>-1406.071515</v>
      </c>
      <c r="G50" s="29"/>
      <c r="H50" s="30">
        <f>H44+H46</f>
        <v>123</v>
      </c>
      <c r="I50" s="29"/>
      <c r="J50" s="30">
        <f>J44+J46</f>
        <v>-1406.071515</v>
      </c>
      <c r="K50" s="29"/>
      <c r="L50" s="30">
        <f>L44+L46</f>
        <v>123</v>
      </c>
      <c r="M50" s="3"/>
    </row>
    <row r="51" spans="1:13" ht="12.75">
      <c r="A51" s="3"/>
      <c r="B51" s="3"/>
      <c r="C51" s="3" t="s">
        <v>87</v>
      </c>
      <c r="D51" s="3"/>
      <c r="E51" s="3"/>
      <c r="F51" s="24"/>
      <c r="G51" s="29"/>
      <c r="H51" s="24"/>
      <c r="I51" s="29"/>
      <c r="J51" s="24"/>
      <c r="K51" s="29"/>
      <c r="L51" s="24"/>
      <c r="M51" s="3"/>
    </row>
    <row r="52" spans="1:13" ht="7.5" customHeight="1">
      <c r="A52" s="3"/>
      <c r="B52" s="3"/>
      <c r="C52" s="3"/>
      <c r="D52" s="3"/>
      <c r="E52" s="3"/>
      <c r="F52" s="24"/>
      <c r="G52" s="29"/>
      <c r="H52" s="24"/>
      <c r="I52" s="29"/>
      <c r="J52" s="24"/>
      <c r="K52" s="29"/>
      <c r="L52" s="24"/>
      <c r="M52" s="3"/>
    </row>
    <row r="53" spans="1:13" ht="12.75">
      <c r="A53" s="3"/>
      <c r="B53" s="3" t="s">
        <v>88</v>
      </c>
      <c r="C53" s="31" t="s">
        <v>78</v>
      </c>
      <c r="D53" s="3" t="s">
        <v>89</v>
      </c>
      <c r="E53" s="3"/>
      <c r="F53" s="24">
        <v>0</v>
      </c>
      <c r="G53" s="29"/>
      <c r="H53" s="24">
        <v>0</v>
      </c>
      <c r="I53" s="29"/>
      <c r="J53" s="30">
        <v>0</v>
      </c>
      <c r="K53" s="29"/>
      <c r="L53" s="24">
        <v>0</v>
      </c>
      <c r="M53" s="3"/>
    </row>
    <row r="54" spans="1:13" ht="7.5" customHeight="1">
      <c r="A54" s="3"/>
      <c r="B54" s="3"/>
      <c r="C54" s="3"/>
      <c r="D54" s="3"/>
      <c r="E54" s="3"/>
      <c r="F54" s="24"/>
      <c r="G54" s="29"/>
      <c r="H54" s="24"/>
      <c r="I54" s="29"/>
      <c r="J54" s="24"/>
      <c r="K54" s="29"/>
      <c r="L54" s="24"/>
      <c r="M54" s="3"/>
    </row>
    <row r="55" spans="1:13" ht="12.75">
      <c r="A55" s="3"/>
      <c r="B55" s="3" t="s">
        <v>90</v>
      </c>
      <c r="C55" s="3" t="s">
        <v>91</v>
      </c>
      <c r="D55" s="3"/>
      <c r="E55" s="3"/>
      <c r="F55" s="24">
        <f aca="true" t="shared" si="0" ref="F55:L55">F50+F53</f>
        <v>-1406.071515</v>
      </c>
      <c r="G55" s="29">
        <f t="shared" si="0"/>
        <v>0</v>
      </c>
      <c r="H55" s="24">
        <f t="shared" si="0"/>
        <v>123</v>
      </c>
      <c r="I55" s="29">
        <f t="shared" si="0"/>
        <v>0</v>
      </c>
      <c r="J55" s="24">
        <f t="shared" si="0"/>
        <v>-1406.071515</v>
      </c>
      <c r="K55" s="29">
        <f t="shared" si="0"/>
        <v>0</v>
      </c>
      <c r="L55" s="24">
        <f t="shared" si="0"/>
        <v>123</v>
      </c>
      <c r="M55" s="3"/>
    </row>
    <row r="56" spans="1:13" ht="12.75">
      <c r="A56" s="3"/>
      <c r="B56" s="3"/>
      <c r="C56" s="3" t="s">
        <v>92</v>
      </c>
      <c r="D56" s="3"/>
      <c r="E56" s="3"/>
      <c r="F56" s="32"/>
      <c r="G56" s="33"/>
      <c r="H56" s="32"/>
      <c r="I56" s="33"/>
      <c r="J56" s="32"/>
      <c r="K56" s="29"/>
      <c r="L56" s="32"/>
      <c r="M56" s="3"/>
    </row>
    <row r="57" spans="1:13" ht="12.75" customHeight="1">
      <c r="A57" s="3"/>
      <c r="B57" s="3"/>
      <c r="C57" s="3"/>
      <c r="D57" s="3"/>
      <c r="E57" s="3"/>
      <c r="F57" s="32"/>
      <c r="G57" s="33"/>
      <c r="H57" s="32"/>
      <c r="I57" s="33"/>
      <c r="J57" s="32"/>
      <c r="K57" s="29"/>
      <c r="L57" s="32"/>
      <c r="M57" s="3"/>
    </row>
    <row r="58" spans="1:13" ht="12.75">
      <c r="A58" s="3">
        <v>3</v>
      </c>
      <c r="B58" s="3" t="s">
        <v>56</v>
      </c>
      <c r="C58" s="3" t="s">
        <v>93</v>
      </c>
      <c r="D58" s="3"/>
      <c r="E58" s="3"/>
      <c r="F58" s="25"/>
      <c r="G58" s="3"/>
      <c r="H58" s="25"/>
      <c r="I58" s="3"/>
      <c r="J58" s="25"/>
      <c r="K58" s="29"/>
      <c r="L58" s="25"/>
      <c r="M58" s="3"/>
    </row>
    <row r="59" spans="1:13" ht="12.75">
      <c r="A59" s="3"/>
      <c r="B59" s="3"/>
      <c r="C59" s="3" t="s">
        <v>94</v>
      </c>
      <c r="D59" s="3"/>
      <c r="E59" s="3"/>
      <c r="F59" s="24"/>
      <c r="G59" s="29"/>
      <c r="H59" s="24"/>
      <c r="I59" s="29"/>
      <c r="J59" s="24"/>
      <c r="K59" s="29"/>
      <c r="L59" s="24"/>
      <c r="M59" s="3"/>
    </row>
    <row r="60" spans="1:13" ht="12.75">
      <c r="A60" s="3"/>
      <c r="B60" s="3"/>
      <c r="C60" s="3" t="s">
        <v>95</v>
      </c>
      <c r="D60" s="3"/>
      <c r="E60" s="3"/>
      <c r="F60" s="24"/>
      <c r="G60" s="29"/>
      <c r="H60" s="24"/>
      <c r="I60" s="29"/>
      <c r="J60" s="24"/>
      <c r="K60" s="29"/>
      <c r="L60" s="24"/>
      <c r="M60" s="3"/>
    </row>
    <row r="61" spans="1:13" ht="12.75">
      <c r="A61" s="3"/>
      <c r="B61" s="3"/>
      <c r="C61" s="3"/>
      <c r="D61" s="3"/>
      <c r="E61" s="3"/>
      <c r="F61" s="24"/>
      <c r="G61" s="29"/>
      <c r="H61" s="24"/>
      <c r="I61" s="29"/>
      <c r="J61" s="24"/>
      <c r="K61" s="29"/>
      <c r="L61" s="24"/>
      <c r="M61" s="3"/>
    </row>
    <row r="62" spans="1:13" ht="12.75">
      <c r="A62" s="3"/>
      <c r="B62" s="3"/>
      <c r="C62" s="31" t="s">
        <v>78</v>
      </c>
      <c r="D62" s="3" t="s">
        <v>96</v>
      </c>
      <c r="E62" s="3"/>
      <c r="F62" s="34">
        <f>F55/26250*100</f>
        <v>-5.356462914285714</v>
      </c>
      <c r="G62" s="29"/>
      <c r="H62" s="34">
        <f>H55/17500*100+0.01</f>
        <v>0.7128571428571429</v>
      </c>
      <c r="I62" s="29"/>
      <c r="J62" s="35">
        <f>J55/26250*100</f>
        <v>-5.356462914285714</v>
      </c>
      <c r="K62" s="29"/>
      <c r="L62" s="34">
        <f>+H62</f>
        <v>0.7128571428571429</v>
      </c>
      <c r="M62" s="3"/>
    </row>
    <row r="63" spans="1:13" ht="12.75">
      <c r="A63" s="3"/>
      <c r="B63" s="3"/>
      <c r="C63" s="3"/>
      <c r="D63" s="3" t="s">
        <v>97</v>
      </c>
      <c r="E63" s="3"/>
      <c r="F63" s="24"/>
      <c r="G63" s="29"/>
      <c r="H63" s="24"/>
      <c r="I63" s="29"/>
      <c r="J63" s="24"/>
      <c r="K63" s="29"/>
      <c r="L63" s="24"/>
      <c r="M63" s="3"/>
    </row>
    <row r="64" spans="1:13" ht="12.75">
      <c r="A64" s="3"/>
      <c r="B64" s="3"/>
      <c r="C64" s="3"/>
      <c r="D64" s="3" t="s">
        <v>98</v>
      </c>
      <c r="E64" s="3"/>
      <c r="F64" s="24"/>
      <c r="G64" s="29"/>
      <c r="H64" s="24"/>
      <c r="I64" s="29"/>
      <c r="J64" s="24"/>
      <c r="K64" s="29"/>
      <c r="L64" s="24"/>
      <c r="M64" s="3"/>
    </row>
    <row r="65" spans="1:14" ht="6" customHeight="1">
      <c r="A65" s="3"/>
      <c r="B65" s="3"/>
      <c r="C65" s="3"/>
      <c r="D65" s="3"/>
      <c r="E65" s="3"/>
      <c r="F65" s="24"/>
      <c r="G65" s="29"/>
      <c r="H65" s="24"/>
      <c r="I65" s="29"/>
      <c r="J65" s="24"/>
      <c r="K65" s="29"/>
      <c r="L65" s="24"/>
      <c r="M65" s="3"/>
      <c r="N65" s="36"/>
    </row>
    <row r="66" spans="1:13" ht="12.75">
      <c r="A66" s="3"/>
      <c r="B66" s="3"/>
      <c r="C66" s="3" t="s">
        <v>81</v>
      </c>
      <c r="D66" s="3" t="s">
        <v>99</v>
      </c>
      <c r="E66" s="3"/>
      <c r="F66" s="24">
        <v>0</v>
      </c>
      <c r="G66" s="29"/>
      <c r="H66" s="24">
        <v>0</v>
      </c>
      <c r="I66" s="29"/>
      <c r="J66" s="24">
        <v>0</v>
      </c>
      <c r="K66" s="29"/>
      <c r="L66" s="24">
        <v>0</v>
      </c>
      <c r="M66" s="3"/>
    </row>
    <row r="67" spans="1:13" ht="12.75">
      <c r="A67" s="3"/>
      <c r="B67" s="3"/>
      <c r="C67" s="3"/>
      <c r="D67" s="3" t="s">
        <v>100</v>
      </c>
      <c r="E67" s="3"/>
      <c r="F67" s="25"/>
      <c r="G67" s="3"/>
      <c r="H67" s="25"/>
      <c r="I67" s="3"/>
      <c r="J67" s="25"/>
      <c r="K67" s="3"/>
      <c r="L67" s="25"/>
      <c r="M67" s="3"/>
    </row>
    <row r="68" spans="1:13" ht="12.75">
      <c r="A68" s="3"/>
      <c r="B68" s="3"/>
      <c r="C68" s="3"/>
      <c r="D68" s="3"/>
      <c r="E68" s="3"/>
      <c r="F68" s="25"/>
      <c r="G68" s="3"/>
      <c r="H68" s="25"/>
      <c r="I68" s="3"/>
      <c r="J68" s="25"/>
      <c r="K68" s="3"/>
      <c r="L68" s="25"/>
      <c r="M68" s="3"/>
    </row>
    <row r="69" spans="1:13" ht="12.75">
      <c r="A69" s="16"/>
      <c r="B69" s="3"/>
      <c r="C69" s="3"/>
      <c r="D69" s="3"/>
      <c r="E69" s="3"/>
      <c r="F69" s="24"/>
      <c r="G69" s="3"/>
      <c r="H69" s="3"/>
      <c r="I69" s="3"/>
      <c r="J69" s="3"/>
      <c r="K69" s="3"/>
      <c r="L69" s="37"/>
      <c r="M69" s="3"/>
    </row>
    <row r="70" spans="1:1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2.75">
      <c r="A71" s="16"/>
      <c r="B71" s="16"/>
      <c r="C71" s="16"/>
      <c r="D71" s="38"/>
      <c r="E71" s="16"/>
      <c r="F71" s="16"/>
      <c r="G71" s="16"/>
      <c r="H71" s="16"/>
      <c r="I71" s="16"/>
      <c r="J71" s="16"/>
      <c r="K71" s="16"/>
    </row>
    <row r="72" spans="1:1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</sheetData>
  <mergeCells count="2">
    <mergeCell ref="F8:H8"/>
    <mergeCell ref="J8:L8"/>
  </mergeCells>
  <printOptions/>
  <pageMargins left="0.95" right="0.25" top="0.5" bottom="0.5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31">
      <selection activeCell="E61" sqref="E61"/>
    </sheetView>
  </sheetViews>
  <sheetFormatPr defaultColWidth="9.140625" defaultRowHeight="12.75"/>
  <cols>
    <col min="1" max="1" width="4.7109375" style="2" customWidth="1"/>
    <col min="2" max="2" width="3.140625" style="2" customWidth="1"/>
    <col min="3" max="3" width="31.421875" style="2" customWidth="1"/>
    <col min="4" max="4" width="7.7109375" style="2" customWidth="1"/>
    <col min="5" max="5" width="9.421875" style="2" customWidth="1"/>
    <col min="6" max="6" width="8.8515625" style="2" customWidth="1"/>
    <col min="7" max="7" width="10.57421875" style="2" customWidth="1"/>
    <col min="8" max="8" width="11.140625" style="2" customWidth="1"/>
    <col min="9" max="16384" width="9.140625" style="2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2</v>
      </c>
    </row>
    <row r="5" spans="4:8" ht="12.75">
      <c r="D5" s="3"/>
      <c r="E5" s="4" t="s">
        <v>3</v>
      </c>
      <c r="F5" s="4"/>
      <c r="G5" s="4" t="s">
        <v>3</v>
      </c>
      <c r="H5" s="5"/>
    </row>
    <row r="6" spans="4:8" ht="12.75">
      <c r="D6" s="3"/>
      <c r="E6" s="4" t="s">
        <v>4</v>
      </c>
      <c r="F6" s="4"/>
      <c r="G6" s="4" t="s">
        <v>5</v>
      </c>
      <c r="H6" s="5"/>
    </row>
    <row r="7" spans="4:8" ht="12.75">
      <c r="D7" s="3"/>
      <c r="E7" s="4" t="s">
        <v>6</v>
      </c>
      <c r="F7" s="4"/>
      <c r="G7" s="4" t="s">
        <v>7</v>
      </c>
      <c r="H7" s="5"/>
    </row>
    <row r="8" spans="4:8" ht="12.75">
      <c r="D8" s="3"/>
      <c r="E8" s="4" t="s">
        <v>8</v>
      </c>
      <c r="F8" s="4"/>
      <c r="G8" s="4" t="s">
        <v>9</v>
      </c>
      <c r="H8" s="5"/>
    </row>
    <row r="9" spans="1:8" ht="12.75">
      <c r="A9" s="6"/>
      <c r="E9" s="7">
        <v>37437</v>
      </c>
      <c r="F9" s="4"/>
      <c r="G9" s="7">
        <v>37346</v>
      </c>
      <c r="H9" s="5"/>
    </row>
    <row r="10" spans="1:8" ht="12.75">
      <c r="A10" s="6"/>
      <c r="E10" s="8" t="s">
        <v>10</v>
      </c>
      <c r="F10" s="9"/>
      <c r="G10" s="8" t="s">
        <v>10</v>
      </c>
      <c r="H10" s="5"/>
    </row>
    <row r="11" ht="12.75">
      <c r="A11" s="6"/>
    </row>
    <row r="12" spans="1:8" ht="12.75">
      <c r="A12" s="10">
        <v>1</v>
      </c>
      <c r="B12" s="11" t="s">
        <v>11</v>
      </c>
      <c r="E12" s="12">
        <f>'[1]BS-WORKSHEET'!$N$60/1000</f>
        <v>63990.321</v>
      </c>
      <c r="F12" s="12"/>
      <c r="G12" s="12">
        <v>61466</v>
      </c>
      <c r="H12" s="12"/>
    </row>
    <row r="13" spans="1:8" ht="12.75">
      <c r="A13" s="10">
        <v>2</v>
      </c>
      <c r="B13" s="11" t="s">
        <v>12</v>
      </c>
      <c r="E13" s="12">
        <v>0</v>
      </c>
      <c r="F13" s="12"/>
      <c r="G13" s="12">
        <v>0</v>
      </c>
      <c r="H13" s="12"/>
    </row>
    <row r="14" spans="1:8" ht="12.75">
      <c r="A14" s="10">
        <v>3</v>
      </c>
      <c r="B14" s="11" t="s">
        <v>13</v>
      </c>
      <c r="E14" s="12">
        <f>'[1]BS-WORKSHEET'!$N$58/1000</f>
        <v>0</v>
      </c>
      <c r="F14" s="12"/>
      <c r="G14" s="12">
        <v>0</v>
      </c>
      <c r="H14" s="12"/>
    </row>
    <row r="15" spans="1:8" ht="12.75">
      <c r="A15" s="10">
        <v>4</v>
      </c>
      <c r="B15" s="11" t="s">
        <v>14</v>
      </c>
      <c r="E15" s="12">
        <f>'[1]BS-WORKSHEET'!$N$56/1000</f>
        <v>813.078</v>
      </c>
      <c r="F15" s="12"/>
      <c r="G15" s="12">
        <v>813</v>
      </c>
      <c r="H15" s="12"/>
    </row>
    <row r="16" spans="1:8" ht="12.75">
      <c r="A16" s="10">
        <v>5</v>
      </c>
      <c r="B16" s="11" t="s">
        <v>15</v>
      </c>
      <c r="E16" s="12">
        <f>('[1]BS-WORKSHEET'!N62)/1000-'[1]BS-WORKSHEET'!N100/1000</f>
        <v>1953.0664849999998</v>
      </c>
      <c r="G16" s="12">
        <v>1980</v>
      </c>
      <c r="H16" s="12"/>
    </row>
    <row r="17" spans="1:8" ht="12.75">
      <c r="A17" s="10">
        <v>6</v>
      </c>
      <c r="B17" s="11" t="s">
        <v>16</v>
      </c>
      <c r="E17" s="12">
        <v>0</v>
      </c>
      <c r="G17" s="12">
        <v>0</v>
      </c>
      <c r="H17" s="12"/>
    </row>
    <row r="18" spans="1:8" ht="12.75">
      <c r="A18" s="10">
        <v>7</v>
      </c>
      <c r="B18" s="11" t="s">
        <v>17</v>
      </c>
      <c r="E18" s="12">
        <v>0</v>
      </c>
      <c r="G18" s="12">
        <v>0</v>
      </c>
      <c r="H18" s="12"/>
    </row>
    <row r="19" spans="1:8" ht="12.75">
      <c r="A19" s="10"/>
      <c r="B19" s="11"/>
      <c r="E19" s="12"/>
      <c r="H19" s="12"/>
    </row>
    <row r="20" spans="1:8" ht="12.75">
      <c r="A20" s="10">
        <v>8</v>
      </c>
      <c r="B20" s="11" t="s">
        <v>18</v>
      </c>
      <c r="E20" s="12"/>
      <c r="F20" s="12"/>
      <c r="G20" s="12"/>
      <c r="H20" s="12"/>
    </row>
    <row r="21" spans="1:8" ht="12.75">
      <c r="A21" s="10"/>
      <c r="C21" s="11" t="s">
        <v>19</v>
      </c>
      <c r="E21" s="12">
        <f>'[1]BS-WORKSHEET'!$N$14/1000</f>
        <v>15278.372</v>
      </c>
      <c r="F21" s="12"/>
      <c r="G21" s="12">
        <v>14068</v>
      </c>
      <c r="H21" s="12"/>
    </row>
    <row r="22" spans="1:8" ht="12.75">
      <c r="A22" s="10"/>
      <c r="C22" s="11" t="s">
        <v>20</v>
      </c>
      <c r="E22" s="12">
        <f>'[1]BS-WORKSHEET'!$N$11/1000</f>
        <v>8073.155</v>
      </c>
      <c r="F22" s="12"/>
      <c r="G22" s="12">
        <v>7664</v>
      </c>
      <c r="H22" s="12"/>
    </row>
    <row r="23" spans="1:8" ht="12.75">
      <c r="A23" s="10"/>
      <c r="C23" s="11" t="s">
        <v>21</v>
      </c>
      <c r="E23" s="12">
        <f>'[1]BS-WORKSHEET'!$N$10/1000</f>
        <v>8136.264</v>
      </c>
      <c r="F23" s="12"/>
      <c r="G23" s="12">
        <v>1819</v>
      </c>
      <c r="H23" s="12"/>
    </row>
    <row r="24" spans="1:8" ht="12.75">
      <c r="A24" s="10"/>
      <c r="C24" s="11" t="s">
        <v>22</v>
      </c>
      <c r="E24" s="12">
        <f>'[1]BS-WORKSHEET'!$N$9/1000</f>
        <v>565.088</v>
      </c>
      <c r="F24" s="12"/>
      <c r="G24" s="12">
        <v>644</v>
      </c>
      <c r="H24" s="12"/>
    </row>
    <row r="25" spans="1:8" ht="12.75">
      <c r="A25" s="10"/>
      <c r="C25" s="11" t="s">
        <v>23</v>
      </c>
      <c r="E25" s="12">
        <f>'[1]BS-WORKSHEET'!$N$12/1000</f>
        <v>1681.557</v>
      </c>
      <c r="F25" s="12"/>
      <c r="G25" s="12">
        <v>1565</v>
      </c>
      <c r="H25" s="12"/>
    </row>
    <row r="26" spans="1:8" ht="12.75">
      <c r="A26" s="10"/>
      <c r="E26" s="13">
        <f>SUM(E21:E25)</f>
        <v>33734.435999999994</v>
      </c>
      <c r="F26" s="12"/>
      <c r="G26" s="13">
        <f>SUM(G21:G25)</f>
        <v>25760</v>
      </c>
      <c r="H26" s="14"/>
    </row>
    <row r="27" spans="1:8" ht="12.75">
      <c r="A27" s="10">
        <v>9</v>
      </c>
      <c r="B27" s="11" t="s">
        <v>24</v>
      </c>
      <c r="E27" s="12"/>
      <c r="F27" s="12"/>
      <c r="G27" s="12"/>
      <c r="H27" s="12"/>
    </row>
    <row r="28" spans="1:8" ht="12.75">
      <c r="A28" s="10"/>
      <c r="C28" s="11" t="s">
        <v>25</v>
      </c>
      <c r="E28" s="12">
        <f>'[1]BS-WORKSHEET'!$N$24/1000</f>
        <v>12194.011</v>
      </c>
      <c r="F28" s="12"/>
      <c r="G28" s="12">
        <v>12198</v>
      </c>
      <c r="H28" s="12"/>
    </row>
    <row r="29" spans="1:8" ht="12.75">
      <c r="A29" s="10"/>
      <c r="C29" s="11" t="s">
        <v>26</v>
      </c>
      <c r="E29" s="12">
        <f>'[1]BS-WORKSHEET'!$N$25/1000</f>
        <v>8591.976</v>
      </c>
      <c r="F29" s="12"/>
      <c r="G29" s="12">
        <v>6275</v>
      </c>
      <c r="H29" s="12"/>
    </row>
    <row r="30" spans="1:8" ht="12.75">
      <c r="A30" s="10"/>
      <c r="C30" s="11" t="s">
        <v>27</v>
      </c>
      <c r="E30" s="12">
        <f>'[1]BS-WORKSHEET'!$N$26/1000+'[1]BS-WORKSHEET'!N41/1000</f>
        <v>2822.75</v>
      </c>
      <c r="F30" s="12"/>
      <c r="G30" s="12">
        <v>3402</v>
      </c>
      <c r="H30" s="12"/>
    </row>
    <row r="31" spans="1:8" ht="12.75">
      <c r="A31" s="10"/>
      <c r="C31" s="11" t="s">
        <v>28</v>
      </c>
      <c r="E31" s="12">
        <f>'[1]BS-WORKSHEET'!$N$31/1000</f>
        <v>488.621</v>
      </c>
      <c r="F31" s="12"/>
      <c r="G31" s="12">
        <v>519</v>
      </c>
      <c r="H31" s="12"/>
    </row>
    <row r="32" spans="1:8" ht="12.75">
      <c r="A32" s="10"/>
      <c r="C32" s="2" t="s">
        <v>29</v>
      </c>
      <c r="E32" s="12">
        <f>'[1]BS-WORKSHEET'!$N$32/1000</f>
        <v>0</v>
      </c>
      <c r="F32" s="12"/>
      <c r="G32" s="12">
        <v>0</v>
      </c>
      <c r="H32" s="12"/>
    </row>
    <row r="33" spans="1:8" ht="12.75">
      <c r="A33" s="10"/>
      <c r="C33" s="11" t="s">
        <v>30</v>
      </c>
      <c r="E33" s="12">
        <f>+'[1]BS-WORKSHEET'!N39/1000</f>
        <v>587.189</v>
      </c>
      <c r="F33" s="12"/>
      <c r="G33" s="12">
        <v>753</v>
      </c>
      <c r="H33" s="12"/>
    </row>
    <row r="34" spans="1:8" ht="12.75">
      <c r="A34" s="10"/>
      <c r="E34" s="13">
        <f>SUM(E28:E33)</f>
        <v>24684.547</v>
      </c>
      <c r="F34" s="12"/>
      <c r="G34" s="13">
        <f>SUM(G28:G33)+1</f>
        <v>23148</v>
      </c>
      <c r="H34" s="14"/>
    </row>
    <row r="35" spans="1:8" ht="12.75">
      <c r="A35" s="10"/>
      <c r="E35" s="12"/>
      <c r="F35" s="12"/>
      <c r="G35" s="12"/>
      <c r="H35" s="12"/>
    </row>
    <row r="36" spans="1:8" ht="12.75">
      <c r="A36" s="10">
        <v>10</v>
      </c>
      <c r="B36" s="11" t="s">
        <v>31</v>
      </c>
      <c r="E36" s="12">
        <f>E26-E34</f>
        <v>9049.888999999996</v>
      </c>
      <c r="F36" s="12"/>
      <c r="G36" s="12">
        <f>G26-G34</f>
        <v>2612</v>
      </c>
      <c r="H36" s="12"/>
    </row>
    <row r="37" spans="1:8" ht="12.75">
      <c r="A37" s="10"/>
      <c r="E37" s="12"/>
      <c r="F37" s="12"/>
      <c r="G37" s="12"/>
      <c r="H37" s="12"/>
    </row>
    <row r="38" spans="1:8" ht="12.75">
      <c r="A38" s="10"/>
      <c r="E38" s="13">
        <f>E36+E16+E15+E14+E12</f>
        <v>75806.354485</v>
      </c>
      <c r="F38" s="12"/>
      <c r="G38" s="13">
        <f>G36+G16+G15+G14+G12</f>
        <v>66871</v>
      </c>
      <c r="H38" s="14"/>
    </row>
    <row r="39" spans="1:8" ht="12.75">
      <c r="A39" s="10">
        <v>11</v>
      </c>
      <c r="B39" s="11" t="s">
        <v>32</v>
      </c>
      <c r="E39" s="12"/>
      <c r="F39" s="12"/>
      <c r="G39" s="12"/>
      <c r="H39" s="12"/>
    </row>
    <row r="40" spans="1:8" ht="6.75" customHeight="1">
      <c r="A40" s="10"/>
      <c r="E40" s="12"/>
      <c r="F40" s="12"/>
      <c r="G40" s="12"/>
      <c r="H40" s="12"/>
    </row>
    <row r="41" spans="1:8" ht="12.75">
      <c r="A41" s="10"/>
      <c r="B41" s="11" t="s">
        <v>33</v>
      </c>
      <c r="E41" s="12">
        <f>'[1]BS-WORKSHEET'!$N$89/1000</f>
        <v>26250</v>
      </c>
      <c r="F41" s="12"/>
      <c r="G41" s="12">
        <v>17500</v>
      </c>
      <c r="H41" s="12"/>
    </row>
    <row r="42" spans="1:8" ht="12.75">
      <c r="A42" s="10"/>
      <c r="B42" s="11" t="s">
        <v>34</v>
      </c>
      <c r="E42" s="12">
        <f>'[1]BS-WORKSHEET'!N97/1000</f>
        <v>8750</v>
      </c>
      <c r="F42" s="12"/>
      <c r="G42" s="12"/>
      <c r="H42" s="12"/>
    </row>
    <row r="43" spans="1:8" ht="12.75">
      <c r="A43" s="10"/>
      <c r="B43" s="2" t="s">
        <v>35</v>
      </c>
      <c r="E43" s="12"/>
      <c r="F43" s="12"/>
      <c r="G43" s="12"/>
      <c r="H43" s="12"/>
    </row>
    <row r="44" spans="1:8" ht="12.75">
      <c r="A44" s="10"/>
      <c r="C44" s="11" t="s">
        <v>36</v>
      </c>
      <c r="E44" s="12">
        <f>'[1]BS-WORKSHEET'!$N$98/1000</f>
        <v>142.536</v>
      </c>
      <c r="F44" s="12"/>
      <c r="G44" s="12">
        <v>143</v>
      </c>
      <c r="H44" s="12"/>
    </row>
    <row r="45" spans="1:8" ht="12.75">
      <c r="A45" s="10"/>
      <c r="C45" s="11" t="s">
        <v>37</v>
      </c>
      <c r="E45" s="12">
        <f>'[1]BS-WORKSHEET'!$N$105/1000</f>
        <v>539.441</v>
      </c>
      <c r="F45" s="12"/>
      <c r="G45" s="12">
        <v>539</v>
      </c>
      <c r="H45" s="12"/>
    </row>
    <row r="46" spans="1:8" ht="12.75">
      <c r="A46" s="10"/>
      <c r="C46" s="11" t="s">
        <v>38</v>
      </c>
      <c r="E46" s="12">
        <f>'[1]BS-WORKSHEET'!$N$103/1000</f>
        <v>16040.143315000001</v>
      </c>
      <c r="F46" s="12"/>
      <c r="G46" s="12">
        <v>26263</v>
      </c>
      <c r="H46" s="12"/>
    </row>
    <row r="47" spans="1:8" ht="12.75">
      <c r="A47" s="10"/>
      <c r="E47" s="15">
        <f>SUM(E41:E46)</f>
        <v>51722.120315</v>
      </c>
      <c r="F47" s="12"/>
      <c r="G47" s="15">
        <f>SUM(G41:G46)</f>
        <v>44445</v>
      </c>
      <c r="H47" s="14"/>
    </row>
    <row r="48" spans="1:8" ht="12.75">
      <c r="A48" s="10"/>
      <c r="E48" s="14"/>
      <c r="F48" s="14"/>
      <c r="G48" s="14"/>
      <c r="H48" s="14"/>
    </row>
    <row r="49" spans="1:8" ht="12.75">
      <c r="A49" s="10">
        <v>12</v>
      </c>
      <c r="B49" s="11" t="s">
        <v>39</v>
      </c>
      <c r="E49" s="12">
        <f>-'[1]BS-WORKSHEET'!$N$70/1000</f>
        <v>4216.725924999999</v>
      </c>
      <c r="F49" s="12"/>
      <c r="G49" s="12">
        <v>4611</v>
      </c>
      <c r="H49" s="12"/>
    </row>
    <row r="50" spans="1:8" ht="12.75">
      <c r="A50" s="16"/>
      <c r="C50" s="17"/>
      <c r="E50" s="12"/>
      <c r="F50" s="12"/>
      <c r="G50" s="12"/>
      <c r="H50" s="12"/>
    </row>
    <row r="51" spans="1:8" ht="12.75">
      <c r="A51" s="10">
        <v>13</v>
      </c>
      <c r="B51" s="11" t="s">
        <v>40</v>
      </c>
      <c r="E51" s="12">
        <f>-'[1]BS-WORKSHEET'!$N$68/1000+-'[1]BS-WORKSHEET'!I85/1000</f>
        <v>12139.504</v>
      </c>
      <c r="F51" s="12"/>
      <c r="G51" s="12">
        <v>10087</v>
      </c>
      <c r="H51" s="12"/>
    </row>
    <row r="52" spans="1:8" ht="12.75">
      <c r="A52" s="10"/>
      <c r="E52" s="12"/>
      <c r="F52" s="12"/>
      <c r="G52" s="12"/>
      <c r="H52" s="12"/>
    </row>
    <row r="53" spans="1:8" ht="12.75">
      <c r="A53" s="10">
        <v>14</v>
      </c>
      <c r="B53" s="11" t="s">
        <v>41</v>
      </c>
      <c r="E53" s="12"/>
      <c r="F53" s="12"/>
      <c r="G53" s="12"/>
      <c r="H53" s="12"/>
    </row>
    <row r="54" spans="1:8" ht="12.75">
      <c r="A54" s="10"/>
      <c r="C54" s="11" t="s">
        <v>30</v>
      </c>
      <c r="E54" s="12">
        <f>-'[1]BS-WORKSHEET'!N83/1000</f>
        <v>3398</v>
      </c>
      <c r="F54" s="12"/>
      <c r="G54" s="12">
        <v>3398</v>
      </c>
      <c r="H54" s="12"/>
    </row>
    <row r="55" spans="1:8" ht="12.75">
      <c r="A55" s="10"/>
      <c r="C55" s="11"/>
      <c r="E55" s="12"/>
      <c r="F55" s="12"/>
      <c r="G55" s="12"/>
      <c r="H55" s="12"/>
    </row>
    <row r="56" spans="1:8" ht="12.75">
      <c r="A56" s="10">
        <v>15</v>
      </c>
      <c r="C56" s="2" t="s">
        <v>42</v>
      </c>
      <c r="E56" s="12">
        <f>-'[1]BS-WORKSHEET'!N69/1000</f>
        <v>4330</v>
      </c>
      <c r="F56" s="12"/>
      <c r="G56" s="12">
        <v>4330</v>
      </c>
      <c r="H56" s="12"/>
    </row>
    <row r="58" spans="1:8" ht="12.75">
      <c r="A58" s="10"/>
      <c r="E58" s="12"/>
      <c r="F58" s="12"/>
      <c r="G58" s="12"/>
      <c r="H58" s="12"/>
    </row>
    <row r="59" spans="1:8" ht="12.75">
      <c r="A59" s="10"/>
      <c r="E59" s="13">
        <f>SUM(E47:E58)</f>
        <v>75806.35024</v>
      </c>
      <c r="F59" s="12"/>
      <c r="G59" s="13">
        <f>SUM(G47:G58)</f>
        <v>66871</v>
      </c>
      <c r="H59" s="14"/>
    </row>
    <row r="60" spans="1:8" ht="12.75">
      <c r="A60" s="10"/>
      <c r="E60" s="12"/>
      <c r="F60" s="12"/>
      <c r="G60" s="12"/>
      <c r="H60" s="12"/>
    </row>
    <row r="61" spans="1:8" ht="12.75">
      <c r="A61" s="10">
        <v>16</v>
      </c>
      <c r="B61" s="11" t="s">
        <v>43</v>
      </c>
      <c r="E61" s="18">
        <f>(E47-E16)/E41</f>
        <v>1.8959639554285712</v>
      </c>
      <c r="F61" s="12"/>
      <c r="G61" s="18">
        <f>(G47-G16)/G41</f>
        <v>2.4265714285714286</v>
      </c>
      <c r="H61" s="19"/>
    </row>
    <row r="62" spans="1:8" ht="12.75">
      <c r="A62" s="10"/>
      <c r="E62" s="12"/>
      <c r="F62" s="12"/>
      <c r="G62" s="12"/>
      <c r="H62" s="12"/>
    </row>
    <row r="63" spans="1:8" ht="12.75">
      <c r="A63" s="16"/>
      <c r="E63" s="12"/>
      <c r="F63" s="12"/>
      <c r="G63" s="12"/>
      <c r="H63" s="12"/>
    </row>
    <row r="64" spans="1:8" ht="12.75">
      <c r="A64" s="16"/>
      <c r="E64" s="12"/>
      <c r="F64" s="12"/>
      <c r="G64" s="12"/>
      <c r="H64" s="12"/>
    </row>
    <row r="65" spans="1:8" ht="12.75">
      <c r="A65" s="16"/>
      <c r="E65" s="12"/>
      <c r="F65" s="12"/>
      <c r="G65" s="12"/>
      <c r="H65" s="12"/>
    </row>
    <row r="66" spans="1:8" ht="12.75">
      <c r="A66" s="16"/>
      <c r="E66" s="12"/>
      <c r="F66" s="12"/>
      <c r="G66" s="12"/>
      <c r="H66" s="12"/>
    </row>
    <row r="67" spans="5:8" ht="12.75">
      <c r="E67" s="12"/>
      <c r="F67" s="12"/>
      <c r="G67" s="12"/>
      <c r="H67" s="12"/>
    </row>
    <row r="68" spans="5:8" ht="12.75">
      <c r="E68" s="12"/>
      <c r="F68" s="12"/>
      <c r="G68" s="12"/>
      <c r="H68" s="12"/>
    </row>
    <row r="69" spans="5:8" ht="12.75">
      <c r="E69" s="12"/>
      <c r="F69" s="12"/>
      <c r="G69" s="12"/>
      <c r="H69" s="12"/>
    </row>
    <row r="70" spans="5:8" ht="12.75">
      <c r="E70" s="12"/>
      <c r="F70" s="12"/>
      <c r="G70" s="12"/>
      <c r="H70" s="12"/>
    </row>
    <row r="71" spans="5:8" ht="12.75">
      <c r="E71" s="12"/>
      <c r="F71" s="12"/>
      <c r="G71" s="12"/>
      <c r="H71" s="12"/>
    </row>
  </sheetData>
  <printOptions/>
  <pageMargins left="1" right="0.7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Lay Hong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LELOW</dc:creator>
  <cp:keywords/>
  <dc:description/>
  <cp:lastModifiedBy>USER</cp:lastModifiedBy>
  <dcterms:created xsi:type="dcterms:W3CDTF">2002-08-14T06:41:32Z</dcterms:created>
  <dcterms:modified xsi:type="dcterms:W3CDTF">2002-08-22T08:27:38Z</dcterms:modified>
  <cp:category/>
  <cp:version/>
  <cp:contentType/>
  <cp:contentStatus/>
</cp:coreProperties>
</file>