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71" windowWidth="12120" windowHeight="9120" tabRatio="878" activeTab="3"/>
  </bookViews>
  <sheets>
    <sheet name="CONBS" sheetId="1" r:id="rId1"/>
    <sheet name="CONPL" sheetId="2" r:id="rId2"/>
    <sheet name="CONEQ" sheetId="3" r:id="rId3"/>
    <sheet name="CONCF" sheetId="4" r:id="rId4"/>
    <sheet name="NOTES" sheetId="5" r:id="rId5"/>
    <sheet name="A2" sheetId="6" r:id="rId6"/>
    <sheet name="A3" sheetId="7" r:id="rId7"/>
    <sheet name="Table" sheetId="8" state="hidden" r:id="rId8"/>
  </sheets>
  <definedNames>
    <definedName name="BuiltIn_Consolidate_Area___0">NA()</definedName>
    <definedName name="BuiltIn_Consolidate_Area___0___0">NA()</definedName>
    <definedName name="BuiltIn_Consolidate_Area___0___0___0">NA()</definedName>
    <definedName name="BuiltIn_Consolidate_Area___0___0___0">NA()</definedName>
    <definedName name="BuiltIn_Consolidate_Area___0___0___0">NA()</definedName>
    <definedName name="BuiltIn_Consolidate_Area___0___0___0">NA()</definedName>
    <definedName name="BuiltIn_Consolidate_Area___0___0___0">NA()</definedName>
    <definedName name="BuiltIn_Consolidate_Area___0___0___0">NA()</definedName>
    <definedName name="BuiltIn_Consolidate_Area___0___0___0">NA()</definedName>
    <definedName name="BuiltIn_Consolidate_Area___0___0___0">NA()</definedName>
    <definedName name="BuiltIn_Consolidate_Area___0___0___0">NA()</definedName>
    <definedName name="_xlnm.Print_Area" localSheetId="5">'A2'!$A$1:$F$38</definedName>
    <definedName name="_xlnm.Print_Area" localSheetId="6">'A3'!$A$1:$F$19</definedName>
    <definedName name="_xlnm.Print_Area" localSheetId="0">'CONBS'!$A$1:$C$52</definedName>
    <definedName name="_xlnm.Print_Area" localSheetId="3">'CONCF'!$A$1:$C$52</definedName>
    <definedName name="_xlnm.Print_Area" localSheetId="2">'CONEQ'!$A$1:$F$34</definedName>
    <definedName name="_xlnm.Print_Area" localSheetId="1">'CONPL'!$A$1:$E$39</definedName>
    <definedName name="_xlnm.Print_Area" localSheetId="4">'NOTES'!$A$1:$E$139</definedName>
    <definedName name="_xlnm.Print_Titles" localSheetId="4">'NOTES'!$1:$1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<sst xmlns="http://schemas.openxmlformats.org/spreadsheetml/2006/main" count="423" uniqueCount="409">
  <si>
    <t xml:space="preserve"> </t>
  </si>
  <si>
    <t>CURRENT ASSETS</t>
  </si>
  <si>
    <t>CURRENT LIABILITIES</t>
  </si>
  <si>
    <t>Harvest Court Industries Berhad</t>
  </si>
  <si>
    <t>Condensed Consolidated Cash Flow Statement</t>
  </si>
  <si>
    <t>Net Profit before tax</t>
  </si>
  <si>
    <t>Adjustments for non-cash flow:-</t>
  </si>
  <si>
    <t>Non-cash items</t>
  </si>
  <si>
    <t>Non-operating items (which are investing/financing)</t>
  </si>
  <si>
    <t>Operating profit before changes in working capital</t>
  </si>
  <si>
    <t>Net change in current assests</t>
  </si>
  <si>
    <t>Net change in current liabilities</t>
  </si>
  <si>
    <t>Net cash flows from operating activities</t>
  </si>
  <si>
    <t>Investing Activities</t>
  </si>
  <si>
    <t xml:space="preserve">       -  Equity investments</t>
  </si>
  <si>
    <t xml:space="preserve">       - Other investments</t>
  </si>
  <si>
    <t>Financing Activities</t>
  </si>
  <si>
    <t xml:space="preserve">        -  Transaction with owners as owners</t>
  </si>
  <si>
    <t xml:space="preserve">       -  Bank borrowing</t>
  </si>
  <si>
    <t xml:space="preserve">       -  Debt securities issued</t>
  </si>
  <si>
    <t>Net Change in Cash &amp; Cash equivalents</t>
  </si>
  <si>
    <t>Cash &amp; Cash Equivalents at beginning of year</t>
  </si>
  <si>
    <t>(The Condensed Consolidated Cash Flow Statements should be read in conjunction with the Annual</t>
  </si>
  <si>
    <t>REVENUE</t>
  </si>
  <si>
    <t>Harvest Court Industries Berhad (36998-T)</t>
  </si>
  <si>
    <t>Condensed Consolidated Balance Sheet</t>
  </si>
  <si>
    <t>Year ended</t>
  </si>
  <si>
    <t>(RM)</t>
  </si>
  <si>
    <t>(RM)</t>
  </si>
  <si>
    <t>NON-CURRENT ASSETS</t>
  </si>
  <si>
    <t>Property, plant and equipment</t>
  </si>
  <si>
    <t>Land held for development</t>
  </si>
  <si>
    <t>Goodwill on consolidation</t>
  </si>
  <si>
    <t>Intangible Assets</t>
  </si>
  <si>
    <t xml:space="preserve"> </t>
  </si>
  <si>
    <t>Inventories</t>
  </si>
  <si>
    <t>Trade receivables</t>
  </si>
  <si>
    <t>Cash and bank balances</t>
  </si>
  <si>
    <t xml:space="preserve"> </t>
  </si>
  <si>
    <t xml:space="preserve"> </t>
  </si>
  <si>
    <t>Trade payables</t>
  </si>
  <si>
    <t>Other payables</t>
  </si>
  <si>
    <t>Hire purchase payables</t>
  </si>
  <si>
    <t>Short term borrowings</t>
  </si>
  <si>
    <t>Taxation</t>
  </si>
  <si>
    <t xml:space="preserve"> </t>
  </si>
  <si>
    <t>NET CURRENT LIABILITIES</t>
  </si>
  <si>
    <t>FINANCED BY:</t>
  </si>
  <si>
    <t>Share capital</t>
  </si>
  <si>
    <t>Reserves</t>
  </si>
  <si>
    <t>Minority interests</t>
  </si>
  <si>
    <t>Other payables</t>
  </si>
  <si>
    <t>Hire purchase payables</t>
  </si>
  <si>
    <t>Term loans</t>
  </si>
  <si>
    <t>Deferred taxation</t>
  </si>
  <si>
    <t>Non-Current Liabilities</t>
  </si>
  <si>
    <t xml:space="preserve"> </t>
  </si>
  <si>
    <t xml:space="preserve"> </t>
  </si>
  <si>
    <t>CONTROL:</t>
  </si>
  <si>
    <t>Harvest Court Industries Berhad 36998-T)</t>
  </si>
  <si>
    <t>Condensed Consolidated Income Statements</t>
  </si>
  <si>
    <t>Current Qtr ended</t>
  </si>
  <si>
    <t>cumulative to date</t>
  </si>
  <si>
    <t>cumulative to date</t>
  </si>
  <si>
    <t>(RM)</t>
  </si>
  <si>
    <t>(RM)</t>
  </si>
  <si>
    <t>(RM)</t>
  </si>
  <si>
    <t>(RM)</t>
  </si>
  <si>
    <t xml:space="preserve"> </t>
  </si>
  <si>
    <t>Revenue</t>
  </si>
  <si>
    <t xml:space="preserve"> </t>
  </si>
  <si>
    <t>Operating Expenses</t>
  </si>
  <si>
    <t xml:space="preserve"> </t>
  </si>
  <si>
    <t>Other operating income</t>
  </si>
  <si>
    <t xml:space="preserve"> </t>
  </si>
  <si>
    <t>Profit from operations</t>
  </si>
  <si>
    <t>Finance Cost</t>
  </si>
  <si>
    <t xml:space="preserve"> </t>
  </si>
  <si>
    <t xml:space="preserve"> </t>
  </si>
  <si>
    <t>Investing Results</t>
  </si>
  <si>
    <t xml:space="preserve"> </t>
  </si>
  <si>
    <t>Profit before tax</t>
  </si>
  <si>
    <t xml:space="preserve"> </t>
  </si>
  <si>
    <t>Taxation</t>
  </si>
  <si>
    <t>Profit after tax</t>
  </si>
  <si>
    <t xml:space="preserve"> Minority Interest</t>
  </si>
  <si>
    <t xml:space="preserve"> </t>
  </si>
  <si>
    <t>Net profit for the period</t>
  </si>
  <si>
    <t xml:space="preserve"> </t>
  </si>
  <si>
    <t xml:space="preserve"> </t>
  </si>
  <si>
    <t xml:space="preserve">        - Diluted</t>
  </si>
  <si>
    <t xml:space="preserve"> </t>
  </si>
  <si>
    <t xml:space="preserve"> </t>
  </si>
  <si>
    <t>(The Condensed Consolidated Income Statements should be read in conjunction with</t>
  </si>
  <si>
    <t>Harvest Court Industries Berhad (36998-T)</t>
  </si>
  <si>
    <t xml:space="preserve"> </t>
  </si>
  <si>
    <t xml:space="preserve">Exchange </t>
  </si>
  <si>
    <t>Share</t>
  </si>
  <si>
    <t>Translation</t>
  </si>
  <si>
    <t>Accumulated</t>
  </si>
  <si>
    <t>Share Capital</t>
  </si>
  <si>
    <t>Premium</t>
  </si>
  <si>
    <t>Reserve</t>
  </si>
  <si>
    <t>Losses</t>
  </si>
  <si>
    <t>Total</t>
  </si>
  <si>
    <t>(RM)</t>
  </si>
  <si>
    <t>(RM)</t>
  </si>
  <si>
    <t>(RM)</t>
  </si>
  <si>
    <t>(RM)</t>
  </si>
  <si>
    <t>(RM)</t>
  </si>
  <si>
    <t>Balance at</t>
  </si>
  <si>
    <t>beginning of year</t>
  </si>
  <si>
    <t xml:space="preserve"> </t>
  </si>
  <si>
    <t>Movements during the period</t>
  </si>
  <si>
    <t>(cumulative)</t>
  </si>
  <si>
    <t>Balance at end of period</t>
  </si>
  <si>
    <t>Balance at</t>
  </si>
  <si>
    <t>beginning of year</t>
  </si>
  <si>
    <t>Movements during the period</t>
  </si>
  <si>
    <t>(cumulative)</t>
  </si>
  <si>
    <t>Balance at end of period</t>
  </si>
  <si>
    <t>(The Condensed Consolidated Statements of changes in Equity should be read in conjunction</t>
  </si>
  <si>
    <t>SELECTED EXPLANATORY NOTES TO THE INTERIM FINANCIAL REPORT</t>
  </si>
  <si>
    <t>A1</t>
  </si>
  <si>
    <t>Basis of Preparation</t>
  </si>
  <si>
    <t>The interim financial report is unaudited and has been prepared in accordance with MASB 26,</t>
  </si>
  <si>
    <t>A2</t>
  </si>
  <si>
    <t>A3</t>
  </si>
  <si>
    <t>Seasonal or Cyclical Factors</t>
  </si>
  <si>
    <t>There were no material seasonal or cyclical factors affecting the performance of the Group for the</t>
  </si>
  <si>
    <t>A4</t>
  </si>
  <si>
    <t>Unusual Items Affecting Assets, Liabilities, Equity, Net Income or Cash Flows</t>
  </si>
  <si>
    <t>A5</t>
  </si>
  <si>
    <t>Changes in Estimates</t>
  </si>
  <si>
    <t>There were no changes in estimates of amounts reported in prior quarters of the current financial year</t>
  </si>
  <si>
    <t>or changes in estimates of amounts reported in prior financial years that have a material effect in the</t>
  </si>
  <si>
    <t>current quarter.</t>
  </si>
  <si>
    <t>A6</t>
  </si>
  <si>
    <t>Debt and Equity Securities</t>
  </si>
  <si>
    <t xml:space="preserve">There were no issuance, cancellations, repurchases, resale and repayments of debt or equity </t>
  </si>
  <si>
    <t>A7</t>
  </si>
  <si>
    <t>A8</t>
  </si>
  <si>
    <t>Segment Revenue and Results</t>
  </si>
  <si>
    <t xml:space="preserve"> </t>
  </si>
  <si>
    <t>RM</t>
  </si>
  <si>
    <t>RM</t>
  </si>
  <si>
    <t>Timber Product Manufacturing</t>
  </si>
  <si>
    <t>Investment Holding</t>
  </si>
  <si>
    <t>Consolidation adjustment</t>
  </si>
  <si>
    <t>A9</t>
  </si>
  <si>
    <t>Valuation of property, plant and equipment</t>
  </si>
  <si>
    <t>A10</t>
  </si>
  <si>
    <t>Material Events Subsequent to the End of Reporting Period</t>
  </si>
  <si>
    <t>A11</t>
  </si>
  <si>
    <t>Changes in composition of the Group</t>
  </si>
  <si>
    <t>A12</t>
  </si>
  <si>
    <t>Changes in Contingent liabilities/Contingent assets</t>
  </si>
  <si>
    <t>There have been no changes in the contingent liabilities/assets since the last annual balance sheet date.</t>
  </si>
  <si>
    <t>A13</t>
  </si>
  <si>
    <t>Capital commitment</t>
  </si>
  <si>
    <t>ADDITIONAL INFORMATION REQUIRED BY KLSE LISTING REQUIREMENT</t>
  </si>
  <si>
    <t>B1</t>
  </si>
  <si>
    <t>Review of performance</t>
  </si>
  <si>
    <t>B2</t>
  </si>
  <si>
    <t>Quarterly analysis</t>
  </si>
  <si>
    <t>B3</t>
  </si>
  <si>
    <t>Prospects</t>
  </si>
  <si>
    <t>B4</t>
  </si>
  <si>
    <t>Profit forecast or profit guarantee</t>
  </si>
  <si>
    <t>B5</t>
  </si>
  <si>
    <t>Taxation</t>
  </si>
  <si>
    <t>The taxation for the current quarter and year to date are as follows:</t>
  </si>
  <si>
    <t>Current Quarter</t>
  </si>
  <si>
    <t>Year to-date</t>
  </si>
  <si>
    <t>RM' 000</t>
  </si>
  <si>
    <t>RM' 000</t>
  </si>
  <si>
    <t>Current period's provision</t>
  </si>
  <si>
    <t>Deferred taxation</t>
  </si>
  <si>
    <t>B6</t>
  </si>
  <si>
    <t>Profit/(Loss) on Sale of Unquoted Investments or Properties</t>
  </si>
  <si>
    <t>B7</t>
  </si>
  <si>
    <t>Purchase or disposal of quoted securities</t>
  </si>
  <si>
    <t>(a)  There were no purchase and disposal of quoted securities for the current quarter and</t>
  </si>
  <si>
    <t>(b)  There were no investments in quoted securities as at the end of the financial year-to-date.</t>
  </si>
  <si>
    <t>B8</t>
  </si>
  <si>
    <t>B9</t>
  </si>
  <si>
    <t>Group Borrowings</t>
  </si>
  <si>
    <t>( a )</t>
  </si>
  <si>
    <t>Secured Borrowing</t>
  </si>
  <si>
    <t>Unsecured Borrowing</t>
  </si>
  <si>
    <t>( b )</t>
  </si>
  <si>
    <t>Long Term Borrowing</t>
  </si>
  <si>
    <t>Short Term Borrowing</t>
  </si>
  <si>
    <t>TOTAL:</t>
  </si>
  <si>
    <t>( c )</t>
  </si>
  <si>
    <t>B10</t>
  </si>
  <si>
    <t>Changes in Material Litigation</t>
  </si>
  <si>
    <t xml:space="preserve"> </t>
  </si>
  <si>
    <t xml:space="preserve">Individual </t>
  </si>
  <si>
    <t>Quarter</t>
  </si>
  <si>
    <t>Quarter</t>
  </si>
  <si>
    <t>Current Year</t>
  </si>
  <si>
    <t>Preceding Year</t>
  </si>
  <si>
    <t>Current Year</t>
  </si>
  <si>
    <t>Preceding year</t>
  </si>
  <si>
    <t>Quarter</t>
  </si>
  <si>
    <t>Corresponding Quarter</t>
  </si>
  <si>
    <t>To Date</t>
  </si>
  <si>
    <t>Corresponding period</t>
  </si>
  <si>
    <t xml:space="preserve"> </t>
  </si>
  <si>
    <t xml:space="preserve"> </t>
  </si>
  <si>
    <t>RM '000</t>
  </si>
  <si>
    <t>RM '000</t>
  </si>
  <si>
    <t>RM '000</t>
  </si>
  <si>
    <t>RM '000</t>
  </si>
  <si>
    <t xml:space="preserve"> </t>
  </si>
  <si>
    <t>Revenue</t>
  </si>
  <si>
    <t xml:space="preserve"> </t>
  </si>
  <si>
    <t>Profit/(Loss) before tax</t>
  </si>
  <si>
    <t xml:space="preserve"> </t>
  </si>
  <si>
    <t>Profit/(Loss) after tax and</t>
  </si>
  <si>
    <t>minority interest</t>
  </si>
  <si>
    <t xml:space="preserve"> </t>
  </si>
  <si>
    <t>Net profit/(loss) for the</t>
  </si>
  <si>
    <t>period</t>
  </si>
  <si>
    <t xml:space="preserve"> </t>
  </si>
  <si>
    <t xml:space="preserve">Basic earnings/(loss) per </t>
  </si>
  <si>
    <t>share (sen)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</si>
  <si>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</si>
  <si>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</si>
  <si>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</si>
  <si>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</si>
  <si>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</si>
  <si>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</si>
  <si>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AS AT END OF CURRENT QUARTER</t>
  </si>
  <si>
    <t>AS AT PRECEDING FINANCIAL YEAR END</t>
  </si>
  <si>
    <t>Net tangible assets per</t>
  </si>
  <si>
    <t xml:space="preserve"> </t>
  </si>
  <si>
    <t>REMARKS:</t>
  </si>
  <si>
    <t xml:space="preserve"> </t>
  </si>
  <si>
    <t>Part A3: ADDITIONAL INFORMATION</t>
  </si>
  <si>
    <t xml:space="preserve"> </t>
  </si>
  <si>
    <t xml:space="preserve">Individual </t>
  </si>
  <si>
    <t>Quarter</t>
  </si>
  <si>
    <t>Quarter</t>
  </si>
  <si>
    <t>Current Year</t>
  </si>
  <si>
    <t>Preceding Year</t>
  </si>
  <si>
    <t>Current Year</t>
  </si>
  <si>
    <t>Preceding year</t>
  </si>
  <si>
    <t>Quarter</t>
  </si>
  <si>
    <t>Corresponding Quarter</t>
  </si>
  <si>
    <t>To Date</t>
  </si>
  <si>
    <t>Corresponding period</t>
  </si>
  <si>
    <t xml:space="preserve"> </t>
  </si>
  <si>
    <t xml:space="preserve"> </t>
  </si>
  <si>
    <t>RM '000</t>
  </si>
  <si>
    <t>RM '000</t>
  </si>
  <si>
    <t>RM '000</t>
  </si>
  <si>
    <t>RM '000</t>
  </si>
  <si>
    <t xml:space="preserve"> </t>
  </si>
  <si>
    <t>Profit/(loss) from operations</t>
  </si>
  <si>
    <t xml:space="preserve"> </t>
  </si>
  <si>
    <t>Gross interest income</t>
  </si>
  <si>
    <t xml:space="preserve"> </t>
  </si>
  <si>
    <t>Gross interest expense</t>
  </si>
  <si>
    <t xml:space="preserve"> </t>
  </si>
  <si>
    <t>HARVEST COURT INDUSTRIES BERHAD</t>
  </si>
  <si>
    <t>CONSOLIDATED BALANCE SHEET</t>
  </si>
  <si>
    <t>AS AT END OF</t>
  </si>
  <si>
    <t>AS AT PRECEDING</t>
  </si>
  <si>
    <t>CURRENT QUARTER</t>
  </si>
  <si>
    <t>FINANCIAL YEAR END</t>
  </si>
  <si>
    <t>30/09/2001</t>
  </si>
  <si>
    <t>31/12/2000</t>
  </si>
  <si>
    <t>RM '000</t>
  </si>
  <si>
    <t>RM '000</t>
  </si>
  <si>
    <t xml:space="preserve"> </t>
  </si>
  <si>
    <t>PROPERTY, PLANT &amp; EQUIPMENT</t>
  </si>
  <si>
    <t>INVESTMENT PROPERTY</t>
  </si>
  <si>
    <t>GOODWILL ON CONSOLIDATION</t>
  </si>
  <si>
    <t>INTANGIBLE ASSETS</t>
  </si>
  <si>
    <t>CURRENT ASSETS</t>
  </si>
  <si>
    <t xml:space="preserve"> </t>
  </si>
  <si>
    <t>INVENTORIES</t>
  </si>
  <si>
    <t>TRADE DEBTORS</t>
  </si>
  <si>
    <t xml:space="preserve">CASH </t>
  </si>
  <si>
    <t>OTHER DEBTORS, DEPOSITS &amp; PREPAYMENTS</t>
  </si>
  <si>
    <t xml:space="preserve"> </t>
  </si>
  <si>
    <t>CURRENT LIABILITIES</t>
  </si>
  <si>
    <t xml:space="preserve"> </t>
  </si>
  <si>
    <t>TRADE CREDITORS</t>
  </si>
  <si>
    <t>OTHER CREDITORS &amp; ACCRUALS</t>
  </si>
  <si>
    <t>SHORT TERM BORROWINGS</t>
  </si>
  <si>
    <t>HIRE PURCHASE CREDITORS</t>
  </si>
  <si>
    <t>PROVISION FOR TAXATION</t>
  </si>
  <si>
    <t xml:space="preserve"> </t>
  </si>
  <si>
    <t>NET CURRENT ASSETS / ( LIABILITIES )</t>
  </si>
  <si>
    <t>SHAREHOLDERS' FUNDS</t>
  </si>
  <si>
    <t>SHARE CAPITAL</t>
  </si>
  <si>
    <t>RESERVES</t>
  </si>
  <si>
    <t>- SHARE PREMIUM</t>
  </si>
  <si>
    <t>- EXCHANGE TRANSLATION RESERVE</t>
  </si>
  <si>
    <t>- RETAINED PROFITS</t>
  </si>
  <si>
    <t>MINORITY INTERESTS</t>
  </si>
  <si>
    <t>LONG TERM BORROWINGS</t>
  </si>
  <si>
    <t>OTHER LONG TERM LIABILITIES</t>
  </si>
  <si>
    <t>DEFERRED TAXATION</t>
  </si>
  <si>
    <t xml:space="preserve"> </t>
  </si>
  <si>
    <t>NET TANGIBLE ASSETS PER SHARE (SEN)</t>
  </si>
  <si>
    <t>CONTROL:</t>
  </si>
  <si>
    <t xml:space="preserve">      financial year-to-date.</t>
  </si>
  <si>
    <t>(b)  There were no utilization of proceeds for the Group for the current quarter and financial year-to-date.</t>
  </si>
  <si>
    <t>The groups primary basis of segment reporting is on business segments.</t>
  </si>
  <si>
    <t>BUSINESS SEGMENT</t>
  </si>
  <si>
    <t>SEGMENT</t>
  </si>
  <si>
    <t>RESULTS</t>
  </si>
  <si>
    <t>There was no revaluation of property, plant and equipment brought forward from the previous audited financial</t>
  </si>
  <si>
    <t>statements as the Group does not adopt a revaluation policy on its property, plant and equipment.</t>
  </si>
  <si>
    <t>B11</t>
  </si>
  <si>
    <t>(RM) '000</t>
  </si>
  <si>
    <t>Financial Instruments with off Balance Sheet Risk</t>
  </si>
  <si>
    <t>There were no financial instrument with off balance sheet financial risk at the date of issue of this quarterly report.</t>
  </si>
  <si>
    <t>Status of Corporate proposals &amp; Utilization of proceeds</t>
  </si>
  <si>
    <t>All In Local Currencies (RM)</t>
  </si>
  <si>
    <t>All In Australian Dollars (AUD)</t>
  </si>
  <si>
    <t>There is no material change in litigation in the current quarter.</t>
  </si>
  <si>
    <t>Dividend per share (RM)</t>
  </si>
  <si>
    <t>Share (RM)</t>
  </si>
  <si>
    <t>EPS - Basic (Sen)</t>
  </si>
  <si>
    <t>Cumulative</t>
  </si>
  <si>
    <t>Cash &amp; Cash Equivalents comprise the following :-</t>
  </si>
  <si>
    <t>Bank Overdrafts</t>
  </si>
  <si>
    <t>Cash generated from operations</t>
  </si>
  <si>
    <t>B12</t>
  </si>
  <si>
    <t>B13</t>
  </si>
  <si>
    <t>Dividends - Proposed, Recommended or Declared</t>
  </si>
  <si>
    <t>Computation of EPS</t>
  </si>
  <si>
    <t xml:space="preserve">(The Condensed Consolidated Balance Sheets should be read in conjunction </t>
  </si>
  <si>
    <t>(RM'000)</t>
  </si>
  <si>
    <t>Changes in working capital :-</t>
  </si>
  <si>
    <t>Interest paid</t>
  </si>
  <si>
    <t>Taxes paid</t>
  </si>
  <si>
    <t>There were no disposals of unquoted investments or properties for the current quarter.</t>
  </si>
  <si>
    <t>The basic earnings per share is computed as follows:</t>
  </si>
  <si>
    <t>Weighted average number of shares</t>
  </si>
  <si>
    <t>Dividend Paid</t>
  </si>
  <si>
    <t>Net loss for the period</t>
  </si>
  <si>
    <t>Loss per share (sen)</t>
  </si>
  <si>
    <t>Cash &amp; Cash Equivalents at end of period</t>
  </si>
  <si>
    <t>Net cash flows from investing activities</t>
  </si>
  <si>
    <t>Net cash flows from financing activities</t>
  </si>
  <si>
    <t>Comparative Qtr</t>
  </si>
  <si>
    <t>Condensed Consolidated Statements of Changes in Equity</t>
  </si>
  <si>
    <t>NET TANGIBLE ASSETS PER SHARE (RM)</t>
  </si>
  <si>
    <t>31 December 2003</t>
  </si>
  <si>
    <t>31/12/03</t>
  </si>
  <si>
    <t>with the Annual Financial Report for the year ended 31st December 2003.)</t>
  </si>
  <si>
    <t>the Annual Financial Report for the year ended 31st December 2003.)</t>
  </si>
  <si>
    <t>financial statements for the year ended 31 December 2003.</t>
  </si>
  <si>
    <t>2004 are as follows:</t>
  </si>
  <si>
    <t>Financial Report for the year ended 31st December 2003.)</t>
  </si>
  <si>
    <t xml:space="preserve">Listing Requirements, and should be read in conjunction with the Group's annual audited </t>
  </si>
  <si>
    <t>Interim Financial Reporting and paragraph 9.22 and Appendix 9B of the Bursa Malaysia Securities Berhad's</t>
  </si>
  <si>
    <t>Audit Qualifications</t>
  </si>
  <si>
    <t xml:space="preserve">There was no audit qualification in the annual financial statements for the year ended 31 December 2003 of </t>
  </si>
  <si>
    <t>the Group.</t>
  </si>
  <si>
    <t>Part A2: Summary of Key Financial Information</t>
  </si>
  <si>
    <t>Development-in-progress</t>
  </si>
  <si>
    <t>Property Development/Construction</t>
  </si>
  <si>
    <t>Other receivables, deposits &amp; prepayments</t>
  </si>
  <si>
    <t xml:space="preserve">(a)  The Group has formulated a corporate proposal in compliance to meet the minimum capital requirements. </t>
  </si>
  <si>
    <t>As at 31 December 2004</t>
  </si>
  <si>
    <t>31 December 2004</t>
  </si>
  <si>
    <t>31st Dec</t>
  </si>
  <si>
    <t>ended 31st Dec</t>
  </si>
  <si>
    <t>12 months</t>
  </si>
  <si>
    <t>For the year ended 31st December 2004</t>
  </si>
  <si>
    <t xml:space="preserve">12 months </t>
  </si>
  <si>
    <t>ended 31 December 2004</t>
  </si>
  <si>
    <t>ended 31 December 2003</t>
  </si>
  <si>
    <t>financial year ended 31 December 2004.</t>
  </si>
  <si>
    <t>There were no unusual items affecting the Group for the financial year ended 31 December 2004.</t>
  </si>
  <si>
    <t>There were no dividends paid during the financial year ended 31 December 2004.</t>
  </si>
  <si>
    <t>The analysis of results by business segments for the current financial year to date ended 31 December</t>
  </si>
  <si>
    <t>There have been no material events subsequent to the end of the financial year that have not been</t>
  </si>
  <si>
    <t>reflected in the financial statements for the current year.</t>
  </si>
  <si>
    <t>There have been no changes in the composition of the Group during the year under review.</t>
  </si>
  <si>
    <t>There was no capital commitment as at 31 December 2004.</t>
  </si>
  <si>
    <t>There were no profit forecast or profit guarantee given for this financial year ending 31 December 2004.</t>
  </si>
  <si>
    <t>Group borrowings as at 31 December 2004:</t>
  </si>
  <si>
    <t>There were no proposed, recommended or declared dividends for the year under review.</t>
  </si>
  <si>
    <t>securities for the financial year ended 31 December 2004 save for the issuance of shares pursuant</t>
  </si>
  <si>
    <t>to the exercise of ESOS by eligible employees.</t>
  </si>
  <si>
    <t>Summary of key financial Information for the financial year ended 31 December 2004</t>
  </si>
  <si>
    <t>31/12/04</t>
  </si>
  <si>
    <t>As at 31 Dec 2004</t>
  </si>
  <si>
    <t>12 months ended</t>
  </si>
  <si>
    <t>31 Dec</t>
  </si>
  <si>
    <t>For the year ended 31 December 2004</t>
  </si>
  <si>
    <t xml:space="preserve">      The details had been announced on 19 December 2003, 23 July 2004, 8 &amp; 16 November 2004.</t>
  </si>
  <si>
    <t>Group loss before taxation for the quarter under review was RM3,037,233 compared with a loss</t>
  </si>
  <si>
    <t xml:space="preserve">of RM1,037,118 in the preceding quarter.  </t>
  </si>
  <si>
    <t>The results of the Group for the interim period and year-to-date were unsatisfactory although</t>
  </si>
  <si>
    <t>turnover has increased. This was due to high holding costs in the property development/construction</t>
  </si>
  <si>
    <t>The Group expects the year 2005 to be challenging for both its timber and property business sectors.</t>
  </si>
  <si>
    <t xml:space="preserve">However, the companies in the Group have implemented various strategies and measures that will </t>
  </si>
  <si>
    <t>position the Group to improve its market share and profitability. Barring unforeseen circumstances,</t>
  </si>
  <si>
    <t>sector as well as lower margin and high finance cost for the Group's timber-related sector.</t>
  </si>
  <si>
    <t>the performance of the companies in the Group for the year 2005 is expected to show improvements.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</si>
</sst>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&gt;0]#,##0.00;[&lt;0]\(#,##0.00\);\-#"/>
    <numFmt numFmtId="173" formatCode="[&gt;0]#,##0;[&lt;0]\(#,##0\);\-#"/>
    <numFmt numFmtId="174" formatCode="[&gt;0]#,##0.0000;[&lt;0]\(#,##0.0000\);\-#"/>
    <numFmt numFmtId="175" formatCode="#,##0.00\ ;\-#,##0.00\ "/>
    <numFmt numFmtId="176" formatCode="#,##0;\(#,##0\)"/>
    <numFmt numFmtId="177" formatCode="_(* #,##0_);_(* \(#,##0\);_(* &quot;-&quot;??_);_(@_)"/>
    <numFmt numFmtId="178" formatCode="_(* #,##0.0_);_(* \(#,##0.0\);_(* &quot;-&quot;??_);_(@_)"/>
    <numFmt numFmtId="179" formatCode="_-* #,##0.0\ _D_M_-;\-* #,##0.0\ _D_M_-;_-* &quot;-&quot;??\ _D_M_-;_-@_-"/>
    <numFmt numFmtId="180" formatCode="_-* #,##0\ _D_M_-;\-* #,##0\ _D_M_-;_-* &quot;-&quot;??\ _D_M_-;_-@_-"/>
    <numFmt numFmtId="181" formatCode="_-* #,##0.000\ _D_M_-;\-* #,##0.000\ _D_M_-;_-* &quot;-&quot;??\ _D_M_-;_-@_-"/>
    <numFmt numFmtId="182" formatCode="_-* #,##0.0000\ _D_M_-;\-* #,##0.0000\ _D_M_-;_-* &quot;-&quot;??\ _D_M_-;_-@_-"/>
    <numFmt numFmtId="183" formatCode="_(* #,##0.0000_);_(* \(#,##0.0000\);_(* &quot;-&quot;??_);_(@_)"/>
    <numFmt numFmtId="184" formatCode="[&gt;0]#,##0.0;[&lt;0]\(#,##0.0\);\-#"/>
    <numFmt numFmtId="185" formatCode="[&gt;0]#,##0.00;[&lt;0]\(#,##0.00\);\-#.0"/>
    <numFmt numFmtId="186" formatCode="0.000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_);\(0.00\)"/>
    <numFmt numFmtId="194" formatCode="0_);\(0\)"/>
    <numFmt numFmtId="195" formatCode="#,##0.0_);\(#,##0.0\)"/>
    <numFmt numFmtId="196" formatCode="m/d/yyyy"/>
  </numFmts>
  <fonts count="17">
    <font>
      <sz val="10"/>
      <name val="Arial"/>
      <family val="0"/>
    </font>
    <font>
      <b/>
      <u val="single"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double"/>
    </border>
    <border>
      <left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172" fontId="2" fillId="0" borderId="0" xfId="0" applyAlignment="1">
      <alignment/>
    </xf>
    <xf numFmtId="0" fontId="2" fillId="0" borderId="0" xfId="0" applyAlignment="1">
      <alignment/>
    </xf>
    <xf numFmtId="173" fontId="2" fillId="0" borderId="0" xfId="0" applyAlignment="1">
      <alignment/>
    </xf>
    <xf numFmtId="0" fontId="3" fillId="0" borderId="0" xfId="0" applyAlignment="1">
      <alignment/>
    </xf>
    <xf numFmtId="0" fontId="2" fillId="0" borderId="0" xfId="0" applyFont="1" applyAlignment="1">
      <alignment/>
    </xf>
    <xf numFmtId="172" fontId="2" fillId="0" borderId="1" xfId="0" applyAlignment="1">
      <alignment/>
    </xf>
    <xf numFmtId="0" fontId="3" fillId="0" borderId="0" xfId="0" applyAlignment="1">
      <alignment horizontal="center"/>
    </xf>
    <xf numFmtId="172" fontId="2" fillId="0" borderId="2" xfId="0" applyAlignment="1">
      <alignment/>
    </xf>
    <xf numFmtId="0" fontId="2" fillId="0" borderId="2" xfId="0" applyAlignment="1">
      <alignment/>
    </xf>
    <xf numFmtId="0" fontId="3" fillId="0" borderId="2" xfId="0" applyAlignment="1">
      <alignment/>
    </xf>
    <xf numFmtId="172" fontId="2" fillId="0" borderId="3" xfId="0" applyAlignment="1">
      <alignment/>
    </xf>
    <xf numFmtId="172" fontId="2" fillId="0" borderId="4" xfId="0" applyAlignment="1">
      <alignment/>
    </xf>
    <xf numFmtId="0" fontId="2" fillId="0" borderId="1" xfId="0" applyAlignment="1">
      <alignment/>
    </xf>
    <xf numFmtId="0" fontId="7" fillId="0" borderId="0" xfId="0" applyAlignment="1">
      <alignment/>
    </xf>
    <xf numFmtId="173" fontId="2" fillId="0" borderId="0" xfId="0" applyAlignment="1">
      <alignment horizontal="center"/>
    </xf>
    <xf numFmtId="173" fontId="3" fillId="0" borderId="2" xfId="0" applyAlignment="1">
      <alignment horizontal="center"/>
    </xf>
    <xf numFmtId="0" fontId="7" fillId="0" borderId="0" xfId="0" applyAlignment="1">
      <alignment horizontal="left"/>
    </xf>
    <xf numFmtId="173" fontId="8" fillId="0" borderId="0" xfId="0" applyAlignment="1">
      <alignment/>
    </xf>
    <xf numFmtId="173" fontId="7" fillId="0" borderId="0" xfId="0" applyAlignment="1">
      <alignment/>
    </xf>
    <xf numFmtId="173" fontId="8" fillId="0" borderId="0" xfId="0" applyAlignment="1">
      <alignment horizontal="right"/>
    </xf>
    <xf numFmtId="0" fontId="8" fillId="0" borderId="0" xfId="0" applyAlignment="1">
      <alignment/>
    </xf>
    <xf numFmtId="172" fontId="8" fillId="0" borderId="0" xfId="0" applyAlignment="1">
      <alignment/>
    </xf>
    <xf numFmtId="173" fontId="7" fillId="0" borderId="1" xfId="0" applyAlignment="1">
      <alignment/>
    </xf>
    <xf numFmtId="173" fontId="8" fillId="0" borderId="5" xfId="0" applyAlignment="1">
      <alignment/>
    </xf>
    <xf numFmtId="173" fontId="8" fillId="0" borderId="1" xfId="0" applyAlignment="1">
      <alignment/>
    </xf>
    <xf numFmtId="172" fontId="8" fillId="0" borderId="1" xfId="0" applyAlignment="1">
      <alignment/>
    </xf>
    <xf numFmtId="173" fontId="3" fillId="0" borderId="4" xfId="0" applyAlignment="1">
      <alignment horizontal="center"/>
    </xf>
    <xf numFmtId="173" fontId="2" fillId="0" borderId="0" xfId="0" applyAlignment="1">
      <alignment/>
    </xf>
    <xf numFmtId="173" fontId="9" fillId="0" borderId="0" xfId="0" applyAlignment="1">
      <alignment/>
    </xf>
    <xf numFmtId="2" fontId="9" fillId="0" borderId="0" xfId="0" applyAlignment="1">
      <alignment/>
    </xf>
    <xf numFmtId="173" fontId="3" fillId="0" borderId="0" xfId="0" applyAlignment="1">
      <alignment horizontal="center"/>
    </xf>
    <xf numFmtId="2" fontId="3" fillId="0" borderId="0" xfId="0" applyAlignment="1">
      <alignment horizontal="center"/>
    </xf>
    <xf numFmtId="2" fontId="8" fillId="0" borderId="0" xfId="0" applyAlignment="1">
      <alignment/>
    </xf>
    <xf numFmtId="2" fontId="3" fillId="0" borderId="6" xfId="0" applyAlignment="1">
      <alignment/>
    </xf>
    <xf numFmtId="1" fontId="3" fillId="0" borderId="7" xfId="0" applyAlignment="1">
      <alignment horizontal="center"/>
    </xf>
    <xf numFmtId="1" fontId="3" fillId="0" borderId="8" xfId="0" applyAlignment="1">
      <alignment horizontal="center"/>
    </xf>
    <xf numFmtId="0" fontId="14" fillId="0" borderId="0" xfId="0" applyFont="1" applyAlignment="1">
      <alignment/>
    </xf>
    <xf numFmtId="1" fontId="3" fillId="0" borderId="9" xfId="0" applyAlignment="1">
      <alignment horizontal="center"/>
    </xf>
    <xf numFmtId="2" fontId="3" fillId="0" borderId="10" xfId="0" applyAlignment="1">
      <alignment/>
    </xf>
    <xf numFmtId="2" fontId="3" fillId="0" borderId="2" xfId="0" applyAlignment="1">
      <alignment horizontal="center"/>
    </xf>
    <xf numFmtId="2" fontId="3" fillId="0" borderId="3" xfId="0" applyAlignment="1">
      <alignment horizontal="center"/>
    </xf>
    <xf numFmtId="2" fontId="3" fillId="0" borderId="11" xfId="0" applyAlignment="1">
      <alignment/>
    </xf>
    <xf numFmtId="2" fontId="3" fillId="0" borderId="1" xfId="0" applyAlignment="1">
      <alignment horizontal="center"/>
    </xf>
    <xf numFmtId="2" fontId="3" fillId="0" borderId="4" xfId="0" applyAlignment="1">
      <alignment horizontal="center"/>
    </xf>
    <xf numFmtId="2" fontId="3" fillId="0" borderId="12" xfId="0" applyAlignment="1">
      <alignment horizontal="center"/>
    </xf>
    <xf numFmtId="173" fontId="2" fillId="0" borderId="4" xfId="0" applyAlignment="1">
      <alignment/>
    </xf>
    <xf numFmtId="173" fontId="2" fillId="0" borderId="1" xfId="0" applyAlignment="1">
      <alignment/>
    </xf>
    <xf numFmtId="173" fontId="2" fillId="0" borderId="12" xfId="0" applyAlignment="1">
      <alignment/>
    </xf>
    <xf numFmtId="173" fontId="2" fillId="0" borderId="2" xfId="0" applyAlignment="1">
      <alignment/>
    </xf>
    <xf numFmtId="173" fontId="2" fillId="0" borderId="3" xfId="0" applyAlignment="1">
      <alignment/>
    </xf>
    <xf numFmtId="172" fontId="2" fillId="0" borderId="12" xfId="0" applyAlignment="1">
      <alignment/>
    </xf>
    <xf numFmtId="0" fontId="2" fillId="0" borderId="4" xfId="0" applyAlignment="1">
      <alignment/>
    </xf>
    <xf numFmtId="0" fontId="2" fillId="0" borderId="12" xfId="0" applyAlignment="1">
      <alignment/>
    </xf>
    <xf numFmtId="2" fontId="3" fillId="0" borderId="0" xfId="0" applyAlignment="1">
      <alignment/>
    </xf>
    <xf numFmtId="0" fontId="3" fillId="0" borderId="1" xfId="0" applyAlignment="1">
      <alignment horizontal="center"/>
    </xf>
    <xf numFmtId="177" fontId="2" fillId="0" borderId="0" xfId="0" applyAlignment="1">
      <alignment/>
    </xf>
    <xf numFmtId="178" fontId="2" fillId="0" borderId="0" xfId="0" applyAlignment="1">
      <alignment/>
    </xf>
    <xf numFmtId="177" fontId="2" fillId="0" borderId="1" xfId="0" applyAlignment="1">
      <alignment/>
    </xf>
    <xf numFmtId="173" fontId="2" fillId="0" borderId="0" xfId="0" applyAlignment="1">
      <alignment horizontal="center"/>
    </xf>
    <xf numFmtId="49" fontId="10" fillId="0" borderId="0" xfId="0" applyAlignment="1">
      <alignment horizontal="left"/>
    </xf>
    <xf numFmtId="173" fontId="11" fillId="0" borderId="0" xfId="0" applyAlignment="1">
      <alignment/>
    </xf>
    <xf numFmtId="173" fontId="12" fillId="0" borderId="0" xfId="0" applyAlignment="1">
      <alignment/>
    </xf>
    <xf numFmtId="0" fontId="12" fillId="0" borderId="0" xfId="0" applyAlignment="1">
      <alignment/>
    </xf>
    <xf numFmtId="173" fontId="13" fillId="0" borderId="0" xfId="0" applyAlignment="1">
      <alignment/>
    </xf>
    <xf numFmtId="0" fontId="3" fillId="0" borderId="0" xfId="0" applyAlignment="1">
      <alignment horizontal="left"/>
    </xf>
    <xf numFmtId="0" fontId="2" fillId="0" borderId="0" xfId="0" applyAlignment="1">
      <alignment horizontal="left"/>
    </xf>
    <xf numFmtId="0" fontId="2" fillId="0" borderId="11" xfId="0" applyAlignment="1">
      <alignment/>
    </xf>
    <xf numFmtId="0" fontId="5" fillId="0" borderId="10" xfId="0" applyAlignment="1">
      <alignment/>
    </xf>
    <xf numFmtId="0" fontId="5" fillId="0" borderId="2" xfId="0" applyAlignment="1">
      <alignment/>
    </xf>
    <xf numFmtId="0" fontId="5" fillId="0" borderId="13" xfId="0" applyAlignment="1">
      <alignment/>
    </xf>
    <xf numFmtId="0" fontId="5" fillId="0" borderId="14" xfId="0" applyAlignment="1">
      <alignment horizontal="center"/>
    </xf>
    <xf numFmtId="0" fontId="4" fillId="0" borderId="10" xfId="0" applyAlignment="1">
      <alignment/>
    </xf>
    <xf numFmtId="177" fontId="4" fillId="0" borderId="2" xfId="0" applyAlignment="1">
      <alignment/>
    </xf>
    <xf numFmtId="0" fontId="4" fillId="0" borderId="15" xfId="0" applyAlignment="1">
      <alignment/>
    </xf>
    <xf numFmtId="0" fontId="4" fillId="0" borderId="11" xfId="0" applyAlignment="1">
      <alignment/>
    </xf>
    <xf numFmtId="0" fontId="6" fillId="0" borderId="0" xfId="0" applyAlignment="1">
      <alignment horizontal="left"/>
    </xf>
    <xf numFmtId="49" fontId="3" fillId="0" borderId="0" xfId="0" applyAlignment="1">
      <alignment horizontal="left"/>
    </xf>
    <xf numFmtId="173" fontId="3" fillId="0" borderId="0" xfId="0" applyAlignment="1">
      <alignment/>
    </xf>
    <xf numFmtId="173" fontId="3" fillId="0" borderId="0" xfId="0" applyAlignment="1">
      <alignment horizontal="left"/>
    </xf>
    <xf numFmtId="0" fontId="2" fillId="0" borderId="6" xfId="0" applyAlignment="1">
      <alignment/>
    </xf>
    <xf numFmtId="0" fontId="3" fillId="0" borderId="7" xfId="0" applyAlignment="1">
      <alignment/>
    </xf>
    <xf numFmtId="173" fontId="3" fillId="0" borderId="9" xfId="0" applyAlignment="1">
      <alignment/>
    </xf>
    <xf numFmtId="0" fontId="3" fillId="0" borderId="4" xfId="0" applyAlignment="1">
      <alignment/>
    </xf>
    <xf numFmtId="173" fontId="3" fillId="0" borderId="12" xfId="0" applyAlignment="1">
      <alignment/>
    </xf>
    <xf numFmtId="173" fontId="3" fillId="0" borderId="10" xfId="0" applyAlignment="1">
      <alignment/>
    </xf>
    <xf numFmtId="0" fontId="3" fillId="0" borderId="11" xfId="0" applyAlignment="1">
      <alignment/>
    </xf>
    <xf numFmtId="0" fontId="2" fillId="0" borderId="0" xfId="0" applyAlignment="1">
      <alignment horizontal="right"/>
    </xf>
    <xf numFmtId="3" fontId="2" fillId="0" borderId="9" xfId="0" applyAlignment="1">
      <alignment horizontal="center"/>
    </xf>
    <xf numFmtId="171" fontId="2" fillId="0" borderId="12" xfId="0" applyAlignment="1">
      <alignment horizontal="center"/>
    </xf>
    <xf numFmtId="0" fontId="2" fillId="0" borderId="3" xfId="0" applyAlignment="1">
      <alignment horizontal="center"/>
    </xf>
    <xf numFmtId="3" fontId="2" fillId="0" borderId="3" xfId="0" applyAlignment="1">
      <alignment horizontal="center"/>
    </xf>
    <xf numFmtId="3" fontId="2" fillId="0" borderId="12" xfId="0" applyAlignment="1">
      <alignment horizontal="center"/>
    </xf>
    <xf numFmtId="0" fontId="3" fillId="0" borderId="16" xfId="0" applyAlignment="1">
      <alignment/>
    </xf>
    <xf numFmtId="1" fontId="8" fillId="0" borderId="0" xfId="0" applyAlignment="1">
      <alignment/>
    </xf>
    <xf numFmtId="1" fontId="3" fillId="0" borderId="0" xfId="0" applyAlignment="1">
      <alignment horizontal="center"/>
    </xf>
    <xf numFmtId="1" fontId="3" fillId="0" borderId="17" xfId="0" applyAlignment="1">
      <alignment horizontal="center"/>
    </xf>
    <xf numFmtId="2" fontId="3" fillId="0" borderId="17" xfId="0" applyAlignment="1">
      <alignment/>
    </xf>
    <xf numFmtId="1" fontId="3" fillId="0" borderId="17" xfId="0" applyAlignment="1">
      <alignment horizontal="right"/>
    </xf>
    <xf numFmtId="1" fontId="3" fillId="0" borderId="17" xfId="0" applyAlignment="1">
      <alignment horizontal="left"/>
    </xf>
    <xf numFmtId="2" fontId="3" fillId="0" borderId="17" xfId="0" applyAlignment="1">
      <alignment horizontal="center"/>
    </xf>
    <xf numFmtId="1" fontId="2" fillId="0" borderId="17" xfId="0" applyAlignment="1">
      <alignment/>
    </xf>
    <xf numFmtId="0" fontId="2" fillId="0" borderId="17" xfId="0" applyAlignment="1">
      <alignment/>
    </xf>
    <xf numFmtId="15" fontId="3" fillId="0" borderId="17" xfId="0" applyAlignment="1">
      <alignment/>
    </xf>
    <xf numFmtId="15" fontId="3" fillId="0" borderId="17" xfId="0" applyAlignment="1">
      <alignment horizontal="center"/>
    </xf>
    <xf numFmtId="15" fontId="3" fillId="0" borderId="0" xfId="0" applyAlignment="1">
      <alignment horizontal="center"/>
    </xf>
    <xf numFmtId="0" fontId="3" fillId="0" borderId="17" xfId="0" applyAlignment="1">
      <alignment horizontal="center"/>
    </xf>
    <xf numFmtId="173" fontId="2" fillId="0" borderId="17" xfId="0" applyAlignment="1">
      <alignment horizontal="center"/>
    </xf>
    <xf numFmtId="172" fontId="2" fillId="0" borderId="17" xfId="0" applyAlignment="1">
      <alignment horizontal="center"/>
    </xf>
    <xf numFmtId="0" fontId="2" fillId="0" borderId="17" xfId="0" applyAlignment="1">
      <alignment horizontal="center"/>
    </xf>
    <xf numFmtId="0" fontId="2" fillId="0" borderId="0" xfId="0" applyFont="1" applyAlignment="1">
      <alignment/>
    </xf>
    <xf numFmtId="171" fontId="2" fillId="0" borderId="0" xfId="15" applyFont="1" applyAlignment="1">
      <alignment/>
    </xf>
    <xf numFmtId="0" fontId="3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5" fillId="0" borderId="6" xfId="0" applyFont="1" applyAlignment="1">
      <alignment/>
    </xf>
    <xf numFmtId="0" fontId="5" fillId="0" borderId="7" xfId="0" applyFont="1" applyAlignment="1">
      <alignment horizontal="center"/>
    </xf>
    <xf numFmtId="0" fontId="5" fillId="0" borderId="2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21" xfId="0" applyBorder="1" applyAlignment="1">
      <alignment horizontal="center"/>
    </xf>
    <xf numFmtId="177" fontId="4" fillId="0" borderId="19" xfId="0" applyBorder="1" applyAlignment="1">
      <alignment/>
    </xf>
    <xf numFmtId="177" fontId="5" fillId="0" borderId="22" xfId="0" applyBorder="1" applyAlignment="1">
      <alignment/>
    </xf>
    <xf numFmtId="177" fontId="4" fillId="0" borderId="23" xfId="0" applyBorder="1" applyAlignment="1">
      <alignment/>
    </xf>
    <xf numFmtId="171" fontId="8" fillId="0" borderId="0" xfId="15" applyFont="1" applyAlignment="1">
      <alignment/>
    </xf>
    <xf numFmtId="177" fontId="5" fillId="0" borderId="24" xfId="0" applyBorder="1" applyAlignment="1">
      <alignment/>
    </xf>
    <xf numFmtId="177" fontId="4" fillId="0" borderId="25" xfId="0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6" xfId="0" applyBorder="1" applyAlignment="1">
      <alignment horizontal="center"/>
    </xf>
    <xf numFmtId="3" fontId="2" fillId="0" borderId="27" xfId="0" applyBorder="1" applyAlignment="1">
      <alignment horizontal="center"/>
    </xf>
    <xf numFmtId="2" fontId="3" fillId="0" borderId="17" xfId="0" applyFont="1" applyAlignment="1">
      <alignment/>
    </xf>
    <xf numFmtId="37" fontId="2" fillId="0" borderId="2" xfId="0" applyNumberFormat="1" applyAlignment="1">
      <alignment horizontal="center"/>
    </xf>
    <xf numFmtId="37" fontId="2" fillId="0" borderId="3" xfId="0" applyNumberFormat="1" applyAlignment="1">
      <alignment horizontal="center"/>
    </xf>
    <xf numFmtId="0" fontId="3" fillId="0" borderId="4" xfId="0" applyFont="1" applyAlignment="1">
      <alignment/>
    </xf>
    <xf numFmtId="3" fontId="2" fillId="0" borderId="0" xfId="0" applyNumberFormat="1" applyFont="1" applyAlignment="1">
      <alignment/>
    </xf>
    <xf numFmtId="2" fontId="3" fillId="0" borderId="11" xfId="0" applyFont="1" applyAlignment="1">
      <alignment/>
    </xf>
    <xf numFmtId="0" fontId="4" fillId="0" borderId="28" xfId="0" applyBorder="1" applyAlignment="1">
      <alignment/>
    </xf>
    <xf numFmtId="177" fontId="4" fillId="0" borderId="29" xfId="0" applyBorder="1" applyAlignment="1">
      <alignment/>
    </xf>
    <xf numFmtId="177" fontId="4" fillId="0" borderId="30" xfId="0" applyBorder="1" applyAlignment="1">
      <alignment/>
    </xf>
    <xf numFmtId="0" fontId="4" fillId="0" borderId="31" xfId="0" applyBorder="1" applyAlignment="1">
      <alignment/>
    </xf>
    <xf numFmtId="177" fontId="4" fillId="0" borderId="32" xfId="0" applyBorder="1" applyAlignment="1">
      <alignment/>
    </xf>
    <xf numFmtId="0" fontId="8" fillId="0" borderId="0" xfId="0" applyFont="1" applyAlignment="1">
      <alignment/>
    </xf>
    <xf numFmtId="173" fontId="7" fillId="0" borderId="0" xfId="0" applyBorder="1" applyAlignment="1">
      <alignment/>
    </xf>
    <xf numFmtId="173" fontId="8" fillId="0" borderId="0" xfId="0" applyFont="1" applyAlignment="1">
      <alignment/>
    </xf>
    <xf numFmtId="173" fontId="8" fillId="0" borderId="33" xfId="0" applyBorder="1" applyAlignment="1">
      <alignment/>
    </xf>
    <xf numFmtId="173" fontId="7" fillId="0" borderId="0" xfId="0" applyBorder="1" applyAlignment="1">
      <alignment/>
    </xf>
    <xf numFmtId="173" fontId="7" fillId="0" borderId="0" xfId="0" applyBorder="1" applyAlignment="1">
      <alignment/>
    </xf>
    <xf numFmtId="173" fontId="8" fillId="0" borderId="34" xfId="0" applyFont="1" applyBorder="1" applyAlignment="1">
      <alignment/>
    </xf>
    <xf numFmtId="173" fontId="8" fillId="0" borderId="34" xfId="0" applyBorder="1" applyAlignment="1">
      <alignment/>
    </xf>
    <xf numFmtId="173" fontId="8" fillId="0" borderId="1" xfId="0" applyFont="1" applyAlignment="1">
      <alignment/>
    </xf>
    <xf numFmtId="173" fontId="3" fillId="0" borderId="2" xfId="0" applyFont="1" applyAlignment="1">
      <alignment horizontal="center"/>
    </xf>
    <xf numFmtId="1" fontId="3" fillId="0" borderId="17" xfId="0" applyFont="1" applyAlignment="1">
      <alignment horizontal="right"/>
    </xf>
    <xf numFmtId="0" fontId="1" fillId="0" borderId="0" xfId="0" applyFont="1" applyAlignment="1">
      <alignment/>
    </xf>
    <xf numFmtId="173" fontId="7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Font="1" applyAlignment="1">
      <alignment/>
    </xf>
    <xf numFmtId="173" fontId="7" fillId="0" borderId="0" xfId="0" applyFont="1" applyBorder="1" applyAlignment="1">
      <alignment/>
    </xf>
    <xf numFmtId="1" fontId="8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2" fontId="8" fillId="0" borderId="0" xfId="0" applyFont="1" applyAlignment="1">
      <alignment/>
    </xf>
    <xf numFmtId="2" fontId="3" fillId="0" borderId="0" xfId="0" applyFont="1" applyAlignment="1">
      <alignment horizontal="center"/>
    </xf>
    <xf numFmtId="2" fontId="3" fillId="0" borderId="2" xfId="0" applyFont="1" applyAlignment="1">
      <alignment horizontal="center"/>
    </xf>
    <xf numFmtId="15" fontId="3" fillId="0" borderId="17" xfId="0" applyFont="1" applyAlignment="1">
      <alignment horizontal="center"/>
    </xf>
    <xf numFmtId="171" fontId="7" fillId="0" borderId="0" xfId="15" applyAlignment="1">
      <alignment/>
    </xf>
    <xf numFmtId="0" fontId="0" fillId="0" borderId="0" xfId="0" applyAlignment="1">
      <alignment horizontal="center"/>
    </xf>
    <xf numFmtId="180" fontId="0" fillId="0" borderId="0" xfId="15" applyNumberFormat="1" applyAlignment="1">
      <alignment/>
    </xf>
    <xf numFmtId="2" fontId="3" fillId="0" borderId="35" xfId="0" applyBorder="1" applyAlignment="1">
      <alignment/>
    </xf>
    <xf numFmtId="2" fontId="3" fillId="0" borderId="0" xfId="0" applyBorder="1" applyAlignment="1">
      <alignment horizontal="center"/>
    </xf>
    <xf numFmtId="2" fontId="3" fillId="0" borderId="35" xfId="0" applyFont="1" applyBorder="1" applyAlignment="1">
      <alignment/>
    </xf>
    <xf numFmtId="0" fontId="2" fillId="0" borderId="0" xfId="0" applyBorder="1" applyAlignment="1">
      <alignment horizontal="center"/>
    </xf>
    <xf numFmtId="173" fontId="2" fillId="0" borderId="36" xfId="0" applyBorder="1" applyAlignment="1">
      <alignment horizontal="center"/>
    </xf>
    <xf numFmtId="173" fontId="2" fillId="0" borderId="37" xfId="0" applyBorder="1" applyAlignment="1">
      <alignment horizontal="center"/>
    </xf>
    <xf numFmtId="173" fontId="2" fillId="0" borderId="38" xfId="0" applyBorder="1" applyAlignment="1">
      <alignment horizontal="center"/>
    </xf>
    <xf numFmtId="0" fontId="2" fillId="0" borderId="0" xfId="0" applyBorder="1" applyAlignment="1">
      <alignment horizontal="center"/>
    </xf>
    <xf numFmtId="0" fontId="2" fillId="0" borderId="0" xfId="0" applyBorder="1" applyAlignment="1">
      <alignment horizontal="center"/>
    </xf>
    <xf numFmtId="2" fontId="3" fillId="0" borderId="0" xfId="0" applyFont="1" applyAlignment="1">
      <alignment/>
    </xf>
    <xf numFmtId="37" fontId="0" fillId="0" borderId="0" xfId="15" applyNumberFormat="1" applyAlignment="1">
      <alignment horizontal="center"/>
    </xf>
    <xf numFmtId="39" fontId="0" fillId="0" borderId="0" xfId="15" applyNumberFormat="1" applyAlignment="1">
      <alignment horizontal="center"/>
    </xf>
    <xf numFmtId="173" fontId="7" fillId="0" borderId="0" xfId="0" applyFont="1" applyBorder="1" applyAlignment="1">
      <alignment/>
    </xf>
    <xf numFmtId="1" fontId="3" fillId="0" borderId="0" xfId="0" applyBorder="1" applyAlignment="1">
      <alignment horizontal="center"/>
    </xf>
    <xf numFmtId="2" fontId="3" fillId="0" borderId="0" xfId="0" applyBorder="1" applyAlignment="1">
      <alignment/>
    </xf>
    <xf numFmtId="173" fontId="2" fillId="0" borderId="0" xfId="0" applyBorder="1" applyAlignment="1">
      <alignment horizontal="center"/>
    </xf>
    <xf numFmtId="1" fontId="3" fillId="0" borderId="39" xfId="0" applyBorder="1" applyAlignment="1">
      <alignment horizontal="center"/>
    </xf>
    <xf numFmtId="2" fontId="3" fillId="0" borderId="40" xfId="0" applyBorder="1" applyAlignment="1">
      <alignment/>
    </xf>
    <xf numFmtId="173" fontId="3" fillId="0" borderId="41" xfId="0" applyBorder="1" applyAlignment="1">
      <alignment horizontal="left"/>
    </xf>
    <xf numFmtId="173" fontId="2" fillId="0" borderId="41" xfId="0" applyBorder="1" applyAlignment="1">
      <alignment horizontal="center"/>
    </xf>
    <xf numFmtId="173" fontId="2" fillId="0" borderId="42" xfId="0" applyBorder="1" applyAlignment="1">
      <alignment horizontal="center"/>
    </xf>
    <xf numFmtId="1" fontId="3" fillId="0" borderId="43" xfId="0" applyBorder="1" applyAlignment="1">
      <alignment horizontal="center"/>
    </xf>
    <xf numFmtId="1" fontId="3" fillId="0" borderId="44" xfId="0" applyBorder="1" applyAlignment="1">
      <alignment horizontal="center"/>
    </xf>
    <xf numFmtId="2" fontId="3" fillId="0" borderId="8" xfId="0" applyBorder="1" applyAlignment="1">
      <alignment/>
    </xf>
    <xf numFmtId="0" fontId="2" fillId="0" borderId="45" xfId="0" applyBorder="1" applyAlignment="1">
      <alignment horizontal="center"/>
    </xf>
    <xf numFmtId="1" fontId="3" fillId="0" borderId="46" xfId="0" applyBorder="1" applyAlignment="1">
      <alignment horizontal="center"/>
    </xf>
    <xf numFmtId="2" fontId="3" fillId="0" borderId="0" xfId="0" applyBorder="1" applyAlignment="1">
      <alignment/>
    </xf>
    <xf numFmtId="0" fontId="2" fillId="0" borderId="0" xfId="0" applyBorder="1" applyAlignment="1">
      <alignment horizontal="center"/>
    </xf>
    <xf numFmtId="1" fontId="3" fillId="0" borderId="47" xfId="0" applyBorder="1" applyAlignment="1">
      <alignment horizontal="center"/>
    </xf>
    <xf numFmtId="2" fontId="3" fillId="0" borderId="48" xfId="0" applyBorder="1" applyAlignment="1">
      <alignment/>
    </xf>
    <xf numFmtId="0" fontId="2" fillId="0" borderId="48" xfId="0" applyBorder="1" applyAlignment="1">
      <alignment horizontal="center"/>
    </xf>
    <xf numFmtId="0" fontId="2" fillId="0" borderId="49" xfId="0" applyBorder="1" applyAlignment="1">
      <alignment horizontal="center"/>
    </xf>
    <xf numFmtId="0" fontId="2" fillId="0" borderId="50" xfId="0" applyBorder="1" applyAlignment="1">
      <alignment horizontal="center"/>
    </xf>
    <xf numFmtId="173" fontId="8" fillId="0" borderId="0" xfId="0" applyFont="1" applyAlignment="1" quotePrefix="1">
      <alignment horizontal="center"/>
    </xf>
    <xf numFmtId="0" fontId="12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Alignment="1">
      <alignment horizontal="left"/>
    </xf>
    <xf numFmtId="0" fontId="2" fillId="0" borderId="0" xfId="0" applyAlignment="1">
      <alignment horizontal="left"/>
    </xf>
    <xf numFmtId="1" fontId="8" fillId="0" borderId="0" xfId="0" applyFont="1" applyAlignment="1">
      <alignment/>
    </xf>
    <xf numFmtId="0" fontId="4" fillId="0" borderId="10" xfId="0" applyFont="1" applyAlignment="1">
      <alignment/>
    </xf>
    <xf numFmtId="180" fontId="2" fillId="0" borderId="4" xfId="15" applyNumberFormat="1" applyAlignment="1">
      <alignment horizontal="center"/>
    </xf>
    <xf numFmtId="180" fontId="2" fillId="0" borderId="12" xfId="15" applyNumberFormat="1" applyAlignment="1">
      <alignment horizontal="center"/>
    </xf>
    <xf numFmtId="177" fontId="4" fillId="0" borderId="51" xfId="0" applyBorder="1" applyAlignment="1">
      <alignment/>
    </xf>
    <xf numFmtId="172" fontId="2" fillId="0" borderId="52" xfId="0" applyBorder="1" applyAlignment="1">
      <alignment horizontal="center"/>
    </xf>
    <xf numFmtId="172" fontId="2" fillId="0" borderId="53" xfId="0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7" fillId="0" borderId="48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54" xfId="0" applyNumberFormat="1" applyFont="1" applyBorder="1" applyAlignment="1">
      <alignment horizontal="center"/>
    </xf>
    <xf numFmtId="37" fontId="7" fillId="0" borderId="34" xfId="0" applyNumberFormat="1" applyFont="1" applyBorder="1" applyAlignment="1">
      <alignment horizontal="center"/>
    </xf>
    <xf numFmtId="37" fontId="7" fillId="0" borderId="38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7" fillId="0" borderId="5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1" max="1" width="47.00390625" style="0" customWidth="1"/>
    <col min="2" max="2" width="24.7109375" style="0" customWidth="1"/>
    <col min="3" max="3" width="25.7109375" style="0" customWidth="1"/>
    <col min="4" max="4" width="13.8515625" style="0" customWidth="1"/>
    <col min="5" max="5" width="13.28125" style="0" customWidth="1"/>
    <col min="6" max="16384" width="8.8515625" style="0" customWidth="1"/>
  </cols>
  <sheetData>
    <row r="1" spans="1:256" ht="18">
      <c r="A1" s="29" t="s">
        <v>24</v>
      </c>
      <c r="B1" s="19"/>
      <c r="C1" s="19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5.75">
      <c r="A2" s="18" t="s">
        <v>25</v>
      </c>
      <c r="B2" s="2"/>
      <c r="C2" s="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15.75">
      <c r="A3" s="142" t="s">
        <v>371</v>
      </c>
      <c r="B3" s="20" t="s">
        <v>26</v>
      </c>
      <c r="C3" s="20" t="s">
        <v>26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15.75">
      <c r="A4" s="22"/>
      <c r="B4" s="113" t="s">
        <v>372</v>
      </c>
      <c r="C4" s="113" t="s">
        <v>354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5.75">
      <c r="A5" s="14"/>
      <c r="B5" s="20" t="s">
        <v>27</v>
      </c>
      <c r="C5" s="20" t="s">
        <v>28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>
      <c r="A6" s="18" t="s">
        <v>29</v>
      </c>
      <c r="B6" s="19"/>
      <c r="C6" s="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5">
      <c r="A7" s="19" t="s">
        <v>30</v>
      </c>
      <c r="B7" s="19">
        <v>17908774</v>
      </c>
      <c r="C7" s="19">
        <v>18606797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5">
      <c r="A8" s="19" t="s">
        <v>31</v>
      </c>
      <c r="B8" s="19">
        <v>17849606</v>
      </c>
      <c r="C8" s="19">
        <v>22566050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5">
      <c r="A9" s="19" t="s">
        <v>32</v>
      </c>
      <c r="B9" s="19">
        <v>410379</v>
      </c>
      <c r="C9" s="19">
        <v>432146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5">
      <c r="A10" s="19" t="s">
        <v>33</v>
      </c>
      <c r="B10" s="23">
        <v>0</v>
      </c>
      <c r="C10" s="23">
        <v>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5.75">
      <c r="A11" s="19"/>
      <c r="B11" s="24">
        <f>SUM(B7:B10)</f>
        <v>36168759</v>
      </c>
      <c r="C11" s="24">
        <f>SUM(C7:C10)</f>
        <v>41604993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5">
      <c r="A12" s="14"/>
      <c r="B12" s="19"/>
      <c r="C12" s="19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5.75">
      <c r="A13" s="144" t="s">
        <v>1</v>
      </c>
      <c r="B13" s="19" t="s">
        <v>34</v>
      </c>
      <c r="C13" s="1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5">
      <c r="A14" s="19" t="s">
        <v>35</v>
      </c>
      <c r="B14" s="19">
        <v>14008294</v>
      </c>
      <c r="C14" s="19">
        <v>11806755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5">
      <c r="A15" s="154" t="s">
        <v>367</v>
      </c>
      <c r="B15" s="19">
        <v>2262432</v>
      </c>
      <c r="C15" s="19"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5">
      <c r="A16" s="19" t="s">
        <v>36</v>
      </c>
      <c r="B16" s="19">
        <v>7211432</v>
      </c>
      <c r="C16" s="19">
        <v>7012310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>
      <c r="A17" s="154" t="s">
        <v>369</v>
      </c>
      <c r="B17" s="19">
        <f>1750944+31280+124938</f>
        <v>1907162</v>
      </c>
      <c r="C17" s="19">
        <f>1228228+19397</f>
        <v>1247625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5">
      <c r="A18" s="19" t="s">
        <v>37</v>
      </c>
      <c r="B18" s="23">
        <f>523335+139092</f>
        <v>662427</v>
      </c>
      <c r="C18" s="23">
        <f>506011+216011</f>
        <v>722022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5.75">
      <c r="A19" s="14"/>
      <c r="B19" s="24">
        <f>SUM(B14:B18)</f>
        <v>26051747</v>
      </c>
      <c r="C19" s="24">
        <f>SUM(C14:C18)</f>
        <v>20788712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5">
      <c r="A20" s="19" t="s">
        <v>38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.75">
      <c r="A21" s="144" t="s">
        <v>2</v>
      </c>
      <c r="B21" s="19" t="s">
        <v>39</v>
      </c>
      <c r="C21" s="19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5">
      <c r="A22" s="19" t="s">
        <v>40</v>
      </c>
      <c r="B22" s="19">
        <v>2436855</v>
      </c>
      <c r="C22" s="19">
        <v>2151243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5">
      <c r="A23" s="19" t="s">
        <v>41</v>
      </c>
      <c r="B23" s="19">
        <f>5505178+49775+36000</f>
        <v>5590953</v>
      </c>
      <c r="C23" s="19">
        <f>5824590+96089</f>
        <v>5920679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5">
      <c r="A24" s="19" t="s">
        <v>42</v>
      </c>
      <c r="B24" s="19">
        <v>311157</v>
      </c>
      <c r="C24" s="19">
        <v>304324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">
      <c r="A25" s="19" t="s">
        <v>43</v>
      </c>
      <c r="B25" s="19">
        <v>43812027</v>
      </c>
      <c r="C25" s="19">
        <v>40558270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5">
      <c r="A26" s="19" t="s">
        <v>44</v>
      </c>
      <c r="B26" s="23">
        <v>1153041</v>
      </c>
      <c r="C26" s="23">
        <v>1118558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5.75">
      <c r="A27" s="19" t="s">
        <v>45</v>
      </c>
      <c r="B27" s="145">
        <f>SUM(B22:B26)</f>
        <v>53304033</v>
      </c>
      <c r="C27" s="145">
        <f>SUM(C22:C26)</f>
        <v>50053074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5">
      <c r="A28" s="14"/>
      <c r="B28" s="143"/>
      <c r="C28" s="14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5.75">
      <c r="A29" s="18" t="s">
        <v>46</v>
      </c>
      <c r="B29" s="144">
        <f>B19-B27</f>
        <v>-27252286</v>
      </c>
      <c r="C29" s="144">
        <f>C19-C27</f>
        <v>-29264362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5.75">
      <c r="A30" s="18"/>
      <c r="B30" s="19"/>
      <c r="C30" s="19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5.75">
      <c r="A31" s="18"/>
      <c r="B31" s="18">
        <f>B11+B29</f>
        <v>8916473</v>
      </c>
      <c r="C31" s="18">
        <f>C11+C29</f>
        <v>12340631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15.75">
      <c r="A32" s="18"/>
      <c r="B32" s="19"/>
      <c r="C32" s="19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5.75">
      <c r="A33" s="18" t="s">
        <v>47</v>
      </c>
      <c r="B33" s="19"/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5">
      <c r="A34" s="19" t="s">
        <v>48</v>
      </c>
      <c r="B34" s="19">
        <v>22098400</v>
      </c>
      <c r="C34" s="19">
        <v>20340000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15">
      <c r="A35" s="19" t="s">
        <v>49</v>
      </c>
      <c r="B35" s="146">
        <f>873000-104022-15029935</f>
        <v>-14260957</v>
      </c>
      <c r="C35" s="146">
        <f>-9699803+270000-42784</f>
        <v>-9472587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15.75">
      <c r="A36" s="14"/>
      <c r="B36" s="148">
        <f>SUM(B34:B35)</f>
        <v>7837443</v>
      </c>
      <c r="C36" s="148">
        <f>SUM(C34:C35)</f>
        <v>10867413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5">
      <c r="A37" s="14"/>
      <c r="B37" s="147"/>
      <c r="C37" s="14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15.75">
      <c r="A38" s="19" t="s">
        <v>50</v>
      </c>
      <c r="B38" s="150">
        <v>74372</v>
      </c>
      <c r="C38" s="150">
        <v>74027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5.75">
      <c r="A39" s="18"/>
      <c r="B39" s="19"/>
      <c r="C39" s="19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5">
      <c r="A40" s="19" t="s">
        <v>51</v>
      </c>
      <c r="B40" s="166">
        <v>0</v>
      </c>
      <c r="C40" s="19">
        <v>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5">
      <c r="A41" s="19" t="s">
        <v>52</v>
      </c>
      <c r="B41" s="19">
        <v>372562</v>
      </c>
      <c r="C41" s="19">
        <v>412957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5">
      <c r="A42" s="19" t="s">
        <v>53</v>
      </c>
      <c r="B42" s="19">
        <v>293096</v>
      </c>
      <c r="C42" s="19">
        <v>376234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15">
      <c r="A43" s="19" t="s">
        <v>54</v>
      </c>
      <c r="B43" s="146">
        <v>339000</v>
      </c>
      <c r="C43" s="146">
        <v>610000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5.75">
      <c r="A44" s="19" t="s">
        <v>55</v>
      </c>
      <c r="B44" s="149">
        <f>SUM(B40:B43)</f>
        <v>1004658</v>
      </c>
      <c r="C44" s="149">
        <f>SUM(C40:C43)</f>
        <v>1399191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5.75">
      <c r="A45" s="18"/>
      <c r="B45" s="143"/>
      <c r="C45" s="14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5.75">
      <c r="A46" s="14"/>
      <c r="B46" s="18">
        <f>SUM(B36+B38+B44)</f>
        <v>8916473</v>
      </c>
      <c r="C46" s="18">
        <f>SUM(C36+C38+C44)</f>
        <v>12340631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5">
      <c r="A47" s="19" t="s">
        <v>56</v>
      </c>
      <c r="B47" s="19"/>
      <c r="C47" s="19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5.75">
      <c r="A48" s="111" t="s">
        <v>353</v>
      </c>
      <c r="B48" s="124">
        <f>((B36-B9-B10)/B34)</f>
        <v>0.33609057669333525</v>
      </c>
      <c r="C48" s="124">
        <f>((C36-C9-C10)/C34)</f>
        <v>0.5130416420845625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5">
      <c r="A49" s="19"/>
      <c r="B49" s="19"/>
      <c r="C49" s="19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="2" customFormat="1" ht="12.75"/>
    <row r="51" spans="1:256" ht="15.75">
      <c r="A51" s="142" t="s">
        <v>337</v>
      </c>
      <c r="B51" s="19"/>
      <c r="C51" s="19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5.75">
      <c r="A52" s="142" t="s">
        <v>356</v>
      </c>
      <c r="B52" s="19"/>
      <c r="C52" s="19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5">
      <c r="A53" s="14"/>
      <c r="B53" s="19" t="s">
        <v>57</v>
      </c>
      <c r="C53" s="19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5">
      <c r="A54" s="14"/>
      <c r="B54" s="19"/>
      <c r="C54" s="19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15">
      <c r="A55" s="14" t="s">
        <v>58</v>
      </c>
      <c r="B55" s="19">
        <f>B31-B46</f>
        <v>0</v>
      </c>
      <c r="C55" s="19">
        <f>C31-C46</f>
        <v>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</sheetData>
  <printOptions/>
  <pageMargins left="0.5" right="0.5" top="0.5" bottom="0.5" header="0.5" footer="0.5"/>
  <pageSetup cellComments="asDisplayed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="75" zoomScaleNormal="75" workbookViewId="0" topLeftCell="A1">
      <selection activeCell="B14" sqref="B14"/>
    </sheetView>
  </sheetViews>
  <sheetFormatPr defaultColWidth="9.140625" defaultRowHeight="12.75"/>
  <cols>
    <col min="1" max="1" width="33.421875" style="0" customWidth="1"/>
    <col min="2" max="2" width="19.421875" style="0" customWidth="1"/>
    <col min="3" max="5" width="20.28125" style="0" customWidth="1"/>
    <col min="6" max="6" width="9.28125" style="0" customWidth="1"/>
    <col min="7" max="7" width="9.8515625" style="0" customWidth="1"/>
    <col min="8" max="16384" width="8.8515625" style="0" customWidth="1"/>
  </cols>
  <sheetData>
    <row r="1" spans="1:256" ht="18">
      <c r="A1" s="30" t="s">
        <v>59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15.75">
      <c r="A2" s="33" t="s">
        <v>60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15.75">
      <c r="A3" s="162" t="s">
        <v>398</v>
      </c>
      <c r="B3" s="3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15.75">
      <c r="A4" s="33"/>
      <c r="B4" s="3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12.75">
      <c r="A5" s="34"/>
      <c r="B5" s="35">
        <v>2004</v>
      </c>
      <c r="C5" s="36">
        <v>2003</v>
      </c>
      <c r="D5" s="35">
        <v>2004</v>
      </c>
      <c r="E5" s="38">
        <v>2003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12.75">
      <c r="A6" s="39"/>
      <c r="B6" s="16" t="s">
        <v>61</v>
      </c>
      <c r="C6" s="163" t="s">
        <v>351</v>
      </c>
      <c r="D6" s="164" t="s">
        <v>375</v>
      </c>
      <c r="E6" s="164" t="s">
        <v>375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12.75">
      <c r="A7" s="39"/>
      <c r="B7" s="151" t="s">
        <v>373</v>
      </c>
      <c r="C7" s="163" t="s">
        <v>374</v>
      </c>
      <c r="D7" s="40" t="s">
        <v>62</v>
      </c>
      <c r="E7" s="41" t="s">
        <v>63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12.75">
      <c r="A8" s="42"/>
      <c r="B8" s="27" t="s">
        <v>64</v>
      </c>
      <c r="C8" s="43" t="s">
        <v>65</v>
      </c>
      <c r="D8" s="44" t="s">
        <v>66</v>
      </c>
      <c r="E8" s="45" t="s">
        <v>67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12.75">
      <c r="A9" s="39" t="s">
        <v>68</v>
      </c>
      <c r="B9" s="16"/>
      <c r="C9" s="32"/>
      <c r="D9" s="40"/>
      <c r="E9" s="4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12.75">
      <c r="A10" s="42" t="s">
        <v>69</v>
      </c>
      <c r="B10" s="46">
        <f>D10-29583779</f>
        <v>8108655</v>
      </c>
      <c r="C10" s="47">
        <v>9044734</v>
      </c>
      <c r="D10" s="46">
        <v>37692434</v>
      </c>
      <c r="E10" s="48">
        <v>26297937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12.75">
      <c r="A11" s="39" t="s">
        <v>70</v>
      </c>
      <c r="B11" s="49"/>
      <c r="C11" s="3"/>
      <c r="D11" s="49"/>
      <c r="E11" s="50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12.75">
      <c r="A12" s="42" t="s">
        <v>71</v>
      </c>
      <c r="B12" s="46">
        <f>D12+31237487</f>
        <v>-10397217</v>
      </c>
      <c r="C12" s="47">
        <v>-8270721</v>
      </c>
      <c r="D12" s="46">
        <f>-34292524-261799-1841949-5238432</f>
        <v>-41634704</v>
      </c>
      <c r="E12" s="48">
        <f>-18805272-1384954-4522954-383971</f>
        <v>-25097151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ht="12.75">
      <c r="A13" s="39" t="s">
        <v>72</v>
      </c>
      <c r="B13" s="49"/>
      <c r="C13" s="3"/>
      <c r="D13" s="49"/>
      <c r="E13" s="50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ht="12.75">
      <c r="A14" s="42" t="s">
        <v>73</v>
      </c>
      <c r="B14" s="46">
        <f>D14-151409</f>
        <v>201626</v>
      </c>
      <c r="C14" s="47">
        <v>-25787</v>
      </c>
      <c r="D14" s="46">
        <v>353035</v>
      </c>
      <c r="E14" s="48">
        <v>221094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ht="12.75">
      <c r="A15" s="39" t="s">
        <v>74</v>
      </c>
      <c r="B15" s="49"/>
      <c r="C15" s="3"/>
      <c r="D15" s="49"/>
      <c r="E15" s="50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ht="12.75">
      <c r="A16" s="42" t="s">
        <v>75</v>
      </c>
      <c r="B16" s="46">
        <f>SUM(B10:B14)</f>
        <v>-2086936</v>
      </c>
      <c r="C16" s="47">
        <f>SUM(C10:C14)</f>
        <v>748226</v>
      </c>
      <c r="D16" s="46">
        <f>SUM(D10:D14)</f>
        <v>-3589235</v>
      </c>
      <c r="E16" s="48">
        <f>SUM(E10:E14)</f>
        <v>1421880</v>
      </c>
      <c r="F16" s="2"/>
      <c r="G16" s="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ht="12.75">
      <c r="A17" s="39"/>
      <c r="B17" s="49"/>
      <c r="C17" s="3"/>
      <c r="D17" s="49"/>
      <c r="E17" s="50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ht="12.75">
      <c r="A18" s="42" t="s">
        <v>76</v>
      </c>
      <c r="B18" s="46">
        <f>D18+1006254</f>
        <v>-950297</v>
      </c>
      <c r="C18" s="47">
        <v>-982793</v>
      </c>
      <c r="D18" s="46">
        <v>-1956551</v>
      </c>
      <c r="E18" s="48">
        <v>-1816170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ht="12.75">
      <c r="A19" s="39" t="s">
        <v>77</v>
      </c>
      <c r="B19" s="49" t="s">
        <v>78</v>
      </c>
      <c r="C19" s="3"/>
      <c r="D19" s="49"/>
      <c r="E19" s="50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12.75">
      <c r="A20" s="42" t="s">
        <v>79</v>
      </c>
      <c r="B20" s="46">
        <v>0</v>
      </c>
      <c r="C20" s="47">
        <v>0</v>
      </c>
      <c r="D20" s="46">
        <v>0</v>
      </c>
      <c r="E20" s="48">
        <v>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12.75">
      <c r="A21" s="39" t="s">
        <v>80</v>
      </c>
      <c r="B21" s="49"/>
      <c r="C21" s="3"/>
      <c r="D21" s="49"/>
      <c r="E21" s="50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12.75">
      <c r="A22" s="42" t="s">
        <v>81</v>
      </c>
      <c r="B22" s="46">
        <f>SUM(B16:B20)</f>
        <v>-3037233</v>
      </c>
      <c r="C22" s="47">
        <f>SUM(C16:C20)</f>
        <v>-234567</v>
      </c>
      <c r="D22" s="46">
        <f>SUM(D16:D20)</f>
        <v>-5545786</v>
      </c>
      <c r="E22" s="48">
        <f>SUM(E16:E20)</f>
        <v>-394290</v>
      </c>
      <c r="F22" s="2"/>
      <c r="G22" s="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12.75">
      <c r="A23" s="39" t="s">
        <v>82</v>
      </c>
      <c r="B23" s="49"/>
      <c r="C23" s="3"/>
      <c r="D23" s="49"/>
      <c r="E23" s="50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12.75">
      <c r="A24" s="42" t="s">
        <v>83</v>
      </c>
      <c r="B24" s="46">
        <v>216000</v>
      </c>
      <c r="C24" s="47">
        <v>-147797</v>
      </c>
      <c r="D24" s="46">
        <v>216000</v>
      </c>
      <c r="E24" s="48">
        <v>-147797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12.75">
      <c r="A25" s="39"/>
      <c r="B25" s="49"/>
      <c r="C25" s="3"/>
      <c r="D25" s="49"/>
      <c r="E25" s="50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12.75">
      <c r="A26" s="42" t="s">
        <v>84</v>
      </c>
      <c r="B26" s="46">
        <f>SUM(B22:B24)</f>
        <v>-2821233</v>
      </c>
      <c r="C26" s="47">
        <f>SUM(C22:C24)</f>
        <v>-382364</v>
      </c>
      <c r="D26" s="46">
        <f>SUM(D22:D24)</f>
        <v>-5329786</v>
      </c>
      <c r="E26" s="48">
        <f>SUM(E22:E24)</f>
        <v>-542087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12.75">
      <c r="A27" s="39"/>
      <c r="B27" s="49"/>
      <c r="C27" s="3"/>
      <c r="D27" s="49"/>
      <c r="E27" s="50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12.75">
      <c r="A28" s="42" t="s">
        <v>85</v>
      </c>
      <c r="B28" s="46">
        <v>-346</v>
      </c>
      <c r="C28" s="47">
        <v>1743</v>
      </c>
      <c r="D28" s="46">
        <v>-346</v>
      </c>
      <c r="E28" s="48">
        <v>1743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ht="12.75">
      <c r="A29" s="39" t="s">
        <v>86</v>
      </c>
      <c r="B29" s="49"/>
      <c r="C29" s="3"/>
      <c r="D29" s="49"/>
      <c r="E29" s="50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ht="12.75">
      <c r="A30" s="42" t="s">
        <v>87</v>
      </c>
      <c r="B30" s="46">
        <f>SUM(B26:B28)</f>
        <v>-2821579</v>
      </c>
      <c r="C30" s="47">
        <f>SUM(C26:C28)</f>
        <v>-380621</v>
      </c>
      <c r="D30" s="46">
        <f>SUM(D26:D28)</f>
        <v>-5330132</v>
      </c>
      <c r="E30" s="48">
        <f>SUM(E26:E28)</f>
        <v>-540344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ht="12.75">
      <c r="A31" s="39" t="s">
        <v>88</v>
      </c>
      <c r="B31" s="8"/>
      <c r="C31" s="1"/>
      <c r="D31" s="8"/>
      <c r="E31" s="1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ht="12.75">
      <c r="A32" s="136" t="s">
        <v>328</v>
      </c>
      <c r="B32" s="12">
        <f>(B30/CONBS!B34)*100</f>
        <v>-12.768250190059009</v>
      </c>
      <c r="C32" s="6">
        <f>(C30/19820000)*100</f>
        <v>-1.920388496468214</v>
      </c>
      <c r="D32" s="12">
        <f>(D30/CONBS!B34)*100</f>
        <v>-24.11999058755385</v>
      </c>
      <c r="E32" s="51">
        <f>(E30/19849205)*100</f>
        <v>-2.7222450470938258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ht="12.75">
      <c r="A33" s="39" t="s">
        <v>89</v>
      </c>
      <c r="B33" s="8"/>
      <c r="C33" s="1"/>
      <c r="D33" s="8"/>
      <c r="E33" s="1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ht="12.75">
      <c r="A34" s="42" t="s">
        <v>90</v>
      </c>
      <c r="B34" s="12">
        <v>0</v>
      </c>
      <c r="C34" s="6">
        <v>0</v>
      </c>
      <c r="D34" s="12">
        <v>0</v>
      </c>
      <c r="E34" s="51">
        <v>0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ht="12.75">
      <c r="A35" s="42" t="s">
        <v>91</v>
      </c>
      <c r="B35" s="46"/>
      <c r="C35" s="13"/>
      <c r="D35" s="52"/>
      <c r="E35" s="53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ht="12.75">
      <c r="A36" s="54" t="s">
        <v>92</v>
      </c>
      <c r="B36" s="3"/>
      <c r="C36" s="2"/>
      <c r="D36" s="2"/>
      <c r="E36" s="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ht="12.75">
      <c r="A37" s="54"/>
      <c r="B37" s="3"/>
      <c r="C37" s="2"/>
      <c r="D37" s="2"/>
      <c r="E37" s="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  <c r="IT37" s="32"/>
      <c r="IU37" s="32"/>
      <c r="IV37" s="32"/>
    </row>
    <row r="38" spans="1:256" ht="12.75">
      <c r="A38" s="54" t="s">
        <v>93</v>
      </c>
      <c r="B38" s="3"/>
      <c r="C38" s="2"/>
      <c r="D38" s="2"/>
      <c r="E38" s="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</row>
    <row r="39" spans="1:256" ht="12.75">
      <c r="A39" s="178" t="s">
        <v>357</v>
      </c>
      <c r="B39" s="3"/>
      <c r="C39" s="2"/>
      <c r="D39" s="2"/>
      <c r="E39" s="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</row>
  </sheetData>
  <printOptions/>
  <pageMargins left="0.5" right="0.5" top="0.5" bottom="0.5" header="0.5" footer="0.5"/>
  <pageSetup cellComments="asDisplayed"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4"/>
  <sheetViews>
    <sheetView zoomScale="75" zoomScaleNormal="75" workbookViewId="0" topLeftCell="A1">
      <selection activeCell="F12" sqref="F12"/>
    </sheetView>
  </sheetViews>
  <sheetFormatPr defaultColWidth="9.140625" defaultRowHeight="12.75"/>
  <cols>
    <col min="1" max="1" width="29.28125" style="0" customWidth="1"/>
    <col min="2" max="2" width="14.140625" style="0" customWidth="1"/>
    <col min="3" max="3" width="13.28125" style="0" customWidth="1"/>
    <col min="4" max="4" width="13.8515625" style="0" customWidth="1"/>
    <col min="5" max="5" width="14.00390625" style="0" customWidth="1"/>
    <col min="6" max="6" width="12.140625" style="0" customWidth="1"/>
  </cols>
  <sheetData>
    <row r="1" spans="1:256" ht="18">
      <c r="A1" s="30" t="s">
        <v>94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.75">
      <c r="A2" s="162" t="s">
        <v>352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5.75">
      <c r="A3" s="162" t="s">
        <v>376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="2" customFormat="1" ht="12.75"/>
    <row r="5" spans="1:256" ht="12.75">
      <c r="A5" s="2"/>
      <c r="B5" s="7"/>
      <c r="C5" s="7" t="s">
        <v>95</v>
      </c>
      <c r="D5" s="7" t="s">
        <v>96</v>
      </c>
      <c r="E5" s="7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2.75">
      <c r="A6" s="2"/>
      <c r="B6" s="7"/>
      <c r="C6" s="7" t="s">
        <v>97</v>
      </c>
      <c r="D6" s="7" t="s">
        <v>98</v>
      </c>
      <c r="E6" s="7" t="s">
        <v>99</v>
      </c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2.75">
      <c r="A7" s="2"/>
      <c r="B7" s="55" t="s">
        <v>100</v>
      </c>
      <c r="C7" s="55" t="s">
        <v>101</v>
      </c>
      <c r="D7" s="55" t="s">
        <v>102</v>
      </c>
      <c r="E7" s="55" t="s">
        <v>103</v>
      </c>
      <c r="F7" s="55" t="s">
        <v>104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2"/>
      <c r="B8" s="7" t="s">
        <v>105</v>
      </c>
      <c r="C8" s="7" t="s">
        <v>106</v>
      </c>
      <c r="D8" s="7" t="s">
        <v>107</v>
      </c>
      <c r="E8" s="7" t="s">
        <v>108</v>
      </c>
      <c r="F8" s="7" t="s">
        <v>109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112" t="s">
        <v>377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153" t="s">
        <v>378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2.7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2.75">
      <c r="A12" s="4" t="s">
        <v>110</v>
      </c>
      <c r="B12" s="56">
        <v>20340000</v>
      </c>
      <c r="C12" s="56">
        <v>270000</v>
      </c>
      <c r="D12" s="56">
        <v>-42784</v>
      </c>
      <c r="E12" s="56">
        <v>-9699803</v>
      </c>
      <c r="F12" s="56">
        <f>SUM(B12:E12)</f>
        <v>10867413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2.75">
      <c r="A13" s="4" t="s">
        <v>111</v>
      </c>
      <c r="B13" s="2"/>
      <c r="C13" s="56"/>
      <c r="D13" s="56"/>
      <c r="E13" s="56"/>
      <c r="F13" s="5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2.75">
      <c r="A14" s="4"/>
      <c r="B14" s="2" t="s">
        <v>112</v>
      </c>
      <c r="C14" s="56"/>
      <c r="D14" s="56"/>
      <c r="E14" s="56"/>
      <c r="F14" s="5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2.75">
      <c r="A15" s="4" t="s">
        <v>113</v>
      </c>
      <c r="B15" s="57">
        <v>1758400</v>
      </c>
      <c r="C15" s="56">
        <v>603000</v>
      </c>
      <c r="D15" s="56">
        <v>-61238</v>
      </c>
      <c r="E15" s="56">
        <v>-5330132</v>
      </c>
      <c r="F15" s="56">
        <f>SUM(B15:E15)</f>
        <v>-3029970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4" t="s">
        <v>114</v>
      </c>
      <c r="B16" s="2"/>
      <c r="C16" s="56"/>
      <c r="D16" s="56"/>
      <c r="E16" s="56"/>
      <c r="F16" s="5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4"/>
      <c r="B17" s="13"/>
      <c r="C17" s="58"/>
      <c r="D17" s="58"/>
      <c r="E17" s="58"/>
      <c r="F17" s="5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4" t="s">
        <v>115</v>
      </c>
      <c r="B18" s="58">
        <f>SUM(B12:B15)</f>
        <v>22098400</v>
      </c>
      <c r="C18" s="58">
        <f>SUM(C12:C15)</f>
        <v>873000</v>
      </c>
      <c r="D18" s="58">
        <f>SUM(D12:D15)</f>
        <v>-104022</v>
      </c>
      <c r="E18" s="58">
        <f>SUM(E12:E15)</f>
        <v>-15029935</v>
      </c>
      <c r="F18" s="58">
        <f>SUM(F12:F15)</f>
        <v>7837443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>
      <c r="A19" s="4"/>
      <c r="B19" s="2"/>
      <c r="C19" s="56"/>
      <c r="D19" s="56"/>
      <c r="E19" s="56"/>
      <c r="F19" s="5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4"/>
      <c r="B20" s="2"/>
      <c r="C20" s="56"/>
      <c r="D20" s="56"/>
      <c r="E20" s="56"/>
      <c r="F20" s="5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>
      <c r="A21" s="112" t="str">
        <f>A9</f>
        <v>12 months </v>
      </c>
      <c r="B21" s="2"/>
      <c r="C21" s="56"/>
      <c r="D21" s="56"/>
      <c r="E21" s="56"/>
      <c r="F21" s="5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>
      <c r="A22" s="153" t="s">
        <v>379</v>
      </c>
      <c r="B22" s="2"/>
      <c r="C22" s="56"/>
      <c r="D22" s="56"/>
      <c r="E22" s="56"/>
      <c r="F22" s="5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4"/>
      <c r="B23" s="2"/>
      <c r="C23" s="56"/>
      <c r="D23" s="56"/>
      <c r="E23" s="56"/>
      <c r="F23" s="5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4" t="s">
        <v>116</v>
      </c>
      <c r="B24" s="56">
        <v>19820000</v>
      </c>
      <c r="C24" s="56">
        <v>10000</v>
      </c>
      <c r="D24" s="56">
        <v>23158</v>
      </c>
      <c r="E24" s="56">
        <v>-9159459</v>
      </c>
      <c r="F24" s="56">
        <f>SUM(B24:E24)</f>
        <v>10693699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>
      <c r="A25" s="4" t="s">
        <v>117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2.75">
      <c r="A26" s="4"/>
      <c r="B26" s="2"/>
      <c r="C26" s="56"/>
      <c r="D26" s="56"/>
      <c r="E26" s="56"/>
      <c r="F26" s="5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2.75">
      <c r="A27" s="4" t="s">
        <v>118</v>
      </c>
      <c r="B27" s="56">
        <v>520000</v>
      </c>
      <c r="C27" s="56">
        <v>260000</v>
      </c>
      <c r="D27" s="56">
        <v>-65942</v>
      </c>
      <c r="E27" s="56">
        <v>-540344</v>
      </c>
      <c r="F27" s="56">
        <f>SUM(B27:E27)</f>
        <v>173714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2.75">
      <c r="A28" s="4" t="s">
        <v>119</v>
      </c>
      <c r="B28" s="2"/>
      <c r="C28" s="56"/>
      <c r="D28" s="56"/>
      <c r="E28" s="56"/>
      <c r="F28" s="5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>
      <c r="A29" s="4"/>
      <c r="B29" s="13"/>
      <c r="C29" s="58"/>
      <c r="D29" s="58"/>
      <c r="E29" s="58"/>
      <c r="F29" s="5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4" t="s">
        <v>120</v>
      </c>
      <c r="B30" s="58">
        <f>SUM(B24:B27)</f>
        <v>20340000</v>
      </c>
      <c r="C30" s="58">
        <f>SUM(C24:C27)</f>
        <v>270000</v>
      </c>
      <c r="D30" s="58">
        <f>SUM(D24:D29)</f>
        <v>-42784</v>
      </c>
      <c r="E30" s="58">
        <f>SUM(E24:E29)</f>
        <v>-9699803</v>
      </c>
      <c r="F30" s="58">
        <f>SUM(F24:F27)</f>
        <v>10867413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="2" customFormat="1" ht="12.75"/>
    <row r="32" s="2" customFormat="1" ht="12.75"/>
    <row r="33" spans="1:256" ht="12.75">
      <c r="A33" s="4" t="s">
        <v>121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>
      <c r="A34" s="112" t="s">
        <v>356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</sheetData>
  <printOptions/>
  <pageMargins left="0.5" right="0.5" top="0.5" bottom="0.5" header="0.5" footer="0.5"/>
  <pageSetup cellComments="asDisplayed" horizontalDpi="300" verticalDpi="3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="75" zoomScaleNormal="75" workbookViewId="0" topLeftCell="A1">
      <selection activeCell="C48" sqref="C48"/>
    </sheetView>
  </sheetViews>
  <sheetFormatPr defaultColWidth="9.140625" defaultRowHeight="12.75"/>
  <cols>
    <col min="1" max="1" width="72.140625" style="155" customWidth="1"/>
    <col min="2" max="2" width="22.28125" style="155" customWidth="1"/>
    <col min="3" max="3" width="22.421875" style="155" customWidth="1"/>
    <col min="4" max="16384" width="8.8515625" style="155" customWidth="1"/>
  </cols>
  <sheetData>
    <row r="1" spans="1:256" ht="15.75">
      <c r="A1" s="144" t="s">
        <v>3</v>
      </c>
      <c r="B1" s="154"/>
      <c r="C1" s="154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  <c r="IF1" s="156"/>
      <c r="IG1" s="156"/>
      <c r="IH1" s="156"/>
      <c r="II1" s="156"/>
      <c r="IJ1" s="156"/>
      <c r="IK1" s="156"/>
      <c r="IL1" s="156"/>
      <c r="IM1" s="156"/>
      <c r="IN1" s="156"/>
      <c r="IO1" s="156"/>
      <c r="IP1" s="156"/>
      <c r="IQ1" s="156"/>
      <c r="IR1" s="156"/>
      <c r="IS1" s="156"/>
      <c r="IT1" s="156"/>
      <c r="IU1" s="156"/>
      <c r="IV1" s="156"/>
    </row>
    <row r="2" spans="1:256" ht="15.75">
      <c r="A2" s="144" t="s">
        <v>4</v>
      </c>
      <c r="B2" s="154"/>
      <c r="C2" s="154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  <c r="II2" s="156"/>
      <c r="IJ2" s="156"/>
      <c r="IK2" s="156"/>
      <c r="IL2" s="156"/>
      <c r="IM2" s="156"/>
      <c r="IN2" s="156"/>
      <c r="IO2" s="156"/>
      <c r="IP2" s="156"/>
      <c r="IQ2" s="156"/>
      <c r="IR2" s="156"/>
      <c r="IS2" s="156"/>
      <c r="IT2" s="156"/>
      <c r="IU2" s="156"/>
      <c r="IV2" s="156"/>
    </row>
    <row r="3" spans="1:256" ht="15.75">
      <c r="A3" s="142" t="s">
        <v>395</v>
      </c>
      <c r="B3" s="159">
        <v>2004</v>
      </c>
      <c r="C3" s="159">
        <v>2003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56"/>
      <c r="HL3" s="156"/>
      <c r="HM3" s="156"/>
      <c r="HN3" s="156"/>
      <c r="HO3" s="156"/>
      <c r="HP3" s="156"/>
      <c r="HQ3" s="156"/>
      <c r="HR3" s="156"/>
      <c r="HS3" s="156"/>
      <c r="HT3" s="156"/>
      <c r="HU3" s="156"/>
      <c r="HV3" s="156"/>
      <c r="HW3" s="156"/>
      <c r="HX3" s="156"/>
      <c r="HY3" s="156"/>
      <c r="HZ3" s="156"/>
      <c r="IA3" s="156"/>
      <c r="IB3" s="156"/>
      <c r="IC3" s="156"/>
      <c r="ID3" s="156"/>
      <c r="IE3" s="156"/>
      <c r="IF3" s="156"/>
      <c r="IG3" s="156"/>
      <c r="IH3" s="156"/>
      <c r="II3" s="156"/>
      <c r="IJ3" s="156"/>
      <c r="IK3" s="156"/>
      <c r="IL3" s="156"/>
      <c r="IM3" s="156"/>
      <c r="IN3" s="156"/>
      <c r="IO3" s="156"/>
      <c r="IP3" s="156"/>
      <c r="IQ3" s="156"/>
      <c r="IR3" s="156"/>
      <c r="IS3" s="156"/>
      <c r="IT3" s="156"/>
      <c r="IU3" s="156"/>
      <c r="IV3" s="156"/>
    </row>
    <row r="4" spans="1:256" ht="15.75">
      <c r="A4" s="157"/>
      <c r="B4" s="160" t="s">
        <v>396</v>
      </c>
      <c r="C4" s="160" t="str">
        <f>B4</f>
        <v>12 months ended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6"/>
      <c r="IF4" s="156"/>
      <c r="IG4" s="156"/>
      <c r="IH4" s="156"/>
      <c r="II4" s="156"/>
      <c r="IJ4" s="156"/>
      <c r="IK4" s="156"/>
      <c r="IL4" s="156"/>
      <c r="IM4" s="156"/>
      <c r="IN4" s="156"/>
      <c r="IO4" s="156"/>
      <c r="IP4" s="156"/>
      <c r="IQ4" s="156"/>
      <c r="IR4" s="156"/>
      <c r="IS4" s="156"/>
      <c r="IT4" s="156"/>
      <c r="IU4" s="156"/>
      <c r="IV4" s="156"/>
    </row>
    <row r="5" spans="1:256" ht="15.75">
      <c r="A5" s="157"/>
      <c r="B5" s="202" t="s">
        <v>397</v>
      </c>
      <c r="C5" s="160" t="str">
        <f>B5</f>
        <v>31 Dec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56"/>
      <c r="HL5" s="156"/>
      <c r="HM5" s="156"/>
      <c r="HN5" s="156"/>
      <c r="HO5" s="156"/>
      <c r="HP5" s="156"/>
      <c r="HQ5" s="156"/>
      <c r="HR5" s="156"/>
      <c r="HS5" s="156"/>
      <c r="HT5" s="156"/>
      <c r="HU5" s="156"/>
      <c r="HV5" s="156"/>
      <c r="HW5" s="156"/>
      <c r="HX5" s="156"/>
      <c r="HY5" s="156"/>
      <c r="HZ5" s="156"/>
      <c r="IA5" s="156"/>
      <c r="IB5" s="156"/>
      <c r="IC5" s="156"/>
      <c r="ID5" s="156"/>
      <c r="IE5" s="156"/>
      <c r="IF5" s="156"/>
      <c r="IG5" s="156"/>
      <c r="IH5" s="156"/>
      <c r="II5" s="156"/>
      <c r="IJ5" s="156"/>
      <c r="IK5" s="156"/>
      <c r="IL5" s="156"/>
      <c r="IM5" s="156"/>
      <c r="IN5" s="156"/>
      <c r="IO5" s="156"/>
      <c r="IP5" s="156"/>
      <c r="IQ5" s="156"/>
      <c r="IR5" s="156"/>
      <c r="IS5" s="156"/>
      <c r="IT5" s="156"/>
      <c r="IU5" s="156"/>
      <c r="IV5" s="156"/>
    </row>
    <row r="6" spans="1:256" ht="15.75">
      <c r="A6" s="156"/>
      <c r="B6" s="160" t="s">
        <v>338</v>
      </c>
      <c r="C6" s="160" t="s">
        <v>338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  <c r="IN6" s="156"/>
      <c r="IO6" s="156"/>
      <c r="IP6" s="156"/>
      <c r="IQ6" s="156"/>
      <c r="IR6" s="156"/>
      <c r="IS6" s="156"/>
      <c r="IT6" s="156"/>
      <c r="IU6" s="156"/>
      <c r="IV6" s="156"/>
    </row>
    <row r="7" spans="1:256" ht="15.75">
      <c r="A7" s="144" t="s">
        <v>0</v>
      </c>
      <c r="B7" s="154"/>
      <c r="C7" s="154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  <c r="HT7" s="156"/>
      <c r="HU7" s="156"/>
      <c r="HV7" s="156"/>
      <c r="HW7" s="156"/>
      <c r="HX7" s="156"/>
      <c r="HY7" s="156"/>
      <c r="HZ7" s="156"/>
      <c r="IA7" s="156"/>
      <c r="IB7" s="156"/>
      <c r="IC7" s="156"/>
      <c r="ID7" s="156"/>
      <c r="IE7" s="156"/>
      <c r="IF7" s="156"/>
      <c r="IG7" s="156"/>
      <c r="IH7" s="156"/>
      <c r="II7" s="156"/>
      <c r="IJ7" s="156"/>
      <c r="IK7" s="156"/>
      <c r="IL7" s="156"/>
      <c r="IM7" s="156"/>
      <c r="IN7" s="156"/>
      <c r="IO7" s="156"/>
      <c r="IP7" s="156"/>
      <c r="IQ7" s="156"/>
      <c r="IR7" s="156"/>
      <c r="IS7" s="156"/>
      <c r="IT7" s="156"/>
      <c r="IU7" s="156"/>
      <c r="IV7" s="156"/>
    </row>
    <row r="8" spans="1:256" ht="15">
      <c r="A8" s="154" t="s">
        <v>5</v>
      </c>
      <c r="B8" s="214">
        <v>-5546</v>
      </c>
      <c r="C8" s="214">
        <v>-394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6"/>
      <c r="IK8" s="156"/>
      <c r="IL8" s="156"/>
      <c r="IM8" s="156"/>
      <c r="IN8" s="156"/>
      <c r="IO8" s="156"/>
      <c r="IP8" s="156"/>
      <c r="IQ8" s="156"/>
      <c r="IR8" s="156"/>
      <c r="IS8" s="156"/>
      <c r="IT8" s="156"/>
      <c r="IU8" s="156"/>
      <c r="IV8" s="156"/>
    </row>
    <row r="9" spans="1:256" ht="15">
      <c r="A9" s="154" t="s">
        <v>6</v>
      </c>
      <c r="B9" s="214"/>
      <c r="C9" s="214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  <c r="IL9" s="156"/>
      <c r="IM9" s="156"/>
      <c r="IN9" s="156"/>
      <c r="IO9" s="156"/>
      <c r="IP9" s="156"/>
      <c r="IQ9" s="156"/>
      <c r="IR9" s="156"/>
      <c r="IS9" s="156"/>
      <c r="IT9" s="156"/>
      <c r="IU9" s="156"/>
      <c r="IV9" s="156"/>
    </row>
    <row r="10" spans="1:256" ht="15">
      <c r="A10" s="154" t="s">
        <v>7</v>
      </c>
      <c r="B10" s="214">
        <v>-1323</v>
      </c>
      <c r="C10" s="214">
        <v>-1723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  <c r="GU10" s="156"/>
      <c r="GV10" s="156"/>
      <c r="GW10" s="156"/>
      <c r="GX10" s="156"/>
      <c r="GY10" s="156"/>
      <c r="GZ10" s="156"/>
      <c r="HA10" s="156"/>
      <c r="HB10" s="156"/>
      <c r="HC10" s="156"/>
      <c r="HD10" s="156"/>
      <c r="HE10" s="156"/>
      <c r="HF10" s="156"/>
      <c r="HG10" s="156"/>
      <c r="HH10" s="156"/>
      <c r="HI10" s="156"/>
      <c r="HJ10" s="156"/>
      <c r="HK10" s="156"/>
      <c r="HL10" s="156"/>
      <c r="HM10" s="156"/>
      <c r="HN10" s="156"/>
      <c r="HO10" s="156"/>
      <c r="HP10" s="156"/>
      <c r="HQ10" s="156"/>
      <c r="HR10" s="156"/>
      <c r="HS10" s="156"/>
      <c r="HT10" s="156"/>
      <c r="HU10" s="156"/>
      <c r="HV10" s="156"/>
      <c r="HW10" s="156"/>
      <c r="HX10" s="156"/>
      <c r="HY10" s="156"/>
      <c r="HZ10" s="156"/>
      <c r="IA10" s="156"/>
      <c r="IB10" s="156"/>
      <c r="IC10" s="156"/>
      <c r="ID10" s="156"/>
      <c r="IE10" s="156"/>
      <c r="IF10" s="156"/>
      <c r="IG10" s="156"/>
      <c r="IH10" s="156"/>
      <c r="II10" s="156"/>
      <c r="IJ10" s="156"/>
      <c r="IK10" s="156"/>
      <c r="IL10" s="156"/>
      <c r="IM10" s="156"/>
      <c r="IN10" s="156"/>
      <c r="IO10" s="156"/>
      <c r="IP10" s="156"/>
      <c r="IQ10" s="156"/>
      <c r="IR10" s="156"/>
      <c r="IS10" s="156"/>
      <c r="IT10" s="156"/>
      <c r="IU10" s="156"/>
      <c r="IV10" s="156"/>
    </row>
    <row r="11" spans="1:256" ht="15">
      <c r="A11" s="154" t="s">
        <v>8</v>
      </c>
      <c r="B11" s="214">
        <v>1944</v>
      </c>
      <c r="C11" s="214">
        <v>1806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6"/>
      <c r="IK11" s="156"/>
      <c r="IL11" s="156"/>
      <c r="IM11" s="156"/>
      <c r="IN11" s="156"/>
      <c r="IO11" s="156"/>
      <c r="IP11" s="156"/>
      <c r="IQ11" s="156"/>
      <c r="IR11" s="156"/>
      <c r="IS11" s="156"/>
      <c r="IT11" s="156"/>
      <c r="IU11" s="156"/>
      <c r="IV11" s="156"/>
    </row>
    <row r="12" spans="1:256" ht="15">
      <c r="A12" s="156"/>
      <c r="B12" s="215"/>
      <c r="C12" s="215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  <c r="GU12" s="156"/>
      <c r="GV12" s="156"/>
      <c r="GW12" s="156"/>
      <c r="GX12" s="156"/>
      <c r="GY12" s="156"/>
      <c r="GZ12" s="156"/>
      <c r="HA12" s="156"/>
      <c r="HB12" s="156"/>
      <c r="HC12" s="156"/>
      <c r="HD12" s="156"/>
      <c r="HE12" s="156"/>
      <c r="HF12" s="156"/>
      <c r="HG12" s="156"/>
      <c r="HH12" s="156"/>
      <c r="HI12" s="156"/>
      <c r="HJ12" s="156"/>
      <c r="HK12" s="156"/>
      <c r="HL12" s="156"/>
      <c r="HM12" s="156"/>
      <c r="HN12" s="156"/>
      <c r="HO12" s="156"/>
      <c r="HP12" s="156"/>
      <c r="HQ12" s="156"/>
      <c r="HR12" s="156"/>
      <c r="HS12" s="156"/>
      <c r="HT12" s="156"/>
      <c r="HU12" s="156"/>
      <c r="HV12" s="156"/>
      <c r="HW12" s="156"/>
      <c r="HX12" s="156"/>
      <c r="HY12" s="156"/>
      <c r="HZ12" s="156"/>
      <c r="IA12" s="156"/>
      <c r="IB12" s="156"/>
      <c r="IC12" s="156"/>
      <c r="ID12" s="156"/>
      <c r="IE12" s="156"/>
      <c r="IF12" s="156"/>
      <c r="IG12" s="156"/>
      <c r="IH12" s="156"/>
      <c r="II12" s="156"/>
      <c r="IJ12" s="156"/>
      <c r="IK12" s="156"/>
      <c r="IL12" s="156"/>
      <c r="IM12" s="156"/>
      <c r="IN12" s="156"/>
      <c r="IO12" s="156"/>
      <c r="IP12" s="156"/>
      <c r="IQ12" s="156"/>
      <c r="IR12" s="156"/>
      <c r="IS12" s="156"/>
      <c r="IT12" s="156"/>
      <c r="IU12" s="156"/>
      <c r="IV12" s="156"/>
    </row>
    <row r="13" spans="1:256" ht="15">
      <c r="A13" s="154" t="s">
        <v>9</v>
      </c>
      <c r="B13" s="216">
        <f>SUM(B8:B12)</f>
        <v>-4925</v>
      </c>
      <c r="C13" s="216">
        <f>SUM(C8:C12)</f>
        <v>-311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  <c r="GU13" s="156"/>
      <c r="GV13" s="156"/>
      <c r="GW13" s="156"/>
      <c r="GX13" s="156"/>
      <c r="GY13" s="156"/>
      <c r="GZ13" s="156"/>
      <c r="HA13" s="156"/>
      <c r="HB13" s="156"/>
      <c r="HC13" s="156"/>
      <c r="HD13" s="156"/>
      <c r="HE13" s="156"/>
      <c r="HF13" s="156"/>
      <c r="HG13" s="156"/>
      <c r="HH13" s="156"/>
      <c r="HI13" s="156"/>
      <c r="HJ13" s="156"/>
      <c r="HK13" s="156"/>
      <c r="HL13" s="156"/>
      <c r="HM13" s="156"/>
      <c r="HN13" s="156"/>
      <c r="HO13" s="156"/>
      <c r="HP13" s="156"/>
      <c r="HQ13" s="156"/>
      <c r="HR13" s="156"/>
      <c r="HS13" s="156"/>
      <c r="HT13" s="156"/>
      <c r="HU13" s="156"/>
      <c r="HV13" s="156"/>
      <c r="HW13" s="156"/>
      <c r="HX13" s="156"/>
      <c r="HY13" s="156"/>
      <c r="HZ13" s="156"/>
      <c r="IA13" s="156"/>
      <c r="IB13" s="156"/>
      <c r="IC13" s="156"/>
      <c r="ID13" s="156"/>
      <c r="IE13" s="156"/>
      <c r="IF13" s="156"/>
      <c r="IG13" s="156"/>
      <c r="IH13" s="156"/>
      <c r="II13" s="156"/>
      <c r="IJ13" s="156"/>
      <c r="IK13" s="156"/>
      <c r="IL13" s="156"/>
      <c r="IM13" s="156"/>
      <c r="IN13" s="156"/>
      <c r="IO13" s="156"/>
      <c r="IP13" s="156"/>
      <c r="IQ13" s="156"/>
      <c r="IR13" s="156"/>
      <c r="IS13" s="156"/>
      <c r="IT13" s="156"/>
      <c r="IU13" s="156"/>
      <c r="IV13" s="156"/>
    </row>
    <row r="14" spans="1:256" ht="15">
      <c r="A14" s="154" t="s">
        <v>0</v>
      </c>
      <c r="B14" s="214"/>
      <c r="C14" s="214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6"/>
      <c r="IR14" s="156"/>
      <c r="IS14" s="156"/>
      <c r="IT14" s="156"/>
      <c r="IU14" s="156"/>
      <c r="IV14" s="156"/>
    </row>
    <row r="15" spans="1:256" ht="15">
      <c r="A15" s="154" t="s">
        <v>339</v>
      </c>
      <c r="B15" s="214"/>
      <c r="C15" s="214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  <c r="GU15" s="156"/>
      <c r="GV15" s="156"/>
      <c r="GW15" s="156"/>
      <c r="GX15" s="156"/>
      <c r="GY15" s="156"/>
      <c r="GZ15" s="156"/>
      <c r="HA15" s="156"/>
      <c r="HB15" s="156"/>
      <c r="HC15" s="156"/>
      <c r="HD15" s="156"/>
      <c r="HE15" s="156"/>
      <c r="HF15" s="156"/>
      <c r="HG15" s="156"/>
      <c r="HH15" s="156"/>
      <c r="HI15" s="156"/>
      <c r="HJ15" s="156"/>
      <c r="HK15" s="156"/>
      <c r="HL15" s="156"/>
      <c r="HM15" s="156"/>
      <c r="HN15" s="156"/>
      <c r="HO15" s="156"/>
      <c r="HP15" s="156"/>
      <c r="HQ15" s="156"/>
      <c r="HR15" s="156"/>
      <c r="HS15" s="156"/>
      <c r="HT15" s="156"/>
      <c r="HU15" s="156"/>
      <c r="HV15" s="156"/>
      <c r="HW15" s="156"/>
      <c r="HX15" s="156"/>
      <c r="HY15" s="156"/>
      <c r="HZ15" s="156"/>
      <c r="IA15" s="156"/>
      <c r="IB15" s="156"/>
      <c r="IC15" s="156"/>
      <c r="ID15" s="156"/>
      <c r="IE15" s="156"/>
      <c r="IF15" s="156"/>
      <c r="IG15" s="156"/>
      <c r="IH15" s="156"/>
      <c r="II15" s="156"/>
      <c r="IJ15" s="156"/>
      <c r="IK15" s="156"/>
      <c r="IL15" s="156"/>
      <c r="IM15" s="156"/>
      <c r="IN15" s="156"/>
      <c r="IO15" s="156"/>
      <c r="IP15" s="156"/>
      <c r="IQ15" s="156"/>
      <c r="IR15" s="156"/>
      <c r="IS15" s="156"/>
      <c r="IT15" s="156"/>
      <c r="IU15" s="156"/>
      <c r="IV15" s="156"/>
    </row>
    <row r="16" spans="1:256" ht="15">
      <c r="A16" s="156" t="s">
        <v>10</v>
      </c>
      <c r="B16" s="217">
        <v>-5322.5</v>
      </c>
      <c r="C16" s="217">
        <v>-1045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  <c r="GU16" s="156"/>
      <c r="GV16" s="156"/>
      <c r="GW16" s="156"/>
      <c r="GX16" s="156"/>
      <c r="GY16" s="156"/>
      <c r="GZ16" s="156"/>
      <c r="HA16" s="156"/>
      <c r="HB16" s="156"/>
      <c r="HC16" s="156"/>
      <c r="HD16" s="156"/>
      <c r="HE16" s="156"/>
      <c r="HF16" s="156"/>
      <c r="HG16" s="156"/>
      <c r="HH16" s="156"/>
      <c r="HI16" s="156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6"/>
      <c r="IF16" s="156"/>
      <c r="IG16" s="156"/>
      <c r="IH16" s="156"/>
      <c r="II16" s="156"/>
      <c r="IJ16" s="156"/>
      <c r="IK16" s="156"/>
      <c r="IL16" s="156"/>
      <c r="IM16" s="156"/>
      <c r="IN16" s="156"/>
      <c r="IO16" s="156"/>
      <c r="IP16" s="156"/>
      <c r="IQ16" s="156"/>
      <c r="IR16" s="156"/>
      <c r="IS16" s="156"/>
      <c r="IT16" s="156"/>
      <c r="IU16" s="156"/>
      <c r="IV16" s="156"/>
    </row>
    <row r="17" spans="1:256" ht="15">
      <c r="A17" s="154" t="s">
        <v>11</v>
      </c>
      <c r="B17" s="218">
        <v>-43.5</v>
      </c>
      <c r="C17" s="218">
        <v>773</v>
      </c>
      <c r="D17" s="161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  <c r="GU17" s="156"/>
      <c r="GV17" s="156"/>
      <c r="GW17" s="156"/>
      <c r="GX17" s="156"/>
      <c r="GY17" s="156"/>
      <c r="GZ17" s="156"/>
      <c r="HA17" s="156"/>
      <c r="HB17" s="156"/>
      <c r="HC17" s="156"/>
      <c r="HD17" s="156"/>
      <c r="HE17" s="156"/>
      <c r="HF17" s="156"/>
      <c r="HG17" s="156"/>
      <c r="HH17" s="156"/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/>
      <c r="ID17" s="156"/>
      <c r="IE17" s="156"/>
      <c r="IF17" s="156"/>
      <c r="IG17" s="156"/>
      <c r="IH17" s="156"/>
      <c r="II17" s="156"/>
      <c r="IJ17" s="156"/>
      <c r="IK17" s="156"/>
      <c r="IL17" s="156"/>
      <c r="IM17" s="156"/>
      <c r="IN17" s="156"/>
      <c r="IO17" s="156"/>
      <c r="IP17" s="156"/>
      <c r="IQ17" s="156"/>
      <c r="IR17" s="156"/>
      <c r="IS17" s="156"/>
      <c r="IT17" s="156"/>
      <c r="IU17" s="156"/>
      <c r="IV17" s="156"/>
    </row>
    <row r="18" spans="1:256" ht="15">
      <c r="A18" s="154" t="s">
        <v>332</v>
      </c>
      <c r="B18" s="216">
        <f>SUM(B13:B17)</f>
        <v>-10291</v>
      </c>
      <c r="C18" s="216">
        <f>SUM(C13:C17)</f>
        <v>-583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FH18" s="156"/>
      <c r="FI18" s="156"/>
      <c r="FJ18" s="156"/>
      <c r="FK18" s="156"/>
      <c r="FL18" s="156"/>
      <c r="FM18" s="156"/>
      <c r="FN18" s="156"/>
      <c r="FO18" s="156"/>
      <c r="FP18" s="156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6"/>
      <c r="GC18" s="156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6"/>
      <c r="GP18" s="156"/>
      <c r="GQ18" s="156"/>
      <c r="GR18" s="156"/>
      <c r="GS18" s="156"/>
      <c r="GT18" s="156"/>
      <c r="GU18" s="156"/>
      <c r="GV18" s="156"/>
      <c r="GW18" s="156"/>
      <c r="GX18" s="156"/>
      <c r="GY18" s="156"/>
      <c r="GZ18" s="156"/>
      <c r="HA18" s="156"/>
      <c r="HB18" s="156"/>
      <c r="HC18" s="156"/>
      <c r="HD18" s="156"/>
      <c r="HE18" s="156"/>
      <c r="HF18" s="156"/>
      <c r="HG18" s="156"/>
      <c r="HH18" s="156"/>
      <c r="HI18" s="156"/>
      <c r="HJ18" s="156"/>
      <c r="HK18" s="156"/>
      <c r="HL18" s="156"/>
      <c r="HM18" s="156"/>
      <c r="HN18" s="156"/>
      <c r="HO18" s="156"/>
      <c r="HP18" s="156"/>
      <c r="HQ18" s="156"/>
      <c r="HR18" s="156"/>
      <c r="HS18" s="156"/>
      <c r="HT18" s="156"/>
      <c r="HU18" s="156"/>
      <c r="HV18" s="156"/>
      <c r="HW18" s="156"/>
      <c r="HX18" s="156"/>
      <c r="HY18" s="156"/>
      <c r="HZ18" s="156"/>
      <c r="IA18" s="156"/>
      <c r="IB18" s="156"/>
      <c r="IC18" s="156"/>
      <c r="ID18" s="156"/>
      <c r="IE18" s="156"/>
      <c r="IF18" s="156"/>
      <c r="IG18" s="156"/>
      <c r="IH18" s="156"/>
      <c r="II18" s="156"/>
      <c r="IJ18" s="156"/>
      <c r="IK18" s="156"/>
      <c r="IL18" s="156"/>
      <c r="IM18" s="156"/>
      <c r="IN18" s="156"/>
      <c r="IO18" s="156"/>
      <c r="IP18" s="156"/>
      <c r="IQ18" s="156"/>
      <c r="IR18" s="156"/>
      <c r="IS18" s="156"/>
      <c r="IT18" s="156"/>
      <c r="IU18" s="156"/>
      <c r="IV18" s="156"/>
    </row>
    <row r="19" spans="1:256" ht="15">
      <c r="A19" s="154" t="s">
        <v>0</v>
      </c>
      <c r="B19" s="214"/>
      <c r="C19" s="214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FH19" s="156"/>
      <c r="FI19" s="156"/>
      <c r="FJ19" s="156"/>
      <c r="FK19" s="156"/>
      <c r="FL19" s="156"/>
      <c r="FM19" s="156"/>
      <c r="FN19" s="156"/>
      <c r="FO19" s="156"/>
      <c r="FP19" s="156"/>
      <c r="FQ19" s="156"/>
      <c r="FR19" s="156"/>
      <c r="FS19" s="156"/>
      <c r="FT19" s="156"/>
      <c r="FU19" s="156"/>
      <c r="FV19" s="156"/>
      <c r="FW19" s="156"/>
      <c r="FX19" s="156"/>
      <c r="FY19" s="156"/>
      <c r="FZ19" s="156"/>
      <c r="GA19" s="156"/>
      <c r="GB19" s="156"/>
      <c r="GC19" s="156"/>
      <c r="GD19" s="156"/>
      <c r="GE19" s="156"/>
      <c r="GF19" s="156"/>
      <c r="GG19" s="156"/>
      <c r="GH19" s="156"/>
      <c r="GI19" s="156"/>
      <c r="GJ19" s="156"/>
      <c r="GK19" s="156"/>
      <c r="GL19" s="156"/>
      <c r="GM19" s="156"/>
      <c r="GN19" s="156"/>
      <c r="GO19" s="156"/>
      <c r="GP19" s="156"/>
      <c r="GQ19" s="156"/>
      <c r="GR19" s="156"/>
      <c r="GS19" s="156"/>
      <c r="GT19" s="156"/>
      <c r="GU19" s="156"/>
      <c r="GV19" s="156"/>
      <c r="GW19" s="156"/>
      <c r="GX19" s="156"/>
      <c r="GY19" s="156"/>
      <c r="GZ19" s="156"/>
      <c r="HA19" s="156"/>
      <c r="HB19" s="156"/>
      <c r="HC19" s="156"/>
      <c r="HD19" s="156"/>
      <c r="HE19" s="156"/>
      <c r="HF19" s="156"/>
      <c r="HG19" s="156"/>
      <c r="HH19" s="156"/>
      <c r="HI19" s="156"/>
      <c r="HJ19" s="156"/>
      <c r="HK19" s="156"/>
      <c r="HL19" s="156"/>
      <c r="HM19" s="156"/>
      <c r="HN19" s="156"/>
      <c r="HO19" s="156"/>
      <c r="HP19" s="156"/>
      <c r="HQ19" s="156"/>
      <c r="HR19" s="156"/>
      <c r="HS19" s="156"/>
      <c r="HT19" s="156"/>
      <c r="HU19" s="156"/>
      <c r="HV19" s="156"/>
      <c r="HW19" s="156"/>
      <c r="HX19" s="156"/>
      <c r="HY19" s="156"/>
      <c r="HZ19" s="156"/>
      <c r="IA19" s="156"/>
      <c r="IB19" s="156"/>
      <c r="IC19" s="156"/>
      <c r="ID19" s="156"/>
      <c r="IE19" s="156"/>
      <c r="IF19" s="156"/>
      <c r="IG19" s="156"/>
      <c r="IH19" s="156"/>
      <c r="II19" s="156"/>
      <c r="IJ19" s="156"/>
      <c r="IK19" s="156"/>
      <c r="IL19" s="156"/>
      <c r="IM19" s="156"/>
      <c r="IN19" s="156"/>
      <c r="IO19" s="156"/>
      <c r="IP19" s="156"/>
      <c r="IQ19" s="156"/>
      <c r="IR19" s="156"/>
      <c r="IS19" s="156"/>
      <c r="IT19" s="156"/>
      <c r="IU19" s="156"/>
      <c r="IV19" s="156"/>
    </row>
    <row r="20" spans="1:256" ht="15">
      <c r="A20" s="154" t="s">
        <v>340</v>
      </c>
      <c r="B20" s="214">
        <v>-20.5</v>
      </c>
      <c r="C20" s="214">
        <v>-173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FH20" s="156"/>
      <c r="FI20" s="156"/>
      <c r="FJ20" s="156"/>
      <c r="FK20" s="156"/>
      <c r="FL20" s="156"/>
      <c r="FM20" s="156"/>
      <c r="FN20" s="156"/>
      <c r="FO20" s="156"/>
      <c r="FP20" s="156"/>
      <c r="FQ20" s="156"/>
      <c r="FR20" s="156"/>
      <c r="FS20" s="156"/>
      <c r="FT20" s="156"/>
      <c r="FU20" s="156"/>
      <c r="FV20" s="156"/>
      <c r="FW20" s="156"/>
      <c r="FX20" s="156"/>
      <c r="FY20" s="156"/>
      <c r="FZ20" s="156"/>
      <c r="GA20" s="156"/>
      <c r="GB20" s="156"/>
      <c r="GC20" s="156"/>
      <c r="GD20" s="156"/>
      <c r="GE20" s="156"/>
      <c r="GF20" s="156"/>
      <c r="GG20" s="156"/>
      <c r="GH20" s="156"/>
      <c r="GI20" s="156"/>
      <c r="GJ20" s="156"/>
      <c r="GK20" s="156"/>
      <c r="GL20" s="156"/>
      <c r="GM20" s="156"/>
      <c r="GN20" s="156"/>
      <c r="GO20" s="156"/>
      <c r="GP20" s="156"/>
      <c r="GQ20" s="156"/>
      <c r="GR20" s="156"/>
      <c r="GS20" s="156"/>
      <c r="GT20" s="156"/>
      <c r="GU20" s="156"/>
      <c r="GV20" s="156"/>
      <c r="GW20" s="156"/>
      <c r="GX20" s="156"/>
      <c r="GY20" s="156"/>
      <c r="GZ20" s="156"/>
      <c r="HA20" s="156"/>
      <c r="HB20" s="156"/>
      <c r="HC20" s="156"/>
      <c r="HD20" s="156"/>
      <c r="HE20" s="156"/>
      <c r="HF20" s="156"/>
      <c r="HG20" s="156"/>
      <c r="HH20" s="156"/>
      <c r="HI20" s="156"/>
      <c r="HJ20" s="156"/>
      <c r="HK20" s="156"/>
      <c r="HL20" s="156"/>
      <c r="HM20" s="156"/>
      <c r="HN20" s="156"/>
      <c r="HO20" s="156"/>
      <c r="HP20" s="156"/>
      <c r="HQ20" s="156"/>
      <c r="HR20" s="156"/>
      <c r="HS20" s="156"/>
      <c r="HT20" s="156"/>
      <c r="HU20" s="156"/>
      <c r="HV20" s="156"/>
      <c r="HW20" s="156"/>
      <c r="HX20" s="156"/>
      <c r="HY20" s="156"/>
      <c r="HZ20" s="156"/>
      <c r="IA20" s="156"/>
      <c r="IB20" s="156"/>
      <c r="IC20" s="156"/>
      <c r="ID20" s="156"/>
      <c r="IE20" s="156"/>
      <c r="IF20" s="156"/>
      <c r="IG20" s="156"/>
      <c r="IH20" s="156"/>
      <c r="II20" s="156"/>
      <c r="IJ20" s="156"/>
      <c r="IK20" s="156"/>
      <c r="IL20" s="156"/>
      <c r="IM20" s="156"/>
      <c r="IN20" s="156"/>
      <c r="IO20" s="156"/>
      <c r="IP20" s="156"/>
      <c r="IQ20" s="156"/>
      <c r="IR20" s="156"/>
      <c r="IS20" s="156"/>
      <c r="IT20" s="156"/>
      <c r="IU20" s="156"/>
      <c r="IV20" s="156"/>
    </row>
    <row r="21" spans="1:256" ht="15">
      <c r="A21" s="154" t="s">
        <v>341</v>
      </c>
      <c r="B21" s="217">
        <v>-1956.5</v>
      </c>
      <c r="C21" s="217">
        <v>-1816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6"/>
      <c r="DD21" s="156"/>
      <c r="DE21" s="156"/>
      <c r="DF21" s="156"/>
      <c r="DG21" s="156"/>
      <c r="DH21" s="156"/>
      <c r="DI21" s="156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56"/>
      <c r="EY21" s="156"/>
      <c r="EZ21" s="156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6"/>
      <c r="FL21" s="156"/>
      <c r="FM21" s="156"/>
      <c r="FN21" s="156"/>
      <c r="FO21" s="156"/>
      <c r="FP21" s="156"/>
      <c r="FQ21" s="156"/>
      <c r="FR21" s="156"/>
      <c r="FS21" s="156"/>
      <c r="FT21" s="156"/>
      <c r="FU21" s="156"/>
      <c r="FV21" s="156"/>
      <c r="FW21" s="156"/>
      <c r="FX21" s="156"/>
      <c r="FY21" s="156"/>
      <c r="FZ21" s="156"/>
      <c r="GA21" s="156"/>
      <c r="GB21" s="156"/>
      <c r="GC21" s="156"/>
      <c r="GD21" s="156"/>
      <c r="GE21" s="156"/>
      <c r="GF21" s="156"/>
      <c r="GG21" s="156"/>
      <c r="GH21" s="156"/>
      <c r="GI21" s="156"/>
      <c r="GJ21" s="156"/>
      <c r="GK21" s="156"/>
      <c r="GL21" s="156"/>
      <c r="GM21" s="156"/>
      <c r="GN21" s="156"/>
      <c r="GO21" s="156"/>
      <c r="GP21" s="156"/>
      <c r="GQ21" s="156"/>
      <c r="GR21" s="156"/>
      <c r="GS21" s="156"/>
      <c r="GT21" s="156"/>
      <c r="GU21" s="156"/>
      <c r="GV21" s="156"/>
      <c r="GW21" s="156"/>
      <c r="GX21" s="156"/>
      <c r="GY21" s="156"/>
      <c r="GZ21" s="156"/>
      <c r="HA21" s="156"/>
      <c r="HB21" s="156"/>
      <c r="HC21" s="156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56"/>
      <c r="HQ21" s="156"/>
      <c r="HR21" s="156"/>
      <c r="HS21" s="156"/>
      <c r="HT21" s="156"/>
      <c r="HU21" s="156"/>
      <c r="HV21" s="156"/>
      <c r="HW21" s="156"/>
      <c r="HX21" s="156"/>
      <c r="HY21" s="156"/>
      <c r="HZ21" s="156"/>
      <c r="IA21" s="156"/>
      <c r="IB21" s="156"/>
      <c r="IC21" s="156"/>
      <c r="ID21" s="156"/>
      <c r="IE21" s="156"/>
      <c r="IF21" s="156"/>
      <c r="IG21" s="156"/>
      <c r="IH21" s="156"/>
      <c r="II21" s="156"/>
      <c r="IJ21" s="156"/>
      <c r="IK21" s="156"/>
      <c r="IL21" s="156"/>
      <c r="IM21" s="156"/>
      <c r="IN21" s="156"/>
      <c r="IO21" s="156"/>
      <c r="IP21" s="156"/>
      <c r="IQ21" s="156"/>
      <c r="IR21" s="156"/>
      <c r="IS21" s="156"/>
      <c r="IT21" s="156"/>
      <c r="IU21" s="156"/>
      <c r="IV21" s="156"/>
    </row>
    <row r="22" spans="1:256" ht="15">
      <c r="A22" s="154" t="s">
        <v>12</v>
      </c>
      <c r="B22" s="219">
        <f>SUM(B18:B21)</f>
        <v>-12268</v>
      </c>
      <c r="C22" s="219">
        <f>SUM(C18:C21)</f>
        <v>-2572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  <c r="FF22" s="156"/>
      <c r="FG22" s="156"/>
      <c r="FH22" s="156"/>
      <c r="FI22" s="156"/>
      <c r="FJ22" s="156"/>
      <c r="FK22" s="156"/>
      <c r="FL22" s="156"/>
      <c r="FM22" s="156"/>
      <c r="FN22" s="156"/>
      <c r="FO22" s="156"/>
      <c r="FP22" s="156"/>
      <c r="FQ22" s="156"/>
      <c r="FR22" s="156"/>
      <c r="FS22" s="156"/>
      <c r="FT22" s="156"/>
      <c r="FU22" s="156"/>
      <c r="FV22" s="156"/>
      <c r="FW22" s="156"/>
      <c r="FX22" s="156"/>
      <c r="FY22" s="156"/>
      <c r="FZ22" s="156"/>
      <c r="GA22" s="156"/>
      <c r="GB22" s="156"/>
      <c r="GC22" s="156"/>
      <c r="GD22" s="156"/>
      <c r="GE22" s="156"/>
      <c r="GF22" s="156"/>
      <c r="GG22" s="156"/>
      <c r="GH22" s="156"/>
      <c r="GI22" s="156"/>
      <c r="GJ22" s="156"/>
      <c r="GK22" s="156"/>
      <c r="GL22" s="156"/>
      <c r="GM22" s="156"/>
      <c r="GN22" s="156"/>
      <c r="GO22" s="156"/>
      <c r="GP22" s="156"/>
      <c r="GQ22" s="156"/>
      <c r="GR22" s="156"/>
      <c r="GS22" s="156"/>
      <c r="GT22" s="156"/>
      <c r="GU22" s="156"/>
      <c r="GV22" s="156"/>
      <c r="GW22" s="156"/>
      <c r="GX22" s="156"/>
      <c r="GY22" s="156"/>
      <c r="GZ22" s="156"/>
      <c r="HA22" s="156"/>
      <c r="HB22" s="156"/>
      <c r="HC22" s="156"/>
      <c r="HD22" s="156"/>
      <c r="HE22" s="156"/>
      <c r="HF22" s="156"/>
      <c r="HG22" s="156"/>
      <c r="HH22" s="156"/>
      <c r="HI22" s="156"/>
      <c r="HJ22" s="156"/>
      <c r="HK22" s="156"/>
      <c r="HL22" s="156"/>
      <c r="HM22" s="156"/>
      <c r="HN22" s="156"/>
      <c r="HO22" s="156"/>
      <c r="HP22" s="156"/>
      <c r="HQ22" s="156"/>
      <c r="HR22" s="156"/>
      <c r="HS22" s="156"/>
      <c r="HT22" s="156"/>
      <c r="HU22" s="156"/>
      <c r="HV22" s="156"/>
      <c r="HW22" s="156"/>
      <c r="HX22" s="156"/>
      <c r="HY22" s="156"/>
      <c r="HZ22" s="156"/>
      <c r="IA22" s="156"/>
      <c r="IB22" s="156"/>
      <c r="IC22" s="156"/>
      <c r="ID22" s="156"/>
      <c r="IE22" s="156"/>
      <c r="IF22" s="156"/>
      <c r="IG22" s="156"/>
      <c r="IH22" s="156"/>
      <c r="II22" s="156"/>
      <c r="IJ22" s="156"/>
      <c r="IK22" s="156"/>
      <c r="IL22" s="156"/>
      <c r="IM22" s="156"/>
      <c r="IN22" s="156"/>
      <c r="IO22" s="156"/>
      <c r="IP22" s="156"/>
      <c r="IQ22" s="156"/>
      <c r="IR22" s="156"/>
      <c r="IS22" s="156"/>
      <c r="IT22" s="156"/>
      <c r="IU22" s="156"/>
      <c r="IV22" s="156"/>
    </row>
    <row r="23" spans="1:256" ht="15">
      <c r="A23" s="154"/>
      <c r="B23" s="216"/>
      <c r="C23" s="21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56"/>
      <c r="EY23" s="156"/>
      <c r="EZ23" s="156"/>
      <c r="FA23" s="156"/>
      <c r="FB23" s="156"/>
      <c r="FC23" s="156"/>
      <c r="FD23" s="156"/>
      <c r="FE23" s="156"/>
      <c r="FF23" s="156"/>
      <c r="FG23" s="156"/>
      <c r="FH23" s="156"/>
      <c r="FI23" s="156"/>
      <c r="FJ23" s="156"/>
      <c r="FK23" s="156"/>
      <c r="FL23" s="156"/>
      <c r="FM23" s="156"/>
      <c r="FN23" s="156"/>
      <c r="FO23" s="156"/>
      <c r="FP23" s="156"/>
      <c r="FQ23" s="156"/>
      <c r="FR23" s="156"/>
      <c r="FS23" s="156"/>
      <c r="FT23" s="156"/>
      <c r="FU23" s="156"/>
      <c r="FV23" s="156"/>
      <c r="FW23" s="156"/>
      <c r="FX23" s="156"/>
      <c r="FY23" s="156"/>
      <c r="FZ23" s="156"/>
      <c r="GA23" s="156"/>
      <c r="GB23" s="156"/>
      <c r="GC23" s="156"/>
      <c r="GD23" s="156"/>
      <c r="GE23" s="156"/>
      <c r="GF23" s="156"/>
      <c r="GG23" s="156"/>
      <c r="GH23" s="156"/>
      <c r="GI23" s="156"/>
      <c r="GJ23" s="156"/>
      <c r="GK23" s="156"/>
      <c r="GL23" s="156"/>
      <c r="GM23" s="156"/>
      <c r="GN23" s="156"/>
      <c r="GO23" s="156"/>
      <c r="GP23" s="156"/>
      <c r="GQ23" s="156"/>
      <c r="GR23" s="156"/>
      <c r="GS23" s="156"/>
      <c r="GT23" s="156"/>
      <c r="GU23" s="156"/>
      <c r="GV23" s="156"/>
      <c r="GW23" s="156"/>
      <c r="GX23" s="156"/>
      <c r="GY23" s="156"/>
      <c r="GZ23" s="156"/>
      <c r="HA23" s="156"/>
      <c r="HB23" s="156"/>
      <c r="HC23" s="156"/>
      <c r="HD23" s="156"/>
      <c r="HE23" s="156"/>
      <c r="HF23" s="156"/>
      <c r="HG23" s="156"/>
      <c r="HH23" s="156"/>
      <c r="HI23" s="156"/>
      <c r="HJ23" s="156"/>
      <c r="HK23" s="156"/>
      <c r="HL23" s="156"/>
      <c r="HM23" s="156"/>
      <c r="HN23" s="156"/>
      <c r="HO23" s="156"/>
      <c r="HP23" s="156"/>
      <c r="HQ23" s="156"/>
      <c r="HR23" s="156"/>
      <c r="HS23" s="156"/>
      <c r="HT23" s="156"/>
      <c r="HU23" s="156"/>
      <c r="HV23" s="156"/>
      <c r="HW23" s="156"/>
      <c r="HX23" s="156"/>
      <c r="HY23" s="156"/>
      <c r="HZ23" s="156"/>
      <c r="IA23" s="156"/>
      <c r="IB23" s="156"/>
      <c r="IC23" s="156"/>
      <c r="ID23" s="156"/>
      <c r="IE23" s="156"/>
      <c r="IF23" s="156"/>
      <c r="IG23" s="156"/>
      <c r="IH23" s="156"/>
      <c r="II23" s="156"/>
      <c r="IJ23" s="156"/>
      <c r="IK23" s="156"/>
      <c r="IL23" s="156"/>
      <c r="IM23" s="156"/>
      <c r="IN23" s="156"/>
      <c r="IO23" s="156"/>
      <c r="IP23" s="156"/>
      <c r="IQ23" s="156"/>
      <c r="IR23" s="156"/>
      <c r="IS23" s="156"/>
      <c r="IT23" s="156"/>
      <c r="IU23" s="156"/>
      <c r="IV23" s="156"/>
    </row>
    <row r="24" spans="1:256" ht="15">
      <c r="A24" s="154" t="s">
        <v>13</v>
      </c>
      <c r="B24" s="214"/>
      <c r="C24" s="214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56"/>
      <c r="EY24" s="156"/>
      <c r="EZ24" s="156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6"/>
      <c r="FL24" s="156"/>
      <c r="FM24" s="156"/>
      <c r="FN24" s="156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6"/>
      <c r="GB24" s="156"/>
      <c r="GC24" s="156"/>
      <c r="GD24" s="156"/>
      <c r="GE24" s="156"/>
      <c r="GF24" s="156"/>
      <c r="GG24" s="15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6"/>
      <c r="GT24" s="156"/>
      <c r="GU24" s="156"/>
      <c r="GV24" s="156"/>
      <c r="GW24" s="156"/>
      <c r="GX24" s="156"/>
      <c r="GY24" s="156"/>
      <c r="GZ24" s="156"/>
      <c r="HA24" s="156"/>
      <c r="HB24" s="156"/>
      <c r="HC24" s="156"/>
      <c r="HD24" s="156"/>
      <c r="HE24" s="156"/>
      <c r="HF24" s="156"/>
      <c r="HG24" s="156"/>
      <c r="HH24" s="156"/>
      <c r="HI24" s="156"/>
      <c r="HJ24" s="156"/>
      <c r="HK24" s="156"/>
      <c r="HL24" s="156"/>
      <c r="HM24" s="156"/>
      <c r="HN24" s="156"/>
      <c r="HO24" s="156"/>
      <c r="HP24" s="156"/>
      <c r="HQ24" s="156"/>
      <c r="HR24" s="156"/>
      <c r="HS24" s="156"/>
      <c r="HT24" s="156"/>
      <c r="HU24" s="156"/>
      <c r="HV24" s="156"/>
      <c r="HW24" s="156"/>
      <c r="HX24" s="156"/>
      <c r="HY24" s="156"/>
      <c r="HZ24" s="156"/>
      <c r="IA24" s="156"/>
      <c r="IB24" s="156"/>
      <c r="IC24" s="156"/>
      <c r="ID24" s="156"/>
      <c r="IE24" s="156"/>
      <c r="IF24" s="156"/>
      <c r="IG24" s="156"/>
      <c r="IH24" s="156"/>
      <c r="II24" s="156"/>
      <c r="IJ24" s="156"/>
      <c r="IK24" s="156"/>
      <c r="IL24" s="156"/>
      <c r="IM24" s="156"/>
      <c r="IN24" s="156"/>
      <c r="IO24" s="156"/>
      <c r="IP24" s="156"/>
      <c r="IQ24" s="156"/>
      <c r="IR24" s="156"/>
      <c r="IS24" s="156"/>
      <c r="IT24" s="156"/>
      <c r="IU24" s="156"/>
      <c r="IV24" s="156"/>
    </row>
    <row r="25" spans="1:256" ht="15">
      <c r="A25" s="154" t="s">
        <v>14</v>
      </c>
      <c r="B25" s="214">
        <v>0</v>
      </c>
      <c r="C25" s="214">
        <v>0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56"/>
      <c r="EY25" s="156"/>
      <c r="EZ25" s="156"/>
      <c r="FA25" s="156"/>
      <c r="FB25" s="156"/>
      <c r="FC25" s="156"/>
      <c r="FD25" s="156"/>
      <c r="FE25" s="156"/>
      <c r="FF25" s="156"/>
      <c r="FG25" s="156"/>
      <c r="FH25" s="156"/>
      <c r="FI25" s="156"/>
      <c r="FJ25" s="156"/>
      <c r="FK25" s="156"/>
      <c r="FL25" s="156"/>
      <c r="FM25" s="156"/>
      <c r="FN25" s="156"/>
      <c r="FO25" s="156"/>
      <c r="FP25" s="156"/>
      <c r="FQ25" s="156"/>
      <c r="FR25" s="156"/>
      <c r="FS25" s="156"/>
      <c r="FT25" s="156"/>
      <c r="FU25" s="156"/>
      <c r="FV25" s="156"/>
      <c r="FW25" s="156"/>
      <c r="FX25" s="156"/>
      <c r="FY25" s="156"/>
      <c r="FZ25" s="156"/>
      <c r="GA25" s="156"/>
      <c r="GB25" s="156"/>
      <c r="GC25" s="156"/>
      <c r="GD25" s="156"/>
      <c r="GE25" s="156"/>
      <c r="GF25" s="156"/>
      <c r="GG25" s="156"/>
      <c r="GH25" s="156"/>
      <c r="GI25" s="156"/>
      <c r="GJ25" s="156"/>
      <c r="GK25" s="156"/>
      <c r="GL25" s="156"/>
      <c r="GM25" s="156"/>
      <c r="GN25" s="156"/>
      <c r="GO25" s="156"/>
      <c r="GP25" s="156"/>
      <c r="GQ25" s="156"/>
      <c r="GR25" s="156"/>
      <c r="GS25" s="156"/>
      <c r="GT25" s="156"/>
      <c r="GU25" s="156"/>
      <c r="GV25" s="156"/>
      <c r="GW25" s="156"/>
      <c r="GX25" s="156"/>
      <c r="GY25" s="156"/>
      <c r="GZ25" s="156"/>
      <c r="HA25" s="156"/>
      <c r="HB25" s="156"/>
      <c r="HC25" s="156"/>
      <c r="HD25" s="156"/>
      <c r="HE25" s="156"/>
      <c r="HF25" s="156"/>
      <c r="HG25" s="156"/>
      <c r="HH25" s="156"/>
      <c r="HI25" s="156"/>
      <c r="HJ25" s="156"/>
      <c r="HK25" s="156"/>
      <c r="HL25" s="156"/>
      <c r="HM25" s="156"/>
      <c r="HN25" s="156"/>
      <c r="HO25" s="156"/>
      <c r="HP25" s="156"/>
      <c r="HQ25" s="156"/>
      <c r="HR25" s="156"/>
      <c r="HS25" s="156"/>
      <c r="HT25" s="156"/>
      <c r="HU25" s="156"/>
      <c r="HV25" s="156"/>
      <c r="HW25" s="156"/>
      <c r="HX25" s="156"/>
      <c r="HY25" s="156"/>
      <c r="HZ25" s="156"/>
      <c r="IA25" s="156"/>
      <c r="IB25" s="156"/>
      <c r="IC25" s="156"/>
      <c r="ID25" s="156"/>
      <c r="IE25" s="156"/>
      <c r="IF25" s="156"/>
      <c r="IG25" s="156"/>
      <c r="IH25" s="156"/>
      <c r="II25" s="156"/>
      <c r="IJ25" s="156"/>
      <c r="IK25" s="156"/>
      <c r="IL25" s="156"/>
      <c r="IM25" s="156"/>
      <c r="IN25" s="156"/>
      <c r="IO25" s="156"/>
      <c r="IP25" s="156"/>
      <c r="IQ25" s="156"/>
      <c r="IR25" s="156"/>
      <c r="IS25" s="156"/>
      <c r="IT25" s="156"/>
      <c r="IU25" s="156"/>
      <c r="IV25" s="156"/>
    </row>
    <row r="26" spans="1:256" ht="15">
      <c r="A26" s="154" t="s">
        <v>15</v>
      </c>
      <c r="B26" s="217">
        <v>6710</v>
      </c>
      <c r="C26" s="217">
        <v>1550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56"/>
      <c r="CP26" s="156"/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6"/>
      <c r="DF26" s="156"/>
      <c r="DG26" s="156"/>
      <c r="DH26" s="156"/>
      <c r="DI26" s="156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56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6"/>
      <c r="FL26" s="156"/>
      <c r="FM26" s="156"/>
      <c r="FN26" s="156"/>
      <c r="FO26" s="156"/>
      <c r="FP26" s="156"/>
      <c r="FQ26" s="156"/>
      <c r="FR26" s="156"/>
      <c r="FS26" s="156"/>
      <c r="FT26" s="156"/>
      <c r="FU26" s="156"/>
      <c r="FV26" s="156"/>
      <c r="FW26" s="156"/>
      <c r="FX26" s="156"/>
      <c r="FY26" s="156"/>
      <c r="FZ26" s="156"/>
      <c r="GA26" s="156"/>
      <c r="GB26" s="156"/>
      <c r="GC26" s="156"/>
      <c r="GD26" s="156"/>
      <c r="GE26" s="156"/>
      <c r="GF26" s="156"/>
      <c r="GG26" s="156"/>
      <c r="GH26" s="156"/>
      <c r="GI26" s="156"/>
      <c r="GJ26" s="156"/>
      <c r="GK26" s="156"/>
      <c r="GL26" s="156"/>
      <c r="GM26" s="156"/>
      <c r="GN26" s="156"/>
      <c r="GO26" s="156"/>
      <c r="GP26" s="156"/>
      <c r="GQ26" s="156"/>
      <c r="GR26" s="156"/>
      <c r="GS26" s="156"/>
      <c r="GT26" s="156"/>
      <c r="GU26" s="156"/>
      <c r="GV26" s="156"/>
      <c r="GW26" s="156"/>
      <c r="GX26" s="156"/>
      <c r="GY26" s="156"/>
      <c r="GZ26" s="156"/>
      <c r="HA26" s="156"/>
      <c r="HB26" s="156"/>
      <c r="HC26" s="156"/>
      <c r="HD26" s="156"/>
      <c r="HE26" s="156"/>
      <c r="HF26" s="156"/>
      <c r="HG26" s="156"/>
      <c r="HH26" s="156"/>
      <c r="HI26" s="156"/>
      <c r="HJ26" s="156"/>
      <c r="HK26" s="156"/>
      <c r="HL26" s="156"/>
      <c r="HM26" s="156"/>
      <c r="HN26" s="156"/>
      <c r="HO26" s="156"/>
      <c r="HP26" s="156"/>
      <c r="HQ26" s="156"/>
      <c r="HR26" s="156"/>
      <c r="HS26" s="156"/>
      <c r="HT26" s="156"/>
      <c r="HU26" s="156"/>
      <c r="HV26" s="156"/>
      <c r="HW26" s="156"/>
      <c r="HX26" s="156"/>
      <c r="HY26" s="156"/>
      <c r="HZ26" s="156"/>
      <c r="IA26" s="156"/>
      <c r="IB26" s="156"/>
      <c r="IC26" s="156"/>
      <c r="ID26" s="156"/>
      <c r="IE26" s="156"/>
      <c r="IF26" s="156"/>
      <c r="IG26" s="156"/>
      <c r="IH26" s="156"/>
      <c r="II26" s="156"/>
      <c r="IJ26" s="156"/>
      <c r="IK26" s="156"/>
      <c r="IL26" s="156"/>
      <c r="IM26" s="156"/>
      <c r="IN26" s="156"/>
      <c r="IO26" s="156"/>
      <c r="IP26" s="156"/>
      <c r="IQ26" s="156"/>
      <c r="IR26" s="156"/>
      <c r="IS26" s="156"/>
      <c r="IT26" s="156"/>
      <c r="IU26" s="156"/>
      <c r="IV26" s="156"/>
    </row>
    <row r="27" spans="1:256" ht="15">
      <c r="A27" s="154" t="s">
        <v>349</v>
      </c>
      <c r="B27" s="220">
        <f>SUM(B25:B26)</f>
        <v>6710</v>
      </c>
      <c r="C27" s="220">
        <f>SUM(C25:C26)</f>
        <v>1550</v>
      </c>
      <c r="D27" s="161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6"/>
      <c r="CG27" s="156"/>
      <c r="CH27" s="156"/>
      <c r="CI27" s="156"/>
      <c r="CJ27" s="156"/>
      <c r="CK27" s="156"/>
      <c r="CL27" s="156"/>
      <c r="CM27" s="156"/>
      <c r="CN27" s="156"/>
      <c r="CO27" s="156"/>
      <c r="CP27" s="156"/>
      <c r="CQ27" s="156"/>
      <c r="CR27" s="156"/>
      <c r="CS27" s="156"/>
      <c r="CT27" s="156"/>
      <c r="CU27" s="156"/>
      <c r="CV27" s="156"/>
      <c r="CW27" s="156"/>
      <c r="CX27" s="156"/>
      <c r="CY27" s="156"/>
      <c r="CZ27" s="156"/>
      <c r="DA27" s="156"/>
      <c r="DB27" s="156"/>
      <c r="DC27" s="156"/>
      <c r="DD27" s="156"/>
      <c r="DE27" s="156"/>
      <c r="DF27" s="156"/>
      <c r="DG27" s="156"/>
      <c r="DH27" s="156"/>
      <c r="DI27" s="156"/>
      <c r="DJ27" s="156"/>
      <c r="DK27" s="156"/>
      <c r="DL27" s="156"/>
      <c r="DM27" s="156"/>
      <c r="DN27" s="156"/>
      <c r="DO27" s="156"/>
      <c r="DP27" s="156"/>
      <c r="DQ27" s="156"/>
      <c r="DR27" s="156"/>
      <c r="DS27" s="156"/>
      <c r="DT27" s="156"/>
      <c r="DU27" s="156"/>
      <c r="DV27" s="156"/>
      <c r="DW27" s="156"/>
      <c r="DX27" s="156"/>
      <c r="DY27" s="156"/>
      <c r="DZ27" s="156"/>
      <c r="EA27" s="156"/>
      <c r="EB27" s="156"/>
      <c r="EC27" s="156"/>
      <c r="ED27" s="156"/>
      <c r="EE27" s="156"/>
      <c r="EF27" s="156"/>
      <c r="EG27" s="156"/>
      <c r="EH27" s="156"/>
      <c r="EI27" s="156"/>
      <c r="EJ27" s="156"/>
      <c r="EK27" s="156"/>
      <c r="EL27" s="156"/>
      <c r="EM27" s="156"/>
      <c r="EN27" s="156"/>
      <c r="EO27" s="156"/>
      <c r="EP27" s="156"/>
      <c r="EQ27" s="156"/>
      <c r="ER27" s="156"/>
      <c r="ES27" s="156"/>
      <c r="ET27" s="156"/>
      <c r="EU27" s="156"/>
      <c r="EV27" s="156"/>
      <c r="EW27" s="156"/>
      <c r="EX27" s="156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6"/>
      <c r="FL27" s="156"/>
      <c r="FM27" s="156"/>
      <c r="FN27" s="156"/>
      <c r="FO27" s="156"/>
      <c r="FP27" s="156"/>
      <c r="FQ27" s="156"/>
      <c r="FR27" s="156"/>
      <c r="FS27" s="156"/>
      <c r="FT27" s="156"/>
      <c r="FU27" s="156"/>
      <c r="FV27" s="156"/>
      <c r="FW27" s="156"/>
      <c r="FX27" s="156"/>
      <c r="FY27" s="156"/>
      <c r="FZ27" s="156"/>
      <c r="GA27" s="156"/>
      <c r="GB27" s="156"/>
      <c r="GC27" s="156"/>
      <c r="GD27" s="156"/>
      <c r="GE27" s="156"/>
      <c r="GF27" s="156"/>
      <c r="GG27" s="156"/>
      <c r="GH27" s="156"/>
      <c r="GI27" s="156"/>
      <c r="GJ27" s="156"/>
      <c r="GK27" s="156"/>
      <c r="GL27" s="156"/>
      <c r="GM27" s="156"/>
      <c r="GN27" s="156"/>
      <c r="GO27" s="156"/>
      <c r="GP27" s="156"/>
      <c r="GQ27" s="156"/>
      <c r="GR27" s="156"/>
      <c r="GS27" s="156"/>
      <c r="GT27" s="156"/>
      <c r="GU27" s="156"/>
      <c r="GV27" s="156"/>
      <c r="GW27" s="156"/>
      <c r="GX27" s="156"/>
      <c r="GY27" s="156"/>
      <c r="GZ27" s="156"/>
      <c r="HA27" s="156"/>
      <c r="HB27" s="156"/>
      <c r="HC27" s="156"/>
      <c r="HD27" s="156"/>
      <c r="HE27" s="156"/>
      <c r="HF27" s="156"/>
      <c r="HG27" s="156"/>
      <c r="HH27" s="156"/>
      <c r="HI27" s="156"/>
      <c r="HJ27" s="156"/>
      <c r="HK27" s="156"/>
      <c r="HL27" s="156"/>
      <c r="HM27" s="156"/>
      <c r="HN27" s="156"/>
      <c r="HO27" s="156"/>
      <c r="HP27" s="156"/>
      <c r="HQ27" s="156"/>
      <c r="HR27" s="156"/>
      <c r="HS27" s="156"/>
      <c r="HT27" s="156"/>
      <c r="HU27" s="156"/>
      <c r="HV27" s="156"/>
      <c r="HW27" s="156"/>
      <c r="HX27" s="156"/>
      <c r="HY27" s="156"/>
      <c r="HZ27" s="156"/>
      <c r="IA27" s="156"/>
      <c r="IB27" s="156"/>
      <c r="IC27" s="156"/>
      <c r="ID27" s="156"/>
      <c r="IE27" s="156"/>
      <c r="IF27" s="156"/>
      <c r="IG27" s="156"/>
      <c r="IH27" s="156"/>
      <c r="II27" s="156"/>
      <c r="IJ27" s="156"/>
      <c r="IK27" s="156"/>
      <c r="IL27" s="156"/>
      <c r="IM27" s="156"/>
      <c r="IN27" s="156"/>
      <c r="IO27" s="156"/>
      <c r="IP27" s="156"/>
      <c r="IQ27" s="156"/>
      <c r="IR27" s="156"/>
      <c r="IS27" s="156"/>
      <c r="IT27" s="156"/>
      <c r="IU27" s="156"/>
      <c r="IV27" s="156"/>
    </row>
    <row r="28" spans="1:256" ht="15">
      <c r="A28" s="154"/>
      <c r="B28" s="221"/>
      <c r="C28" s="221"/>
      <c r="D28" s="161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56"/>
      <c r="BX28" s="156"/>
      <c r="BY28" s="156"/>
      <c r="BZ28" s="156"/>
      <c r="CA28" s="156"/>
      <c r="CB28" s="156"/>
      <c r="CC28" s="156"/>
      <c r="CD28" s="156"/>
      <c r="CE28" s="156"/>
      <c r="CF28" s="156"/>
      <c r="CG28" s="156"/>
      <c r="CH28" s="156"/>
      <c r="CI28" s="156"/>
      <c r="CJ28" s="156"/>
      <c r="CK28" s="156"/>
      <c r="CL28" s="156"/>
      <c r="CM28" s="156"/>
      <c r="CN28" s="156"/>
      <c r="CO28" s="156"/>
      <c r="CP28" s="156"/>
      <c r="CQ28" s="156"/>
      <c r="CR28" s="156"/>
      <c r="CS28" s="156"/>
      <c r="CT28" s="156"/>
      <c r="CU28" s="156"/>
      <c r="CV28" s="156"/>
      <c r="CW28" s="156"/>
      <c r="CX28" s="156"/>
      <c r="CY28" s="156"/>
      <c r="CZ28" s="156"/>
      <c r="DA28" s="156"/>
      <c r="DB28" s="156"/>
      <c r="DC28" s="156"/>
      <c r="DD28" s="156"/>
      <c r="DE28" s="156"/>
      <c r="DF28" s="156"/>
      <c r="DG28" s="156"/>
      <c r="DH28" s="156"/>
      <c r="DI28" s="156"/>
      <c r="DJ28" s="156"/>
      <c r="DK28" s="156"/>
      <c r="DL28" s="156"/>
      <c r="DM28" s="156"/>
      <c r="DN28" s="156"/>
      <c r="DO28" s="156"/>
      <c r="DP28" s="156"/>
      <c r="DQ28" s="156"/>
      <c r="DR28" s="156"/>
      <c r="DS28" s="156"/>
      <c r="DT28" s="156"/>
      <c r="DU28" s="156"/>
      <c r="DV28" s="156"/>
      <c r="DW28" s="156"/>
      <c r="DX28" s="156"/>
      <c r="DY28" s="156"/>
      <c r="DZ28" s="156"/>
      <c r="EA28" s="156"/>
      <c r="EB28" s="156"/>
      <c r="EC28" s="156"/>
      <c r="ED28" s="156"/>
      <c r="EE28" s="156"/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6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6"/>
      <c r="FF28" s="156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6"/>
      <c r="FR28" s="156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6"/>
      <c r="GD28" s="156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6"/>
      <c r="GP28" s="156"/>
      <c r="GQ28" s="156"/>
      <c r="GR28" s="156"/>
      <c r="GS28" s="156"/>
      <c r="GT28" s="156"/>
      <c r="GU28" s="156"/>
      <c r="GV28" s="156"/>
      <c r="GW28" s="156"/>
      <c r="GX28" s="156"/>
      <c r="GY28" s="156"/>
      <c r="GZ28" s="156"/>
      <c r="HA28" s="156"/>
      <c r="HB28" s="156"/>
      <c r="HC28" s="156"/>
      <c r="HD28" s="156"/>
      <c r="HE28" s="156"/>
      <c r="HF28" s="156"/>
      <c r="HG28" s="156"/>
      <c r="HH28" s="156"/>
      <c r="HI28" s="156"/>
      <c r="HJ28" s="156"/>
      <c r="HK28" s="156"/>
      <c r="HL28" s="156"/>
      <c r="HM28" s="156"/>
      <c r="HN28" s="156"/>
      <c r="HO28" s="156"/>
      <c r="HP28" s="156"/>
      <c r="HQ28" s="156"/>
      <c r="HR28" s="156"/>
      <c r="HS28" s="156"/>
      <c r="HT28" s="156"/>
      <c r="HU28" s="156"/>
      <c r="HV28" s="156"/>
      <c r="HW28" s="156"/>
      <c r="HX28" s="156"/>
      <c r="HY28" s="156"/>
      <c r="HZ28" s="156"/>
      <c r="IA28" s="156"/>
      <c r="IB28" s="156"/>
      <c r="IC28" s="156"/>
      <c r="ID28" s="156"/>
      <c r="IE28" s="156"/>
      <c r="IF28" s="156"/>
      <c r="IG28" s="156"/>
      <c r="IH28" s="156"/>
      <c r="II28" s="156"/>
      <c r="IJ28" s="156"/>
      <c r="IK28" s="156"/>
      <c r="IL28" s="156"/>
      <c r="IM28" s="156"/>
      <c r="IN28" s="156"/>
      <c r="IO28" s="156"/>
      <c r="IP28" s="156"/>
      <c r="IQ28" s="156"/>
      <c r="IR28" s="156"/>
      <c r="IS28" s="156"/>
      <c r="IT28" s="156"/>
      <c r="IU28" s="156"/>
      <c r="IV28" s="156"/>
    </row>
    <row r="29" spans="1:256" ht="15">
      <c r="A29" s="154" t="s">
        <v>16</v>
      </c>
      <c r="B29" s="216"/>
      <c r="C29" s="21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56"/>
      <c r="CO29" s="156"/>
      <c r="CP29" s="156"/>
      <c r="CQ29" s="156"/>
      <c r="CR29" s="156"/>
      <c r="CS29" s="156"/>
      <c r="CT29" s="156"/>
      <c r="CU29" s="156"/>
      <c r="CV29" s="156"/>
      <c r="CW29" s="156"/>
      <c r="CX29" s="156"/>
      <c r="CY29" s="156"/>
      <c r="CZ29" s="156"/>
      <c r="DA29" s="156"/>
      <c r="DB29" s="156"/>
      <c r="DC29" s="156"/>
      <c r="DD29" s="156"/>
      <c r="DE29" s="156"/>
      <c r="DF29" s="156"/>
      <c r="DG29" s="156"/>
      <c r="DH29" s="156"/>
      <c r="DI29" s="156"/>
      <c r="DJ29" s="156"/>
      <c r="DK29" s="156"/>
      <c r="DL29" s="156"/>
      <c r="DM29" s="156"/>
      <c r="DN29" s="156"/>
      <c r="DO29" s="156"/>
      <c r="DP29" s="156"/>
      <c r="DQ29" s="156"/>
      <c r="DR29" s="156"/>
      <c r="DS29" s="156"/>
      <c r="DT29" s="156"/>
      <c r="DU29" s="156"/>
      <c r="DV29" s="156"/>
      <c r="DW29" s="156"/>
      <c r="DX29" s="156"/>
      <c r="DY29" s="156"/>
      <c r="DZ29" s="156"/>
      <c r="EA29" s="156"/>
      <c r="EB29" s="156"/>
      <c r="EC29" s="156"/>
      <c r="ED29" s="156"/>
      <c r="EE29" s="156"/>
      <c r="EF29" s="156"/>
      <c r="EG29" s="156"/>
      <c r="EH29" s="156"/>
      <c r="EI29" s="156"/>
      <c r="EJ29" s="156"/>
      <c r="EK29" s="156"/>
      <c r="EL29" s="156"/>
      <c r="EM29" s="156"/>
      <c r="EN29" s="156"/>
      <c r="EO29" s="156"/>
      <c r="EP29" s="156"/>
      <c r="EQ29" s="156"/>
      <c r="ER29" s="156"/>
      <c r="ES29" s="156"/>
      <c r="ET29" s="156"/>
      <c r="EU29" s="156"/>
      <c r="EV29" s="156"/>
      <c r="EW29" s="156"/>
      <c r="EX29" s="156"/>
      <c r="EY29" s="156"/>
      <c r="EZ29" s="156"/>
      <c r="FA29" s="156"/>
      <c r="FB29" s="156"/>
      <c r="FC29" s="156"/>
      <c r="FD29" s="156"/>
      <c r="FE29" s="156"/>
      <c r="FF29" s="156"/>
      <c r="FG29" s="156"/>
      <c r="FH29" s="156"/>
      <c r="FI29" s="156"/>
      <c r="FJ29" s="156"/>
      <c r="FK29" s="156"/>
      <c r="FL29" s="156"/>
      <c r="FM29" s="156"/>
      <c r="FN29" s="156"/>
      <c r="FO29" s="156"/>
      <c r="FP29" s="156"/>
      <c r="FQ29" s="156"/>
      <c r="FR29" s="156"/>
      <c r="FS29" s="156"/>
      <c r="FT29" s="156"/>
      <c r="FU29" s="156"/>
      <c r="FV29" s="156"/>
      <c r="FW29" s="156"/>
      <c r="FX29" s="156"/>
      <c r="FY29" s="156"/>
      <c r="FZ29" s="156"/>
      <c r="GA29" s="156"/>
      <c r="GB29" s="156"/>
      <c r="GC29" s="156"/>
      <c r="GD29" s="156"/>
      <c r="GE29" s="156"/>
      <c r="GF29" s="156"/>
      <c r="GG29" s="156"/>
      <c r="GH29" s="156"/>
      <c r="GI29" s="156"/>
      <c r="GJ29" s="156"/>
      <c r="GK29" s="156"/>
      <c r="GL29" s="156"/>
      <c r="GM29" s="156"/>
      <c r="GN29" s="156"/>
      <c r="GO29" s="156"/>
      <c r="GP29" s="156"/>
      <c r="GQ29" s="156"/>
      <c r="GR29" s="156"/>
      <c r="GS29" s="156"/>
      <c r="GT29" s="156"/>
      <c r="GU29" s="156"/>
      <c r="GV29" s="156"/>
      <c r="GW29" s="156"/>
      <c r="GX29" s="156"/>
      <c r="GY29" s="156"/>
      <c r="GZ29" s="156"/>
      <c r="HA29" s="156"/>
      <c r="HB29" s="156"/>
      <c r="HC29" s="156"/>
      <c r="HD29" s="156"/>
      <c r="HE29" s="156"/>
      <c r="HF29" s="156"/>
      <c r="HG29" s="156"/>
      <c r="HH29" s="156"/>
      <c r="HI29" s="156"/>
      <c r="HJ29" s="156"/>
      <c r="HK29" s="156"/>
      <c r="HL29" s="156"/>
      <c r="HM29" s="156"/>
      <c r="HN29" s="156"/>
      <c r="HO29" s="156"/>
      <c r="HP29" s="156"/>
      <c r="HQ29" s="156"/>
      <c r="HR29" s="156"/>
      <c r="HS29" s="156"/>
      <c r="HT29" s="156"/>
      <c r="HU29" s="156"/>
      <c r="HV29" s="156"/>
      <c r="HW29" s="156"/>
      <c r="HX29" s="156"/>
      <c r="HY29" s="156"/>
      <c r="HZ29" s="156"/>
      <c r="IA29" s="156"/>
      <c r="IB29" s="156"/>
      <c r="IC29" s="156"/>
      <c r="ID29" s="156"/>
      <c r="IE29" s="156"/>
      <c r="IF29" s="156"/>
      <c r="IG29" s="156"/>
      <c r="IH29" s="156"/>
      <c r="II29" s="156"/>
      <c r="IJ29" s="156"/>
      <c r="IK29" s="156"/>
      <c r="IL29" s="156"/>
      <c r="IM29" s="156"/>
      <c r="IN29" s="156"/>
      <c r="IO29" s="156"/>
      <c r="IP29" s="156"/>
      <c r="IQ29" s="156"/>
      <c r="IR29" s="156"/>
      <c r="IS29" s="156"/>
      <c r="IT29" s="156"/>
      <c r="IU29" s="156"/>
      <c r="IV29" s="156"/>
    </row>
    <row r="30" spans="1:256" ht="15">
      <c r="A30" s="156" t="s">
        <v>17</v>
      </c>
      <c r="B30" s="214">
        <v>2361</v>
      </c>
      <c r="C30" s="214">
        <v>780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  <c r="DQ30" s="156"/>
      <c r="DR30" s="156"/>
      <c r="DS30" s="156"/>
      <c r="DT30" s="156"/>
      <c r="DU30" s="156"/>
      <c r="DV30" s="156"/>
      <c r="DW30" s="156"/>
      <c r="DX30" s="156"/>
      <c r="DY30" s="156"/>
      <c r="DZ30" s="156"/>
      <c r="EA30" s="156"/>
      <c r="EB30" s="156"/>
      <c r="EC30" s="156"/>
      <c r="ED30" s="156"/>
      <c r="EE30" s="156"/>
      <c r="EF30" s="156"/>
      <c r="EG30" s="156"/>
      <c r="EH30" s="156"/>
      <c r="EI30" s="156"/>
      <c r="EJ30" s="156"/>
      <c r="EK30" s="156"/>
      <c r="EL30" s="156"/>
      <c r="EM30" s="156"/>
      <c r="EN30" s="156"/>
      <c r="EO30" s="156"/>
      <c r="EP30" s="156"/>
      <c r="EQ30" s="156"/>
      <c r="ER30" s="156"/>
      <c r="ES30" s="156"/>
      <c r="ET30" s="156"/>
      <c r="EU30" s="156"/>
      <c r="EV30" s="156"/>
      <c r="EW30" s="156"/>
      <c r="EX30" s="156"/>
      <c r="EY30" s="156"/>
      <c r="EZ30" s="156"/>
      <c r="FA30" s="156"/>
      <c r="FB30" s="156"/>
      <c r="FC30" s="156"/>
      <c r="FD30" s="156"/>
      <c r="FE30" s="156"/>
      <c r="FF30" s="156"/>
      <c r="FG30" s="156"/>
      <c r="FH30" s="156"/>
      <c r="FI30" s="156"/>
      <c r="FJ30" s="156"/>
      <c r="FK30" s="156"/>
      <c r="FL30" s="156"/>
      <c r="FM30" s="156"/>
      <c r="FN30" s="156"/>
      <c r="FO30" s="156"/>
      <c r="FP30" s="156"/>
      <c r="FQ30" s="156"/>
      <c r="FR30" s="156"/>
      <c r="FS30" s="156"/>
      <c r="FT30" s="156"/>
      <c r="FU30" s="156"/>
      <c r="FV30" s="156"/>
      <c r="FW30" s="156"/>
      <c r="FX30" s="156"/>
      <c r="FY30" s="156"/>
      <c r="FZ30" s="156"/>
      <c r="GA30" s="156"/>
      <c r="GB30" s="156"/>
      <c r="GC30" s="156"/>
      <c r="GD30" s="156"/>
      <c r="GE30" s="156"/>
      <c r="GF30" s="156"/>
      <c r="GG30" s="156"/>
      <c r="GH30" s="156"/>
      <c r="GI30" s="156"/>
      <c r="GJ30" s="156"/>
      <c r="GK30" s="156"/>
      <c r="GL30" s="156"/>
      <c r="GM30" s="156"/>
      <c r="GN30" s="156"/>
      <c r="GO30" s="156"/>
      <c r="GP30" s="156"/>
      <c r="GQ30" s="156"/>
      <c r="GR30" s="156"/>
      <c r="GS30" s="156"/>
      <c r="GT30" s="156"/>
      <c r="GU30" s="156"/>
      <c r="GV30" s="156"/>
      <c r="GW30" s="156"/>
      <c r="GX30" s="156"/>
      <c r="GY30" s="156"/>
      <c r="GZ30" s="156"/>
      <c r="HA30" s="156"/>
      <c r="HB30" s="156"/>
      <c r="HC30" s="156"/>
      <c r="HD30" s="156"/>
      <c r="HE30" s="156"/>
      <c r="HF30" s="156"/>
      <c r="HG30" s="156"/>
      <c r="HH30" s="156"/>
      <c r="HI30" s="156"/>
      <c r="HJ30" s="156"/>
      <c r="HK30" s="156"/>
      <c r="HL30" s="156"/>
      <c r="HM30" s="156"/>
      <c r="HN30" s="156"/>
      <c r="HO30" s="156"/>
      <c r="HP30" s="156"/>
      <c r="HQ30" s="156"/>
      <c r="HR30" s="156"/>
      <c r="HS30" s="156"/>
      <c r="HT30" s="156"/>
      <c r="HU30" s="156"/>
      <c r="HV30" s="156"/>
      <c r="HW30" s="156"/>
      <c r="HX30" s="156"/>
      <c r="HY30" s="156"/>
      <c r="HZ30" s="156"/>
      <c r="IA30" s="156"/>
      <c r="IB30" s="156"/>
      <c r="IC30" s="156"/>
      <c r="ID30" s="156"/>
      <c r="IE30" s="156"/>
      <c r="IF30" s="156"/>
      <c r="IG30" s="156"/>
      <c r="IH30" s="156"/>
      <c r="II30" s="156"/>
      <c r="IJ30" s="156"/>
      <c r="IK30" s="156"/>
      <c r="IL30" s="156"/>
      <c r="IM30" s="156"/>
      <c r="IN30" s="156"/>
      <c r="IO30" s="156"/>
      <c r="IP30" s="156"/>
      <c r="IQ30" s="156"/>
      <c r="IR30" s="156"/>
      <c r="IS30" s="156"/>
      <c r="IT30" s="156"/>
      <c r="IU30" s="156"/>
      <c r="IV30" s="156"/>
    </row>
    <row r="31" spans="1:256" ht="15">
      <c r="A31" s="154" t="s">
        <v>18</v>
      </c>
      <c r="B31" s="214">
        <v>1980</v>
      </c>
      <c r="C31" s="214">
        <v>104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56"/>
      <c r="CY31" s="156"/>
      <c r="CZ31" s="156"/>
      <c r="DA31" s="156"/>
      <c r="DB31" s="156"/>
      <c r="DC31" s="156"/>
      <c r="DD31" s="156"/>
      <c r="DE31" s="156"/>
      <c r="DF31" s="156"/>
      <c r="DG31" s="156"/>
      <c r="DH31" s="156"/>
      <c r="DI31" s="156"/>
      <c r="DJ31" s="156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56"/>
      <c r="DX31" s="156"/>
      <c r="DY31" s="156"/>
      <c r="DZ31" s="156"/>
      <c r="EA31" s="156"/>
      <c r="EB31" s="156"/>
      <c r="EC31" s="156"/>
      <c r="ED31" s="156"/>
      <c r="EE31" s="156"/>
      <c r="EF31" s="156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6"/>
      <c r="GW31" s="156"/>
      <c r="GX31" s="156"/>
      <c r="GY31" s="156"/>
      <c r="GZ31" s="156"/>
      <c r="HA31" s="156"/>
      <c r="HB31" s="156"/>
      <c r="HC31" s="156"/>
      <c r="HD31" s="156"/>
      <c r="HE31" s="156"/>
      <c r="HF31" s="156"/>
      <c r="HG31" s="156"/>
      <c r="HH31" s="156"/>
      <c r="HI31" s="156"/>
      <c r="HJ31" s="156"/>
      <c r="HK31" s="156"/>
      <c r="HL31" s="156"/>
      <c r="HM31" s="156"/>
      <c r="HN31" s="156"/>
      <c r="HO31" s="156"/>
      <c r="HP31" s="156"/>
      <c r="HQ31" s="156"/>
      <c r="HR31" s="156"/>
      <c r="HS31" s="156"/>
      <c r="HT31" s="156"/>
      <c r="HU31" s="156"/>
      <c r="HV31" s="156"/>
      <c r="HW31" s="156"/>
      <c r="HX31" s="156"/>
      <c r="HY31" s="156"/>
      <c r="HZ31" s="156"/>
      <c r="IA31" s="156"/>
      <c r="IB31" s="156"/>
      <c r="IC31" s="156"/>
      <c r="ID31" s="156"/>
      <c r="IE31" s="156"/>
      <c r="IF31" s="156"/>
      <c r="IG31" s="156"/>
      <c r="IH31" s="156"/>
      <c r="II31" s="156"/>
      <c r="IJ31" s="156"/>
      <c r="IK31" s="156"/>
      <c r="IL31" s="156"/>
      <c r="IM31" s="156"/>
      <c r="IN31" s="156"/>
      <c r="IO31" s="156"/>
      <c r="IP31" s="156"/>
      <c r="IQ31" s="156"/>
      <c r="IR31" s="156"/>
      <c r="IS31" s="156"/>
      <c r="IT31" s="156"/>
      <c r="IU31" s="156"/>
      <c r="IV31" s="156"/>
    </row>
    <row r="32" spans="1:256" ht="15">
      <c r="A32" s="154" t="s">
        <v>19</v>
      </c>
      <c r="B32" s="217">
        <v>0</v>
      </c>
      <c r="C32" s="217">
        <v>0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6"/>
      <c r="GZ32" s="156"/>
      <c r="HA32" s="156"/>
      <c r="HB32" s="156"/>
      <c r="HC32" s="156"/>
      <c r="HD32" s="156"/>
      <c r="HE32" s="156"/>
      <c r="HF32" s="156"/>
      <c r="HG32" s="156"/>
      <c r="HH32" s="156"/>
      <c r="HI32" s="156"/>
      <c r="HJ32" s="156"/>
      <c r="HK32" s="156"/>
      <c r="HL32" s="156"/>
      <c r="HM32" s="156"/>
      <c r="HN32" s="156"/>
      <c r="HO32" s="156"/>
      <c r="HP32" s="156"/>
      <c r="HQ32" s="156"/>
      <c r="HR32" s="156"/>
      <c r="HS32" s="156"/>
      <c r="HT32" s="156"/>
      <c r="HU32" s="156"/>
      <c r="HV32" s="156"/>
      <c r="HW32" s="156"/>
      <c r="HX32" s="156"/>
      <c r="HY32" s="156"/>
      <c r="HZ32" s="156"/>
      <c r="IA32" s="156"/>
      <c r="IB32" s="156"/>
      <c r="IC32" s="156"/>
      <c r="ID32" s="156"/>
      <c r="IE32" s="156"/>
      <c r="IF32" s="156"/>
      <c r="IG32" s="156"/>
      <c r="IH32" s="156"/>
      <c r="II32" s="156"/>
      <c r="IJ32" s="156"/>
      <c r="IK32" s="156"/>
      <c r="IL32" s="156"/>
      <c r="IM32" s="156"/>
      <c r="IN32" s="156"/>
      <c r="IO32" s="156"/>
      <c r="IP32" s="156"/>
      <c r="IQ32" s="156"/>
      <c r="IR32" s="156"/>
      <c r="IS32" s="156"/>
      <c r="IT32" s="156"/>
      <c r="IU32" s="156"/>
      <c r="IV32" s="156"/>
    </row>
    <row r="33" spans="1:256" ht="15">
      <c r="A33" s="154" t="s">
        <v>350</v>
      </c>
      <c r="B33" s="220">
        <f>SUM(B30:B32)</f>
        <v>4341</v>
      </c>
      <c r="C33" s="220">
        <f>SUM(C30:C32)</f>
        <v>884</v>
      </c>
      <c r="D33" s="161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6"/>
      <c r="CV33" s="156"/>
      <c r="CW33" s="156"/>
      <c r="CX33" s="156"/>
      <c r="CY33" s="156"/>
      <c r="CZ33" s="156"/>
      <c r="DA33" s="156"/>
      <c r="DB33" s="156"/>
      <c r="DC33" s="156"/>
      <c r="DD33" s="156"/>
      <c r="DE33" s="156"/>
      <c r="DF33" s="156"/>
      <c r="DG33" s="156"/>
      <c r="DH33" s="156"/>
      <c r="DI33" s="156"/>
      <c r="DJ33" s="156"/>
      <c r="DK33" s="156"/>
      <c r="DL33" s="156"/>
      <c r="DM33" s="156"/>
      <c r="DN33" s="156"/>
      <c r="DO33" s="156"/>
      <c r="DP33" s="156"/>
      <c r="DQ33" s="156"/>
      <c r="DR33" s="156"/>
      <c r="DS33" s="156"/>
      <c r="DT33" s="156"/>
      <c r="DU33" s="156"/>
      <c r="DV33" s="156"/>
      <c r="DW33" s="156"/>
      <c r="DX33" s="156"/>
      <c r="DY33" s="156"/>
      <c r="DZ33" s="156"/>
      <c r="EA33" s="156"/>
      <c r="EB33" s="156"/>
      <c r="EC33" s="156"/>
      <c r="ED33" s="156"/>
      <c r="EE33" s="156"/>
      <c r="EF33" s="156"/>
      <c r="EG33" s="156"/>
      <c r="EH33" s="156"/>
      <c r="EI33" s="156"/>
      <c r="EJ33" s="156"/>
      <c r="EK33" s="156"/>
      <c r="EL33" s="156"/>
      <c r="EM33" s="156"/>
      <c r="EN33" s="156"/>
      <c r="EO33" s="156"/>
      <c r="EP33" s="156"/>
      <c r="EQ33" s="156"/>
      <c r="ER33" s="156"/>
      <c r="ES33" s="156"/>
      <c r="ET33" s="156"/>
      <c r="EU33" s="156"/>
      <c r="EV33" s="156"/>
      <c r="EW33" s="156"/>
      <c r="EX33" s="156"/>
      <c r="EY33" s="156"/>
      <c r="EZ33" s="156"/>
      <c r="FA33" s="156"/>
      <c r="FB33" s="156"/>
      <c r="FC33" s="156"/>
      <c r="FD33" s="156"/>
      <c r="FE33" s="156"/>
      <c r="FF33" s="156"/>
      <c r="FG33" s="156"/>
      <c r="FH33" s="156"/>
      <c r="FI33" s="156"/>
      <c r="FJ33" s="156"/>
      <c r="FK33" s="156"/>
      <c r="FL33" s="156"/>
      <c r="FM33" s="156"/>
      <c r="FN33" s="156"/>
      <c r="FO33" s="156"/>
      <c r="FP33" s="156"/>
      <c r="FQ33" s="156"/>
      <c r="FR33" s="156"/>
      <c r="FS33" s="156"/>
      <c r="FT33" s="156"/>
      <c r="FU33" s="156"/>
      <c r="FV33" s="156"/>
      <c r="FW33" s="156"/>
      <c r="FX33" s="156"/>
      <c r="FY33" s="156"/>
      <c r="FZ33" s="156"/>
      <c r="GA33" s="156"/>
      <c r="GB33" s="156"/>
      <c r="GC33" s="156"/>
      <c r="GD33" s="156"/>
      <c r="GE33" s="156"/>
      <c r="GF33" s="156"/>
      <c r="GG33" s="156"/>
      <c r="GH33" s="156"/>
      <c r="GI33" s="156"/>
      <c r="GJ33" s="156"/>
      <c r="GK33" s="156"/>
      <c r="GL33" s="156"/>
      <c r="GM33" s="156"/>
      <c r="GN33" s="156"/>
      <c r="GO33" s="156"/>
      <c r="GP33" s="156"/>
      <c r="GQ33" s="156"/>
      <c r="GR33" s="156"/>
      <c r="GS33" s="156"/>
      <c r="GT33" s="156"/>
      <c r="GU33" s="156"/>
      <c r="GV33" s="156"/>
      <c r="GW33" s="156"/>
      <c r="GX33" s="156"/>
      <c r="GY33" s="156"/>
      <c r="GZ33" s="156"/>
      <c r="HA33" s="156"/>
      <c r="HB33" s="156"/>
      <c r="HC33" s="156"/>
      <c r="HD33" s="156"/>
      <c r="HE33" s="156"/>
      <c r="HF33" s="156"/>
      <c r="HG33" s="156"/>
      <c r="HH33" s="156"/>
      <c r="HI33" s="156"/>
      <c r="HJ33" s="156"/>
      <c r="HK33" s="156"/>
      <c r="HL33" s="156"/>
      <c r="HM33" s="156"/>
      <c r="HN33" s="156"/>
      <c r="HO33" s="156"/>
      <c r="HP33" s="156"/>
      <c r="HQ33" s="156"/>
      <c r="HR33" s="156"/>
      <c r="HS33" s="156"/>
      <c r="HT33" s="156"/>
      <c r="HU33" s="156"/>
      <c r="HV33" s="156"/>
      <c r="HW33" s="156"/>
      <c r="HX33" s="156"/>
      <c r="HY33" s="156"/>
      <c r="HZ33" s="156"/>
      <c r="IA33" s="156"/>
      <c r="IB33" s="156"/>
      <c r="IC33" s="156"/>
      <c r="ID33" s="156"/>
      <c r="IE33" s="156"/>
      <c r="IF33" s="156"/>
      <c r="IG33" s="156"/>
      <c r="IH33" s="156"/>
      <c r="II33" s="156"/>
      <c r="IJ33" s="156"/>
      <c r="IK33" s="156"/>
      <c r="IL33" s="156"/>
      <c r="IM33" s="156"/>
      <c r="IN33" s="156"/>
      <c r="IO33" s="156"/>
      <c r="IP33" s="156"/>
      <c r="IQ33" s="156"/>
      <c r="IR33" s="156"/>
      <c r="IS33" s="156"/>
      <c r="IT33" s="156"/>
      <c r="IU33" s="156"/>
      <c r="IV33" s="156"/>
    </row>
    <row r="34" spans="1:256" ht="15">
      <c r="A34" s="154" t="s">
        <v>0</v>
      </c>
      <c r="B34" s="216"/>
      <c r="C34" s="21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  <c r="DU34" s="156"/>
      <c r="DV34" s="156"/>
      <c r="DW34" s="156"/>
      <c r="DX34" s="156"/>
      <c r="DY34" s="156"/>
      <c r="DZ34" s="156"/>
      <c r="EA34" s="156"/>
      <c r="EB34" s="156"/>
      <c r="EC34" s="156"/>
      <c r="ED34" s="156"/>
      <c r="EE34" s="156"/>
      <c r="EF34" s="156"/>
      <c r="EG34" s="156"/>
      <c r="EH34" s="156"/>
      <c r="EI34" s="156"/>
      <c r="EJ34" s="156"/>
      <c r="EK34" s="156"/>
      <c r="EL34" s="156"/>
      <c r="EM34" s="156"/>
      <c r="EN34" s="156"/>
      <c r="EO34" s="156"/>
      <c r="EP34" s="156"/>
      <c r="EQ34" s="156"/>
      <c r="ER34" s="156"/>
      <c r="ES34" s="156"/>
      <c r="ET34" s="156"/>
      <c r="EU34" s="156"/>
      <c r="EV34" s="156"/>
      <c r="EW34" s="156"/>
      <c r="EX34" s="156"/>
      <c r="EY34" s="156"/>
      <c r="EZ34" s="156"/>
      <c r="FA34" s="156"/>
      <c r="FB34" s="156"/>
      <c r="FC34" s="156"/>
      <c r="FD34" s="156"/>
      <c r="FE34" s="156"/>
      <c r="FF34" s="156"/>
      <c r="FG34" s="156"/>
      <c r="FH34" s="156"/>
      <c r="FI34" s="156"/>
      <c r="FJ34" s="156"/>
      <c r="FK34" s="156"/>
      <c r="FL34" s="156"/>
      <c r="FM34" s="156"/>
      <c r="FN34" s="156"/>
      <c r="FO34" s="156"/>
      <c r="FP34" s="156"/>
      <c r="FQ34" s="156"/>
      <c r="FR34" s="156"/>
      <c r="FS34" s="156"/>
      <c r="FT34" s="156"/>
      <c r="FU34" s="156"/>
      <c r="FV34" s="156"/>
      <c r="FW34" s="156"/>
      <c r="FX34" s="156"/>
      <c r="FY34" s="156"/>
      <c r="FZ34" s="156"/>
      <c r="GA34" s="156"/>
      <c r="GB34" s="156"/>
      <c r="GC34" s="156"/>
      <c r="GD34" s="156"/>
      <c r="GE34" s="156"/>
      <c r="GF34" s="156"/>
      <c r="GG34" s="156"/>
      <c r="GH34" s="156"/>
      <c r="GI34" s="156"/>
      <c r="GJ34" s="156"/>
      <c r="GK34" s="156"/>
      <c r="GL34" s="156"/>
      <c r="GM34" s="156"/>
      <c r="GN34" s="156"/>
      <c r="GO34" s="156"/>
      <c r="GP34" s="156"/>
      <c r="GQ34" s="156"/>
      <c r="GR34" s="156"/>
      <c r="GS34" s="156"/>
      <c r="GT34" s="156"/>
      <c r="GU34" s="156"/>
      <c r="GV34" s="156"/>
      <c r="GW34" s="156"/>
      <c r="GX34" s="156"/>
      <c r="GY34" s="156"/>
      <c r="GZ34" s="156"/>
      <c r="HA34" s="156"/>
      <c r="HB34" s="156"/>
      <c r="HC34" s="156"/>
      <c r="HD34" s="156"/>
      <c r="HE34" s="156"/>
      <c r="HF34" s="156"/>
      <c r="HG34" s="156"/>
      <c r="HH34" s="156"/>
      <c r="HI34" s="156"/>
      <c r="HJ34" s="156"/>
      <c r="HK34" s="156"/>
      <c r="HL34" s="156"/>
      <c r="HM34" s="156"/>
      <c r="HN34" s="156"/>
      <c r="HO34" s="156"/>
      <c r="HP34" s="156"/>
      <c r="HQ34" s="156"/>
      <c r="HR34" s="156"/>
      <c r="HS34" s="156"/>
      <c r="HT34" s="156"/>
      <c r="HU34" s="156"/>
      <c r="HV34" s="156"/>
      <c r="HW34" s="156"/>
      <c r="HX34" s="156"/>
      <c r="HY34" s="156"/>
      <c r="HZ34" s="156"/>
      <c r="IA34" s="156"/>
      <c r="IB34" s="156"/>
      <c r="IC34" s="156"/>
      <c r="ID34" s="156"/>
      <c r="IE34" s="156"/>
      <c r="IF34" s="156"/>
      <c r="IG34" s="156"/>
      <c r="IH34" s="156"/>
      <c r="II34" s="156"/>
      <c r="IJ34" s="156"/>
      <c r="IK34" s="156"/>
      <c r="IL34" s="156"/>
      <c r="IM34" s="156"/>
      <c r="IN34" s="156"/>
      <c r="IO34" s="156"/>
      <c r="IP34" s="156"/>
      <c r="IQ34" s="156"/>
      <c r="IR34" s="156"/>
      <c r="IS34" s="156"/>
      <c r="IT34" s="156"/>
      <c r="IU34" s="156"/>
      <c r="IV34" s="156"/>
    </row>
    <row r="35" spans="1:256" ht="15">
      <c r="A35" s="181" t="s">
        <v>20</v>
      </c>
      <c r="B35" s="214">
        <f>B33+B27+B22</f>
        <v>-1217</v>
      </c>
      <c r="C35" s="214">
        <f>C33+C27+C22</f>
        <v>-138</v>
      </c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6"/>
      <c r="CW35" s="156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6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6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6"/>
      <c r="ET35" s="156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56"/>
      <c r="FK35" s="156"/>
      <c r="FL35" s="156"/>
      <c r="FM35" s="156"/>
      <c r="FN35" s="156"/>
      <c r="FO35" s="156"/>
      <c r="FP35" s="156"/>
      <c r="FQ35" s="156"/>
      <c r="FR35" s="156"/>
      <c r="FS35" s="156"/>
      <c r="FT35" s="156"/>
      <c r="FU35" s="156"/>
      <c r="FV35" s="156"/>
      <c r="FW35" s="156"/>
      <c r="FX35" s="156"/>
      <c r="FY35" s="156"/>
      <c r="FZ35" s="156"/>
      <c r="GA35" s="156"/>
      <c r="GB35" s="156"/>
      <c r="GC35" s="156"/>
      <c r="GD35" s="156"/>
      <c r="GE35" s="156"/>
      <c r="GF35" s="156"/>
      <c r="GG35" s="156"/>
      <c r="GH35" s="156"/>
      <c r="GI35" s="156"/>
      <c r="GJ35" s="156"/>
      <c r="GK35" s="156"/>
      <c r="GL35" s="156"/>
      <c r="GM35" s="156"/>
      <c r="GN35" s="156"/>
      <c r="GO35" s="156"/>
      <c r="GP35" s="156"/>
      <c r="GQ35" s="156"/>
      <c r="GR35" s="156"/>
      <c r="GS35" s="156"/>
      <c r="GT35" s="156"/>
      <c r="GU35" s="156"/>
      <c r="GV35" s="156"/>
      <c r="GW35" s="156"/>
      <c r="GX35" s="156"/>
      <c r="GY35" s="156"/>
      <c r="GZ35" s="156"/>
      <c r="HA35" s="156"/>
      <c r="HB35" s="156"/>
      <c r="HC35" s="156"/>
      <c r="HD35" s="156"/>
      <c r="HE35" s="156"/>
      <c r="HF35" s="156"/>
      <c r="HG35" s="156"/>
      <c r="HH35" s="156"/>
      <c r="HI35" s="156"/>
      <c r="HJ35" s="156"/>
      <c r="HK35" s="156"/>
      <c r="HL35" s="156"/>
      <c r="HM35" s="156"/>
      <c r="HN35" s="156"/>
      <c r="HO35" s="156"/>
      <c r="HP35" s="156"/>
      <c r="HQ35" s="156"/>
      <c r="HR35" s="156"/>
      <c r="HS35" s="156"/>
      <c r="HT35" s="156"/>
      <c r="HU35" s="156"/>
      <c r="HV35" s="156"/>
      <c r="HW35" s="156"/>
      <c r="HX35" s="156"/>
      <c r="HY35" s="156"/>
      <c r="HZ35" s="156"/>
      <c r="IA35" s="156"/>
      <c r="IB35" s="156"/>
      <c r="IC35" s="156"/>
      <c r="ID35" s="156"/>
      <c r="IE35" s="156"/>
      <c r="IF35" s="156"/>
      <c r="IG35" s="156"/>
      <c r="IH35" s="156"/>
      <c r="II35" s="156"/>
      <c r="IJ35" s="156"/>
      <c r="IK35" s="156"/>
      <c r="IL35" s="156"/>
      <c r="IM35" s="156"/>
      <c r="IN35" s="156"/>
      <c r="IO35" s="156"/>
      <c r="IP35" s="156"/>
      <c r="IQ35" s="156"/>
      <c r="IR35" s="156"/>
      <c r="IS35" s="156"/>
      <c r="IT35" s="156"/>
      <c r="IU35" s="156"/>
      <c r="IV35" s="156"/>
    </row>
    <row r="36" spans="1:256" ht="15">
      <c r="A36" s="156"/>
      <c r="B36" s="214"/>
      <c r="C36" s="214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56"/>
      <c r="BQ36" s="156"/>
      <c r="BR36" s="156"/>
      <c r="BS36" s="156"/>
      <c r="BT36" s="156"/>
      <c r="BU36" s="156"/>
      <c r="BV36" s="156"/>
      <c r="BW36" s="156"/>
      <c r="BX36" s="156"/>
      <c r="BY36" s="156"/>
      <c r="BZ36" s="156"/>
      <c r="CA36" s="156"/>
      <c r="CB36" s="156"/>
      <c r="CC36" s="156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6"/>
      <c r="CU36" s="156"/>
      <c r="CV36" s="156"/>
      <c r="CW36" s="156"/>
      <c r="CX36" s="156"/>
      <c r="CY36" s="156"/>
      <c r="CZ36" s="156"/>
      <c r="DA36" s="156"/>
      <c r="DB36" s="156"/>
      <c r="DC36" s="156"/>
      <c r="DD36" s="156"/>
      <c r="DE36" s="156"/>
      <c r="DF36" s="156"/>
      <c r="DG36" s="156"/>
      <c r="DH36" s="156"/>
      <c r="DI36" s="156"/>
      <c r="DJ36" s="156"/>
      <c r="DK36" s="156"/>
      <c r="DL36" s="156"/>
      <c r="DM36" s="156"/>
      <c r="DN36" s="156"/>
      <c r="DO36" s="156"/>
      <c r="DP36" s="156"/>
      <c r="DQ36" s="156"/>
      <c r="DR36" s="156"/>
      <c r="DS36" s="156"/>
      <c r="DT36" s="156"/>
      <c r="DU36" s="156"/>
      <c r="DV36" s="156"/>
      <c r="DW36" s="156"/>
      <c r="DX36" s="156"/>
      <c r="DY36" s="156"/>
      <c r="DZ36" s="156"/>
      <c r="EA36" s="156"/>
      <c r="EB36" s="156"/>
      <c r="EC36" s="156"/>
      <c r="ED36" s="156"/>
      <c r="EE36" s="156"/>
      <c r="EF36" s="156"/>
      <c r="EG36" s="156"/>
      <c r="EH36" s="156"/>
      <c r="EI36" s="156"/>
      <c r="EJ36" s="156"/>
      <c r="EK36" s="156"/>
      <c r="EL36" s="156"/>
      <c r="EM36" s="156"/>
      <c r="EN36" s="156"/>
      <c r="EO36" s="156"/>
      <c r="EP36" s="156"/>
      <c r="EQ36" s="156"/>
      <c r="ER36" s="156"/>
      <c r="ES36" s="156"/>
      <c r="ET36" s="156"/>
      <c r="EU36" s="156"/>
      <c r="EV36" s="156"/>
      <c r="EW36" s="156"/>
      <c r="EX36" s="156"/>
      <c r="EY36" s="156"/>
      <c r="EZ36" s="156"/>
      <c r="FA36" s="156"/>
      <c r="FB36" s="156"/>
      <c r="FC36" s="156"/>
      <c r="FD36" s="156"/>
      <c r="FE36" s="156"/>
      <c r="FF36" s="156"/>
      <c r="FG36" s="156"/>
      <c r="FH36" s="156"/>
      <c r="FI36" s="156"/>
      <c r="FJ36" s="156"/>
      <c r="FK36" s="156"/>
      <c r="FL36" s="156"/>
      <c r="FM36" s="156"/>
      <c r="FN36" s="156"/>
      <c r="FO36" s="156"/>
      <c r="FP36" s="156"/>
      <c r="FQ36" s="156"/>
      <c r="FR36" s="156"/>
      <c r="FS36" s="156"/>
      <c r="FT36" s="156"/>
      <c r="FU36" s="156"/>
      <c r="FV36" s="156"/>
      <c r="FW36" s="156"/>
      <c r="FX36" s="156"/>
      <c r="FY36" s="156"/>
      <c r="FZ36" s="156"/>
      <c r="GA36" s="156"/>
      <c r="GB36" s="156"/>
      <c r="GC36" s="156"/>
      <c r="GD36" s="156"/>
      <c r="GE36" s="156"/>
      <c r="GF36" s="156"/>
      <c r="GG36" s="156"/>
      <c r="GH36" s="156"/>
      <c r="GI36" s="156"/>
      <c r="GJ36" s="156"/>
      <c r="GK36" s="156"/>
      <c r="GL36" s="156"/>
      <c r="GM36" s="156"/>
      <c r="GN36" s="156"/>
      <c r="GO36" s="156"/>
      <c r="GP36" s="156"/>
      <c r="GQ36" s="156"/>
      <c r="GR36" s="156"/>
      <c r="GS36" s="156"/>
      <c r="GT36" s="156"/>
      <c r="GU36" s="156"/>
      <c r="GV36" s="156"/>
      <c r="GW36" s="156"/>
      <c r="GX36" s="156"/>
      <c r="GY36" s="156"/>
      <c r="GZ36" s="156"/>
      <c r="HA36" s="156"/>
      <c r="HB36" s="156"/>
      <c r="HC36" s="156"/>
      <c r="HD36" s="156"/>
      <c r="HE36" s="156"/>
      <c r="HF36" s="156"/>
      <c r="HG36" s="156"/>
      <c r="HH36" s="156"/>
      <c r="HI36" s="156"/>
      <c r="HJ36" s="156"/>
      <c r="HK36" s="156"/>
      <c r="HL36" s="156"/>
      <c r="HM36" s="156"/>
      <c r="HN36" s="156"/>
      <c r="HO36" s="156"/>
      <c r="HP36" s="156"/>
      <c r="HQ36" s="156"/>
      <c r="HR36" s="156"/>
      <c r="HS36" s="156"/>
      <c r="HT36" s="156"/>
      <c r="HU36" s="156"/>
      <c r="HV36" s="156"/>
      <c r="HW36" s="156"/>
      <c r="HX36" s="156"/>
      <c r="HY36" s="156"/>
      <c r="HZ36" s="156"/>
      <c r="IA36" s="156"/>
      <c r="IB36" s="156"/>
      <c r="IC36" s="156"/>
      <c r="ID36" s="156"/>
      <c r="IE36" s="156"/>
      <c r="IF36" s="156"/>
      <c r="IG36" s="156"/>
      <c r="IH36" s="156"/>
      <c r="II36" s="156"/>
      <c r="IJ36" s="156"/>
      <c r="IK36" s="156"/>
      <c r="IL36" s="156"/>
      <c r="IM36" s="156"/>
      <c r="IN36" s="156"/>
      <c r="IO36" s="156"/>
      <c r="IP36" s="156"/>
      <c r="IQ36" s="156"/>
      <c r="IR36" s="156"/>
      <c r="IS36" s="156"/>
      <c r="IT36" s="156"/>
      <c r="IU36" s="156"/>
      <c r="IV36" s="156"/>
    </row>
    <row r="37" spans="1:256" ht="15">
      <c r="A37" s="154" t="s">
        <v>21</v>
      </c>
      <c r="B37" s="214">
        <v>-8452</v>
      </c>
      <c r="C37" s="214">
        <v>-8314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56"/>
      <c r="FD37" s="156"/>
      <c r="FE37" s="156"/>
      <c r="FF37" s="156"/>
      <c r="FG37" s="156"/>
      <c r="FH37" s="156"/>
      <c r="FI37" s="156"/>
      <c r="FJ37" s="156"/>
      <c r="FK37" s="156"/>
      <c r="FL37" s="156"/>
      <c r="FM37" s="156"/>
      <c r="FN37" s="156"/>
      <c r="FO37" s="156"/>
      <c r="FP37" s="156"/>
      <c r="FQ37" s="156"/>
      <c r="FR37" s="156"/>
      <c r="FS37" s="156"/>
      <c r="FT37" s="156"/>
      <c r="FU37" s="156"/>
      <c r="FV37" s="156"/>
      <c r="FW37" s="156"/>
      <c r="FX37" s="156"/>
      <c r="FY37" s="156"/>
      <c r="FZ37" s="156"/>
      <c r="GA37" s="156"/>
      <c r="GB37" s="156"/>
      <c r="GC37" s="156"/>
      <c r="GD37" s="156"/>
      <c r="GE37" s="156"/>
      <c r="GF37" s="156"/>
      <c r="GG37" s="156"/>
      <c r="GH37" s="156"/>
      <c r="GI37" s="156"/>
      <c r="GJ37" s="156"/>
      <c r="GK37" s="156"/>
      <c r="GL37" s="156"/>
      <c r="GM37" s="156"/>
      <c r="GN37" s="156"/>
      <c r="GO37" s="156"/>
      <c r="GP37" s="156"/>
      <c r="GQ37" s="156"/>
      <c r="GR37" s="156"/>
      <c r="GS37" s="156"/>
      <c r="GT37" s="156"/>
      <c r="GU37" s="156"/>
      <c r="GV37" s="156"/>
      <c r="GW37" s="156"/>
      <c r="GX37" s="156"/>
      <c r="GY37" s="156"/>
      <c r="GZ37" s="156"/>
      <c r="HA37" s="156"/>
      <c r="HB37" s="156"/>
      <c r="HC37" s="156"/>
      <c r="HD37" s="156"/>
      <c r="HE37" s="156"/>
      <c r="HF37" s="156"/>
      <c r="HG37" s="156"/>
      <c r="HH37" s="156"/>
      <c r="HI37" s="156"/>
      <c r="HJ37" s="156"/>
      <c r="HK37" s="156"/>
      <c r="HL37" s="156"/>
      <c r="HM37" s="156"/>
      <c r="HN37" s="156"/>
      <c r="HO37" s="156"/>
      <c r="HP37" s="156"/>
      <c r="HQ37" s="156"/>
      <c r="HR37" s="156"/>
      <c r="HS37" s="156"/>
      <c r="HT37" s="156"/>
      <c r="HU37" s="156"/>
      <c r="HV37" s="156"/>
      <c r="HW37" s="156"/>
      <c r="HX37" s="156"/>
      <c r="HY37" s="156"/>
      <c r="HZ37" s="156"/>
      <c r="IA37" s="156"/>
      <c r="IB37" s="156"/>
      <c r="IC37" s="156"/>
      <c r="ID37" s="156"/>
      <c r="IE37" s="156"/>
      <c r="IF37" s="156"/>
      <c r="IG37" s="156"/>
      <c r="IH37" s="156"/>
      <c r="II37" s="156"/>
      <c r="IJ37" s="156"/>
      <c r="IK37" s="156"/>
      <c r="IL37" s="156"/>
      <c r="IM37" s="156"/>
      <c r="IN37" s="156"/>
      <c r="IO37" s="156"/>
      <c r="IP37" s="156"/>
      <c r="IQ37" s="156"/>
      <c r="IR37" s="156"/>
      <c r="IS37" s="156"/>
      <c r="IT37" s="156"/>
      <c r="IU37" s="156"/>
      <c r="IV37" s="156"/>
    </row>
    <row r="38" spans="1:256" ht="15">
      <c r="A38" s="154"/>
      <c r="B38" s="217"/>
      <c r="C38" s="217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6"/>
      <c r="DY38" s="156"/>
      <c r="DZ38" s="156"/>
      <c r="EA38" s="156"/>
      <c r="EB38" s="156"/>
      <c r="EC38" s="156"/>
      <c r="ED38" s="156"/>
      <c r="EE38" s="156"/>
      <c r="EF38" s="156"/>
      <c r="EG38" s="156"/>
      <c r="EH38" s="156"/>
      <c r="EI38" s="156"/>
      <c r="EJ38" s="156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6"/>
      <c r="FX38" s="156"/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6"/>
      <c r="GK38" s="156"/>
      <c r="GL38" s="156"/>
      <c r="GM38" s="156"/>
      <c r="GN38" s="156"/>
      <c r="GO38" s="156"/>
      <c r="GP38" s="156"/>
      <c r="GQ38" s="156"/>
      <c r="GR38" s="156"/>
      <c r="GS38" s="156"/>
      <c r="GT38" s="156"/>
      <c r="GU38" s="156"/>
      <c r="GV38" s="156"/>
      <c r="GW38" s="156"/>
      <c r="GX38" s="156"/>
      <c r="GY38" s="156"/>
      <c r="GZ38" s="156"/>
      <c r="HA38" s="156"/>
      <c r="HB38" s="156"/>
      <c r="HC38" s="156"/>
      <c r="HD38" s="156"/>
      <c r="HE38" s="156"/>
      <c r="HF38" s="156"/>
      <c r="HG38" s="156"/>
      <c r="HH38" s="156"/>
      <c r="HI38" s="156"/>
      <c r="HJ38" s="156"/>
      <c r="HK38" s="156"/>
      <c r="HL38" s="156"/>
      <c r="HM38" s="156"/>
      <c r="HN38" s="156"/>
      <c r="HO38" s="156"/>
      <c r="HP38" s="156"/>
      <c r="HQ38" s="156"/>
      <c r="HR38" s="156"/>
      <c r="HS38" s="156"/>
      <c r="HT38" s="156"/>
      <c r="HU38" s="156"/>
      <c r="HV38" s="156"/>
      <c r="HW38" s="156"/>
      <c r="HX38" s="156"/>
      <c r="HY38" s="156"/>
      <c r="HZ38" s="156"/>
      <c r="IA38" s="156"/>
      <c r="IB38" s="156"/>
      <c r="IC38" s="156"/>
      <c r="ID38" s="156"/>
      <c r="IE38" s="156"/>
      <c r="IF38" s="156"/>
      <c r="IG38" s="156"/>
      <c r="IH38" s="156"/>
      <c r="II38" s="156"/>
      <c r="IJ38" s="156"/>
      <c r="IK38" s="156"/>
      <c r="IL38" s="156"/>
      <c r="IM38" s="156"/>
      <c r="IN38" s="156"/>
      <c r="IO38" s="156"/>
      <c r="IP38" s="156"/>
      <c r="IQ38" s="156"/>
      <c r="IR38" s="156"/>
      <c r="IS38" s="156"/>
      <c r="IT38" s="156"/>
      <c r="IU38" s="156"/>
      <c r="IV38" s="156"/>
    </row>
    <row r="39" spans="1:256" ht="15.75" thickBot="1">
      <c r="A39" s="154" t="s">
        <v>348</v>
      </c>
      <c r="B39" s="222">
        <f>SUM(B35:B38)</f>
        <v>-9669</v>
      </c>
      <c r="C39" s="222">
        <f>SUM(C35:C38)</f>
        <v>-8452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  <c r="GU39" s="156"/>
      <c r="GV39" s="156"/>
      <c r="GW39" s="156"/>
      <c r="GX39" s="156"/>
      <c r="GY39" s="156"/>
      <c r="GZ39" s="156"/>
      <c r="HA39" s="156"/>
      <c r="HB39" s="156"/>
      <c r="HC39" s="156"/>
      <c r="HD39" s="156"/>
      <c r="HE39" s="156"/>
      <c r="HF39" s="156"/>
      <c r="HG39" s="156"/>
      <c r="HH39" s="156"/>
      <c r="HI39" s="156"/>
      <c r="HJ39" s="156"/>
      <c r="HK39" s="156"/>
      <c r="HL39" s="156"/>
      <c r="HM39" s="156"/>
      <c r="HN39" s="156"/>
      <c r="HO39" s="156"/>
      <c r="HP39" s="156"/>
      <c r="HQ39" s="156"/>
      <c r="HR39" s="156"/>
      <c r="HS39" s="156"/>
      <c r="HT39" s="156"/>
      <c r="HU39" s="156"/>
      <c r="HV39" s="156"/>
      <c r="HW39" s="156"/>
      <c r="HX39" s="156"/>
      <c r="HY39" s="156"/>
      <c r="HZ39" s="156"/>
      <c r="IA39" s="156"/>
      <c r="IB39" s="156"/>
      <c r="IC39" s="156"/>
      <c r="ID39" s="156"/>
      <c r="IE39" s="156"/>
      <c r="IF39" s="156"/>
      <c r="IG39" s="156"/>
      <c r="IH39" s="156"/>
      <c r="II39" s="156"/>
      <c r="IJ39" s="156"/>
      <c r="IK39" s="156"/>
      <c r="IL39" s="156"/>
      <c r="IM39" s="156"/>
      <c r="IN39" s="156"/>
      <c r="IO39" s="156"/>
      <c r="IP39" s="156"/>
      <c r="IQ39" s="156"/>
      <c r="IR39" s="156"/>
      <c r="IS39" s="156"/>
      <c r="IT39" s="156"/>
      <c r="IU39" s="156"/>
      <c r="IV39" s="156"/>
    </row>
    <row r="40" spans="1:256" ht="16.5" thickTop="1">
      <c r="A40" s="144"/>
      <c r="B40" s="158"/>
      <c r="C40" s="158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6"/>
      <c r="CD40" s="156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156"/>
      <c r="DO40" s="156"/>
      <c r="DP40" s="156"/>
      <c r="DQ40" s="156"/>
      <c r="DR40" s="156"/>
      <c r="DS40" s="156"/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6"/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6"/>
      <c r="EU40" s="156"/>
      <c r="EV40" s="156"/>
      <c r="EW40" s="156"/>
      <c r="EX40" s="156"/>
      <c r="EY40" s="156"/>
      <c r="EZ40" s="156"/>
      <c r="FA40" s="156"/>
      <c r="FB40" s="156"/>
      <c r="FC40" s="156"/>
      <c r="FD40" s="156"/>
      <c r="FE40" s="156"/>
      <c r="FF40" s="156"/>
      <c r="FG40" s="156"/>
      <c r="FH40" s="156"/>
      <c r="FI40" s="156"/>
      <c r="FJ40" s="156"/>
      <c r="FK40" s="156"/>
      <c r="FL40" s="156"/>
      <c r="FM40" s="156"/>
      <c r="FN40" s="156"/>
      <c r="FO40" s="156"/>
      <c r="FP40" s="156"/>
      <c r="FQ40" s="156"/>
      <c r="FR40" s="156"/>
      <c r="FS40" s="156"/>
      <c r="FT40" s="156"/>
      <c r="FU40" s="156"/>
      <c r="FV40" s="156"/>
      <c r="FW40" s="156"/>
      <c r="FX40" s="156"/>
      <c r="FY40" s="156"/>
      <c r="FZ40" s="156"/>
      <c r="GA40" s="156"/>
      <c r="GB40" s="156"/>
      <c r="GC40" s="156"/>
      <c r="GD40" s="156"/>
      <c r="GE40" s="156"/>
      <c r="GF40" s="156"/>
      <c r="GG40" s="156"/>
      <c r="GH40" s="156"/>
      <c r="GI40" s="156"/>
      <c r="GJ40" s="156"/>
      <c r="GK40" s="156"/>
      <c r="GL40" s="156"/>
      <c r="GM40" s="156"/>
      <c r="GN40" s="156"/>
      <c r="GO40" s="156"/>
      <c r="GP40" s="156"/>
      <c r="GQ40" s="156"/>
      <c r="GR40" s="156"/>
      <c r="GS40" s="156"/>
      <c r="GT40" s="156"/>
      <c r="GU40" s="156"/>
      <c r="GV40" s="156"/>
      <c r="GW40" s="156"/>
      <c r="GX40" s="156"/>
      <c r="GY40" s="156"/>
      <c r="GZ40" s="156"/>
      <c r="HA40" s="156"/>
      <c r="HB40" s="156"/>
      <c r="HC40" s="156"/>
      <c r="HD40" s="156"/>
      <c r="HE40" s="156"/>
      <c r="HF40" s="156"/>
      <c r="HG40" s="156"/>
      <c r="HH40" s="156"/>
      <c r="HI40" s="156"/>
      <c r="HJ40" s="156"/>
      <c r="HK40" s="156"/>
      <c r="HL40" s="156"/>
      <c r="HM40" s="156"/>
      <c r="HN40" s="156"/>
      <c r="HO40" s="156"/>
      <c r="HP40" s="156"/>
      <c r="HQ40" s="156"/>
      <c r="HR40" s="156"/>
      <c r="HS40" s="156"/>
      <c r="HT40" s="156"/>
      <c r="HU40" s="156"/>
      <c r="HV40" s="156"/>
      <c r="HW40" s="156"/>
      <c r="HX40" s="156"/>
      <c r="HY40" s="156"/>
      <c r="HZ40" s="156"/>
      <c r="IA40" s="156"/>
      <c r="IB40" s="156"/>
      <c r="IC40" s="156"/>
      <c r="ID40" s="156"/>
      <c r="IE40" s="156"/>
      <c r="IF40" s="156"/>
      <c r="IG40" s="156"/>
      <c r="IH40" s="156"/>
      <c r="II40" s="156"/>
      <c r="IJ40" s="156"/>
      <c r="IK40" s="156"/>
      <c r="IL40" s="156"/>
      <c r="IM40" s="156"/>
      <c r="IN40" s="156"/>
      <c r="IO40" s="156"/>
      <c r="IP40" s="156"/>
      <c r="IQ40" s="156"/>
      <c r="IR40" s="156"/>
      <c r="IS40" s="156"/>
      <c r="IT40" s="156"/>
      <c r="IU40" s="156"/>
      <c r="IV40" s="156"/>
    </row>
    <row r="41" spans="1:256" ht="15.75">
      <c r="A41" s="144"/>
      <c r="B41" s="154"/>
      <c r="C41" s="154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6"/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6"/>
      <c r="FE41" s="156"/>
      <c r="FF41" s="156"/>
      <c r="FG41" s="156"/>
      <c r="FH41" s="156"/>
      <c r="FI41" s="156"/>
      <c r="FJ41" s="156"/>
      <c r="FK41" s="156"/>
      <c r="FL41" s="156"/>
      <c r="FM41" s="156"/>
      <c r="FN41" s="156"/>
      <c r="FO41" s="156"/>
      <c r="FP41" s="156"/>
      <c r="FQ41" s="156"/>
      <c r="FR41" s="156"/>
      <c r="FS41" s="156"/>
      <c r="FT41" s="156"/>
      <c r="FU41" s="156"/>
      <c r="FV41" s="156"/>
      <c r="FW41" s="156"/>
      <c r="FX41" s="156"/>
      <c r="FY41" s="156"/>
      <c r="FZ41" s="156"/>
      <c r="GA41" s="156"/>
      <c r="GB41" s="156"/>
      <c r="GC41" s="156"/>
      <c r="GD41" s="156"/>
      <c r="GE41" s="156"/>
      <c r="GF41" s="156"/>
      <c r="GG41" s="156"/>
      <c r="GH41" s="156"/>
      <c r="GI41" s="156"/>
      <c r="GJ41" s="156"/>
      <c r="GK41" s="156"/>
      <c r="GL41" s="156"/>
      <c r="GM41" s="156"/>
      <c r="GN41" s="156"/>
      <c r="GO41" s="156"/>
      <c r="GP41" s="156"/>
      <c r="GQ41" s="156"/>
      <c r="GR41" s="156"/>
      <c r="GS41" s="156"/>
      <c r="GT41" s="156"/>
      <c r="GU41" s="156"/>
      <c r="GV41" s="156"/>
      <c r="GW41" s="156"/>
      <c r="GX41" s="156"/>
      <c r="GY41" s="156"/>
      <c r="GZ41" s="156"/>
      <c r="HA41" s="156"/>
      <c r="HB41" s="156"/>
      <c r="HC41" s="156"/>
      <c r="HD41" s="156"/>
      <c r="HE41" s="156"/>
      <c r="HF41" s="156"/>
      <c r="HG41" s="156"/>
      <c r="HH41" s="156"/>
      <c r="HI41" s="156"/>
      <c r="HJ41" s="156"/>
      <c r="HK41" s="156"/>
      <c r="HL41" s="156"/>
      <c r="HM41" s="156"/>
      <c r="HN41" s="156"/>
      <c r="HO41" s="156"/>
      <c r="HP41" s="156"/>
      <c r="HQ41" s="156"/>
      <c r="HR41" s="156"/>
      <c r="HS41" s="156"/>
      <c r="HT41" s="156"/>
      <c r="HU41" s="156"/>
      <c r="HV41" s="156"/>
      <c r="HW41" s="156"/>
      <c r="HX41" s="156"/>
      <c r="HY41" s="156"/>
      <c r="HZ41" s="156"/>
      <c r="IA41" s="156"/>
      <c r="IB41" s="156"/>
      <c r="IC41" s="156"/>
      <c r="ID41" s="156"/>
      <c r="IE41" s="156"/>
      <c r="IF41" s="156"/>
      <c r="IG41" s="156"/>
      <c r="IH41" s="156"/>
      <c r="II41" s="156"/>
      <c r="IJ41" s="156"/>
      <c r="IK41" s="156"/>
      <c r="IL41" s="156"/>
      <c r="IM41" s="156"/>
      <c r="IN41" s="156"/>
      <c r="IO41" s="156"/>
      <c r="IP41" s="156"/>
      <c r="IQ41" s="156"/>
      <c r="IR41" s="156"/>
      <c r="IS41" s="156"/>
      <c r="IT41" s="156"/>
      <c r="IU41" s="156"/>
      <c r="IV41" s="156"/>
    </row>
    <row r="42" spans="1:256" ht="15">
      <c r="A42" s="154" t="s">
        <v>330</v>
      </c>
      <c r="B42" s="154"/>
      <c r="C42" s="154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6"/>
      <c r="EF42" s="156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6"/>
      <c r="ES42" s="156"/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6"/>
      <c r="FF42" s="156"/>
      <c r="FG42" s="156"/>
      <c r="FH42" s="156"/>
      <c r="FI42" s="156"/>
      <c r="FJ42" s="156"/>
      <c r="FK42" s="156"/>
      <c r="FL42" s="156"/>
      <c r="FM42" s="156"/>
      <c r="FN42" s="156"/>
      <c r="FO42" s="156"/>
      <c r="FP42" s="156"/>
      <c r="FQ42" s="156"/>
      <c r="FR42" s="156"/>
      <c r="FS42" s="156"/>
      <c r="FT42" s="156"/>
      <c r="FU42" s="156"/>
      <c r="FV42" s="156"/>
      <c r="FW42" s="156"/>
      <c r="FX42" s="156"/>
      <c r="FY42" s="156"/>
      <c r="FZ42" s="156"/>
      <c r="GA42" s="156"/>
      <c r="GB42" s="156"/>
      <c r="GC42" s="156"/>
      <c r="GD42" s="156"/>
      <c r="GE42" s="156"/>
      <c r="GF42" s="156"/>
      <c r="GG42" s="156"/>
      <c r="GH42" s="156"/>
      <c r="GI42" s="156"/>
      <c r="GJ42" s="156"/>
      <c r="GK42" s="156"/>
      <c r="GL42" s="156"/>
      <c r="GM42" s="156"/>
      <c r="GN42" s="156"/>
      <c r="GO42" s="156"/>
      <c r="GP42" s="156"/>
      <c r="GQ42" s="156"/>
      <c r="GR42" s="156"/>
      <c r="GS42" s="156"/>
      <c r="GT42" s="156"/>
      <c r="GU42" s="156"/>
      <c r="GV42" s="156"/>
      <c r="GW42" s="156"/>
      <c r="GX42" s="156"/>
      <c r="GY42" s="156"/>
      <c r="GZ42" s="156"/>
      <c r="HA42" s="156"/>
      <c r="HB42" s="156"/>
      <c r="HC42" s="156"/>
      <c r="HD42" s="156"/>
      <c r="HE42" s="156"/>
      <c r="HF42" s="156"/>
      <c r="HG42" s="156"/>
      <c r="HH42" s="156"/>
      <c r="HI42" s="156"/>
      <c r="HJ42" s="156"/>
      <c r="HK42" s="156"/>
      <c r="HL42" s="156"/>
      <c r="HM42" s="156"/>
      <c r="HN42" s="156"/>
      <c r="HO42" s="156"/>
      <c r="HP42" s="156"/>
      <c r="HQ42" s="156"/>
      <c r="HR42" s="156"/>
      <c r="HS42" s="156"/>
      <c r="HT42" s="156"/>
      <c r="HU42" s="156"/>
      <c r="HV42" s="156"/>
      <c r="HW42" s="156"/>
      <c r="HX42" s="156"/>
      <c r="HY42" s="156"/>
      <c r="HZ42" s="156"/>
      <c r="IA42" s="156"/>
      <c r="IB42" s="156"/>
      <c r="IC42" s="156"/>
      <c r="ID42" s="156"/>
      <c r="IE42" s="156"/>
      <c r="IF42" s="156"/>
      <c r="IG42" s="156"/>
      <c r="IH42" s="156"/>
      <c r="II42" s="156"/>
      <c r="IJ42" s="156"/>
      <c r="IK42" s="156"/>
      <c r="IL42" s="156"/>
      <c r="IM42" s="156"/>
      <c r="IN42" s="156"/>
      <c r="IO42" s="156"/>
      <c r="IP42" s="156"/>
      <c r="IQ42" s="156"/>
      <c r="IR42" s="156"/>
      <c r="IS42" s="156"/>
      <c r="IT42" s="156"/>
      <c r="IU42" s="156"/>
      <c r="IV42" s="156"/>
    </row>
    <row r="43" spans="1:256" ht="15.75">
      <c r="A43" s="144"/>
      <c r="B43" s="154"/>
      <c r="C43" s="154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  <c r="DG43" s="156"/>
      <c r="DH43" s="156"/>
      <c r="DI43" s="156"/>
      <c r="DJ43" s="156"/>
      <c r="DK43" s="156"/>
      <c r="DL43" s="156"/>
      <c r="DM43" s="156"/>
      <c r="DN43" s="156"/>
      <c r="DO43" s="156"/>
      <c r="DP43" s="156"/>
      <c r="DQ43" s="156"/>
      <c r="DR43" s="156"/>
      <c r="DS43" s="156"/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6"/>
      <c r="EF43" s="156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6"/>
      <c r="ES43" s="156"/>
      <c r="ET43" s="156"/>
      <c r="EU43" s="156"/>
      <c r="EV43" s="156"/>
      <c r="EW43" s="156"/>
      <c r="EX43" s="156"/>
      <c r="EY43" s="156"/>
      <c r="EZ43" s="156"/>
      <c r="FA43" s="156"/>
      <c r="FB43" s="156"/>
      <c r="FC43" s="156"/>
      <c r="FD43" s="156"/>
      <c r="FE43" s="156"/>
      <c r="FF43" s="156"/>
      <c r="FG43" s="156"/>
      <c r="FH43" s="156"/>
      <c r="FI43" s="156"/>
      <c r="FJ43" s="156"/>
      <c r="FK43" s="156"/>
      <c r="FL43" s="156"/>
      <c r="FM43" s="156"/>
      <c r="FN43" s="156"/>
      <c r="FO43" s="156"/>
      <c r="FP43" s="156"/>
      <c r="FQ43" s="156"/>
      <c r="FR43" s="156"/>
      <c r="FS43" s="156"/>
      <c r="FT43" s="156"/>
      <c r="FU43" s="156"/>
      <c r="FV43" s="156"/>
      <c r="FW43" s="156"/>
      <c r="FX43" s="156"/>
      <c r="FY43" s="156"/>
      <c r="FZ43" s="156"/>
      <c r="GA43" s="156"/>
      <c r="GB43" s="156"/>
      <c r="GC43" s="156"/>
      <c r="GD43" s="156"/>
      <c r="GE43" s="156"/>
      <c r="GF43" s="156"/>
      <c r="GG43" s="156"/>
      <c r="GH43" s="156"/>
      <c r="GI43" s="156"/>
      <c r="GJ43" s="156"/>
      <c r="GK43" s="156"/>
      <c r="GL43" s="156"/>
      <c r="GM43" s="156"/>
      <c r="GN43" s="156"/>
      <c r="GO43" s="156"/>
      <c r="GP43" s="156"/>
      <c r="GQ43" s="156"/>
      <c r="GR43" s="156"/>
      <c r="GS43" s="156"/>
      <c r="GT43" s="156"/>
      <c r="GU43" s="156"/>
      <c r="GV43" s="156"/>
      <c r="GW43" s="156"/>
      <c r="GX43" s="156"/>
      <c r="GY43" s="156"/>
      <c r="GZ43" s="156"/>
      <c r="HA43" s="156"/>
      <c r="HB43" s="156"/>
      <c r="HC43" s="156"/>
      <c r="HD43" s="156"/>
      <c r="HE43" s="156"/>
      <c r="HF43" s="156"/>
      <c r="HG43" s="156"/>
      <c r="HH43" s="156"/>
      <c r="HI43" s="156"/>
      <c r="HJ43" s="156"/>
      <c r="HK43" s="156"/>
      <c r="HL43" s="156"/>
      <c r="HM43" s="156"/>
      <c r="HN43" s="156"/>
      <c r="HO43" s="156"/>
      <c r="HP43" s="156"/>
      <c r="HQ43" s="156"/>
      <c r="HR43" s="156"/>
      <c r="HS43" s="156"/>
      <c r="HT43" s="156"/>
      <c r="HU43" s="156"/>
      <c r="HV43" s="156"/>
      <c r="HW43" s="156"/>
      <c r="HX43" s="156"/>
      <c r="HY43" s="156"/>
      <c r="HZ43" s="156"/>
      <c r="IA43" s="156"/>
      <c r="IB43" s="156"/>
      <c r="IC43" s="156"/>
      <c r="ID43" s="156"/>
      <c r="IE43" s="156"/>
      <c r="IF43" s="156"/>
      <c r="IG43" s="156"/>
      <c r="IH43" s="156"/>
      <c r="II43" s="156"/>
      <c r="IJ43" s="156"/>
      <c r="IK43" s="156"/>
      <c r="IL43" s="156"/>
      <c r="IM43" s="156"/>
      <c r="IN43" s="156"/>
      <c r="IO43" s="156"/>
      <c r="IP43" s="156"/>
      <c r="IQ43" s="156"/>
      <c r="IR43" s="156"/>
      <c r="IS43" s="156"/>
      <c r="IT43" s="156"/>
      <c r="IU43" s="156"/>
      <c r="IV43" s="156"/>
    </row>
    <row r="44" spans="1:256" ht="15">
      <c r="A44" s="154" t="s">
        <v>37</v>
      </c>
      <c r="B44" s="214">
        <v>662</v>
      </c>
      <c r="C44" s="214">
        <v>722</v>
      </c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6"/>
      <c r="DS44" s="156"/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6"/>
      <c r="EF44" s="156"/>
      <c r="EG44" s="156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6"/>
      <c r="ES44" s="156"/>
      <c r="ET44" s="156"/>
      <c r="EU44" s="156"/>
      <c r="EV44" s="156"/>
      <c r="EW44" s="156"/>
      <c r="EX44" s="156"/>
      <c r="EY44" s="156"/>
      <c r="EZ44" s="156"/>
      <c r="FA44" s="156"/>
      <c r="FB44" s="156"/>
      <c r="FC44" s="156"/>
      <c r="FD44" s="156"/>
      <c r="FE44" s="156"/>
      <c r="FF44" s="156"/>
      <c r="FG44" s="156"/>
      <c r="FH44" s="156"/>
      <c r="FI44" s="156"/>
      <c r="FJ44" s="156"/>
      <c r="FK44" s="156"/>
      <c r="FL44" s="156"/>
      <c r="FM44" s="156"/>
      <c r="FN44" s="156"/>
      <c r="FO44" s="156"/>
      <c r="FP44" s="156"/>
      <c r="FQ44" s="156"/>
      <c r="FR44" s="156"/>
      <c r="FS44" s="156"/>
      <c r="FT44" s="156"/>
      <c r="FU44" s="156"/>
      <c r="FV44" s="156"/>
      <c r="FW44" s="156"/>
      <c r="FX44" s="156"/>
      <c r="FY44" s="156"/>
      <c r="FZ44" s="156"/>
      <c r="GA44" s="156"/>
      <c r="GB44" s="156"/>
      <c r="GC44" s="156"/>
      <c r="GD44" s="156"/>
      <c r="GE44" s="156"/>
      <c r="GF44" s="156"/>
      <c r="GG44" s="156"/>
      <c r="GH44" s="156"/>
      <c r="GI44" s="156"/>
      <c r="GJ44" s="156"/>
      <c r="GK44" s="156"/>
      <c r="GL44" s="156"/>
      <c r="GM44" s="156"/>
      <c r="GN44" s="156"/>
      <c r="GO44" s="156"/>
      <c r="GP44" s="156"/>
      <c r="GQ44" s="156"/>
      <c r="GR44" s="156"/>
      <c r="GS44" s="156"/>
      <c r="GT44" s="156"/>
      <c r="GU44" s="156"/>
      <c r="GV44" s="156"/>
      <c r="GW44" s="156"/>
      <c r="GX44" s="156"/>
      <c r="GY44" s="156"/>
      <c r="GZ44" s="156"/>
      <c r="HA44" s="156"/>
      <c r="HB44" s="156"/>
      <c r="HC44" s="156"/>
      <c r="HD44" s="156"/>
      <c r="HE44" s="156"/>
      <c r="HF44" s="156"/>
      <c r="HG44" s="156"/>
      <c r="HH44" s="156"/>
      <c r="HI44" s="156"/>
      <c r="HJ44" s="156"/>
      <c r="HK44" s="156"/>
      <c r="HL44" s="156"/>
      <c r="HM44" s="156"/>
      <c r="HN44" s="156"/>
      <c r="HO44" s="156"/>
      <c r="HP44" s="156"/>
      <c r="HQ44" s="156"/>
      <c r="HR44" s="156"/>
      <c r="HS44" s="156"/>
      <c r="HT44" s="156"/>
      <c r="HU44" s="156"/>
      <c r="HV44" s="156"/>
      <c r="HW44" s="156"/>
      <c r="HX44" s="156"/>
      <c r="HY44" s="156"/>
      <c r="HZ44" s="156"/>
      <c r="IA44" s="156"/>
      <c r="IB44" s="156"/>
      <c r="IC44" s="156"/>
      <c r="ID44" s="156"/>
      <c r="IE44" s="156"/>
      <c r="IF44" s="156"/>
      <c r="IG44" s="156"/>
      <c r="IH44" s="156"/>
      <c r="II44" s="156"/>
      <c r="IJ44" s="156"/>
      <c r="IK44" s="156"/>
      <c r="IL44" s="156"/>
      <c r="IM44" s="156"/>
      <c r="IN44" s="156"/>
      <c r="IO44" s="156"/>
      <c r="IP44" s="156"/>
      <c r="IQ44" s="156"/>
      <c r="IR44" s="156"/>
      <c r="IS44" s="156"/>
      <c r="IT44" s="156"/>
      <c r="IU44" s="156"/>
      <c r="IV44" s="156"/>
    </row>
    <row r="45" spans="1:256" ht="15">
      <c r="A45" s="154" t="s">
        <v>331</v>
      </c>
      <c r="B45" s="214">
        <v>-10331</v>
      </c>
      <c r="C45" s="214">
        <v>-9174</v>
      </c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156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6"/>
      <c r="ES45" s="156"/>
      <c r="ET45" s="156"/>
      <c r="EU45" s="156"/>
      <c r="EV45" s="156"/>
      <c r="EW45" s="156"/>
      <c r="EX45" s="156"/>
      <c r="EY45" s="156"/>
      <c r="EZ45" s="156"/>
      <c r="FA45" s="156"/>
      <c r="FB45" s="156"/>
      <c r="FC45" s="156"/>
      <c r="FD45" s="156"/>
      <c r="FE45" s="156"/>
      <c r="FF45" s="156"/>
      <c r="FG45" s="156"/>
      <c r="FH45" s="156"/>
      <c r="FI45" s="156"/>
      <c r="FJ45" s="156"/>
      <c r="FK45" s="156"/>
      <c r="FL45" s="156"/>
      <c r="FM45" s="156"/>
      <c r="FN45" s="156"/>
      <c r="FO45" s="156"/>
      <c r="FP45" s="156"/>
      <c r="FQ45" s="156"/>
      <c r="FR45" s="156"/>
      <c r="FS45" s="156"/>
      <c r="FT45" s="156"/>
      <c r="FU45" s="156"/>
      <c r="FV45" s="156"/>
      <c r="FW45" s="156"/>
      <c r="FX45" s="156"/>
      <c r="FY45" s="156"/>
      <c r="FZ45" s="156"/>
      <c r="GA45" s="156"/>
      <c r="GB45" s="156"/>
      <c r="GC45" s="156"/>
      <c r="GD45" s="156"/>
      <c r="GE45" s="156"/>
      <c r="GF45" s="156"/>
      <c r="GG45" s="156"/>
      <c r="GH45" s="156"/>
      <c r="GI45" s="156"/>
      <c r="GJ45" s="156"/>
      <c r="GK45" s="156"/>
      <c r="GL45" s="156"/>
      <c r="GM45" s="156"/>
      <c r="GN45" s="156"/>
      <c r="GO45" s="156"/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B45" s="156"/>
      <c r="HC45" s="156"/>
      <c r="HD45" s="156"/>
      <c r="HE45" s="156"/>
      <c r="HF45" s="156"/>
      <c r="HG45" s="156"/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  <c r="IF45" s="156"/>
      <c r="IG45" s="156"/>
      <c r="IH45" s="156"/>
      <c r="II45" s="156"/>
      <c r="IJ45" s="156"/>
      <c r="IK45" s="156"/>
      <c r="IL45" s="156"/>
      <c r="IM45" s="156"/>
      <c r="IN45" s="156"/>
      <c r="IO45" s="156"/>
      <c r="IP45" s="156"/>
      <c r="IQ45" s="156"/>
      <c r="IR45" s="156"/>
      <c r="IS45" s="156"/>
      <c r="IT45" s="156"/>
      <c r="IU45" s="156"/>
      <c r="IV45" s="156"/>
    </row>
    <row r="46" spans="1:256" ht="16.5" thickBot="1">
      <c r="A46" s="144"/>
      <c r="B46" s="222">
        <f>SUM(B44:B45)</f>
        <v>-9669</v>
      </c>
      <c r="C46" s="222">
        <f>SUM(C44:C45)</f>
        <v>-8452</v>
      </c>
      <c r="D46" s="161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  <c r="DM46" s="156"/>
      <c r="DN46" s="156"/>
      <c r="DO46" s="156"/>
      <c r="DP46" s="156"/>
      <c r="DQ46" s="156"/>
      <c r="DR46" s="156"/>
      <c r="DS46" s="156"/>
      <c r="DT46" s="156"/>
      <c r="DU46" s="156"/>
      <c r="DV46" s="156"/>
      <c r="DW46" s="156"/>
      <c r="DX46" s="156"/>
      <c r="DY46" s="156"/>
      <c r="DZ46" s="156"/>
      <c r="EA46" s="156"/>
      <c r="EB46" s="156"/>
      <c r="EC46" s="156"/>
      <c r="ED46" s="156"/>
      <c r="EE46" s="156"/>
      <c r="EF46" s="156"/>
      <c r="EG46" s="156"/>
      <c r="EH46" s="156"/>
      <c r="EI46" s="156"/>
      <c r="EJ46" s="156"/>
      <c r="EK46" s="156"/>
      <c r="EL46" s="156"/>
      <c r="EM46" s="156"/>
      <c r="EN46" s="156"/>
      <c r="EO46" s="156"/>
      <c r="EP46" s="156"/>
      <c r="EQ46" s="156"/>
      <c r="ER46" s="156"/>
      <c r="ES46" s="156"/>
      <c r="ET46" s="156"/>
      <c r="EU46" s="156"/>
      <c r="EV46" s="156"/>
      <c r="EW46" s="156"/>
      <c r="EX46" s="156"/>
      <c r="EY46" s="156"/>
      <c r="EZ46" s="156"/>
      <c r="FA46" s="156"/>
      <c r="FB46" s="156"/>
      <c r="FC46" s="156"/>
      <c r="FD46" s="156"/>
      <c r="FE46" s="156"/>
      <c r="FF46" s="156"/>
      <c r="FG46" s="156"/>
      <c r="FH46" s="156"/>
      <c r="FI46" s="156"/>
      <c r="FJ46" s="156"/>
      <c r="FK46" s="156"/>
      <c r="FL46" s="156"/>
      <c r="FM46" s="156"/>
      <c r="FN46" s="156"/>
      <c r="FO46" s="156"/>
      <c r="FP46" s="156"/>
      <c r="FQ46" s="156"/>
      <c r="FR46" s="156"/>
      <c r="FS46" s="156"/>
      <c r="FT46" s="156"/>
      <c r="FU46" s="156"/>
      <c r="FV46" s="156"/>
      <c r="FW46" s="156"/>
      <c r="FX46" s="156"/>
      <c r="FY46" s="156"/>
      <c r="FZ46" s="156"/>
      <c r="GA46" s="156"/>
      <c r="GB46" s="156"/>
      <c r="GC46" s="156"/>
      <c r="GD46" s="156"/>
      <c r="GE46" s="156"/>
      <c r="GF46" s="156"/>
      <c r="GG46" s="156"/>
      <c r="GH46" s="156"/>
      <c r="GI46" s="156"/>
      <c r="GJ46" s="156"/>
      <c r="GK46" s="156"/>
      <c r="GL46" s="156"/>
      <c r="GM46" s="156"/>
      <c r="GN46" s="156"/>
      <c r="GO46" s="156"/>
      <c r="GP46" s="156"/>
      <c r="GQ46" s="156"/>
      <c r="GR46" s="156"/>
      <c r="GS46" s="156"/>
      <c r="GT46" s="156"/>
      <c r="GU46" s="156"/>
      <c r="GV46" s="156"/>
      <c r="GW46" s="156"/>
      <c r="GX46" s="156"/>
      <c r="GY46" s="156"/>
      <c r="GZ46" s="156"/>
      <c r="HA46" s="156"/>
      <c r="HB46" s="156"/>
      <c r="HC46" s="156"/>
      <c r="HD46" s="156"/>
      <c r="HE46" s="156"/>
      <c r="HF46" s="156"/>
      <c r="HG46" s="156"/>
      <c r="HH46" s="156"/>
      <c r="HI46" s="156"/>
      <c r="HJ46" s="156"/>
      <c r="HK46" s="156"/>
      <c r="HL46" s="156"/>
      <c r="HM46" s="156"/>
      <c r="HN46" s="156"/>
      <c r="HO46" s="156"/>
      <c r="HP46" s="156"/>
      <c r="HQ46" s="156"/>
      <c r="HR46" s="156"/>
      <c r="HS46" s="156"/>
      <c r="HT46" s="156"/>
      <c r="HU46" s="156"/>
      <c r="HV46" s="156"/>
      <c r="HW46" s="156"/>
      <c r="HX46" s="156"/>
      <c r="HY46" s="156"/>
      <c r="HZ46" s="156"/>
      <c r="IA46" s="156"/>
      <c r="IB46" s="156"/>
      <c r="IC46" s="156"/>
      <c r="ID46" s="156"/>
      <c r="IE46" s="156"/>
      <c r="IF46" s="156"/>
      <c r="IG46" s="156"/>
      <c r="IH46" s="156"/>
      <c r="II46" s="156"/>
      <c r="IJ46" s="156"/>
      <c r="IK46" s="156"/>
      <c r="IL46" s="156"/>
      <c r="IM46" s="156"/>
      <c r="IN46" s="156"/>
      <c r="IO46" s="156"/>
      <c r="IP46" s="156"/>
      <c r="IQ46" s="156"/>
      <c r="IR46" s="156"/>
      <c r="IS46" s="156"/>
      <c r="IT46" s="156"/>
      <c r="IU46" s="156"/>
      <c r="IV46" s="156"/>
    </row>
    <row r="47" spans="1:256" ht="16.5" thickTop="1">
      <c r="A47" s="144"/>
      <c r="B47" s="158"/>
      <c r="C47" s="158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6"/>
      <c r="EA47" s="156"/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6"/>
      <c r="EV47" s="156"/>
      <c r="EW47" s="156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156"/>
      <c r="FN47" s="156"/>
      <c r="FO47" s="156"/>
      <c r="FP47" s="156"/>
      <c r="FQ47" s="156"/>
      <c r="FR47" s="156"/>
      <c r="FS47" s="156"/>
      <c r="FT47" s="156"/>
      <c r="FU47" s="156"/>
      <c r="FV47" s="156"/>
      <c r="FW47" s="156"/>
      <c r="FX47" s="156"/>
      <c r="FY47" s="156"/>
      <c r="FZ47" s="156"/>
      <c r="GA47" s="156"/>
      <c r="GB47" s="156"/>
      <c r="GC47" s="156"/>
      <c r="GD47" s="156"/>
      <c r="GE47" s="156"/>
      <c r="GF47" s="156"/>
      <c r="GG47" s="156"/>
      <c r="GH47" s="156"/>
      <c r="GI47" s="156"/>
      <c r="GJ47" s="156"/>
      <c r="GK47" s="156"/>
      <c r="GL47" s="156"/>
      <c r="GM47" s="156"/>
      <c r="GN47" s="156"/>
      <c r="GO47" s="156"/>
      <c r="GP47" s="156"/>
      <c r="GQ47" s="156"/>
      <c r="GR47" s="156"/>
      <c r="GS47" s="156"/>
      <c r="GT47" s="156"/>
      <c r="GU47" s="156"/>
      <c r="GV47" s="156"/>
      <c r="GW47" s="156"/>
      <c r="GX47" s="156"/>
      <c r="GY47" s="156"/>
      <c r="GZ47" s="156"/>
      <c r="HA47" s="156"/>
      <c r="HB47" s="156"/>
      <c r="HC47" s="156"/>
      <c r="HD47" s="156"/>
      <c r="HE47" s="156"/>
      <c r="HF47" s="156"/>
      <c r="HG47" s="156"/>
      <c r="HH47" s="156"/>
      <c r="HI47" s="156"/>
      <c r="HJ47" s="156"/>
      <c r="HK47" s="156"/>
      <c r="HL47" s="156"/>
      <c r="HM47" s="156"/>
      <c r="HN47" s="156"/>
      <c r="HO47" s="156"/>
      <c r="HP47" s="156"/>
      <c r="HQ47" s="156"/>
      <c r="HR47" s="156"/>
      <c r="HS47" s="156"/>
      <c r="HT47" s="156"/>
      <c r="HU47" s="156"/>
      <c r="HV47" s="156"/>
      <c r="HW47" s="156"/>
      <c r="HX47" s="156"/>
      <c r="HY47" s="156"/>
      <c r="HZ47" s="156"/>
      <c r="IA47" s="156"/>
      <c r="IB47" s="156"/>
      <c r="IC47" s="156"/>
      <c r="ID47" s="156"/>
      <c r="IE47" s="156"/>
      <c r="IF47" s="156"/>
      <c r="IG47" s="156"/>
      <c r="IH47" s="156"/>
      <c r="II47" s="156"/>
      <c r="IJ47" s="156"/>
      <c r="IK47" s="156"/>
      <c r="IL47" s="156"/>
      <c r="IM47" s="156"/>
      <c r="IN47" s="156"/>
      <c r="IO47" s="156"/>
      <c r="IP47" s="156"/>
      <c r="IQ47" s="156"/>
      <c r="IR47" s="156"/>
      <c r="IS47" s="156"/>
      <c r="IT47" s="156"/>
      <c r="IU47" s="156"/>
      <c r="IV47" s="156"/>
    </row>
    <row r="48" spans="1:256" s="37" customFormat="1" ht="15.75">
      <c r="A48" s="142" t="s">
        <v>22</v>
      </c>
      <c r="B48" s="144"/>
      <c r="C48" s="144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2"/>
      <c r="DS48" s="142"/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2"/>
      <c r="EF48" s="142"/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2"/>
      <c r="ES48" s="142"/>
      <c r="ET48" s="142"/>
      <c r="EU48" s="142"/>
      <c r="EV48" s="142"/>
      <c r="EW48" s="142"/>
      <c r="EX48" s="142"/>
      <c r="EY48" s="142"/>
      <c r="EZ48" s="142"/>
      <c r="FA48" s="142"/>
      <c r="FB48" s="142"/>
      <c r="FC48" s="142"/>
      <c r="FD48" s="142"/>
      <c r="FE48" s="142"/>
      <c r="FF48" s="142"/>
      <c r="FG48" s="142"/>
      <c r="FH48" s="142"/>
      <c r="FI48" s="142"/>
      <c r="FJ48" s="142"/>
      <c r="FK48" s="142"/>
      <c r="FL48" s="142"/>
      <c r="FM48" s="142"/>
      <c r="FN48" s="142"/>
      <c r="FO48" s="142"/>
      <c r="FP48" s="142"/>
      <c r="FQ48" s="142"/>
      <c r="FR48" s="142"/>
      <c r="FS48" s="142"/>
      <c r="FT48" s="142"/>
      <c r="FU48" s="142"/>
      <c r="FV48" s="142"/>
      <c r="FW48" s="142"/>
      <c r="FX48" s="142"/>
      <c r="FY48" s="142"/>
      <c r="FZ48" s="142"/>
      <c r="GA48" s="142"/>
      <c r="GB48" s="142"/>
      <c r="GC48" s="142"/>
      <c r="GD48" s="142"/>
      <c r="GE48" s="142"/>
      <c r="GF48" s="142"/>
      <c r="GG48" s="142"/>
      <c r="GH48" s="142"/>
      <c r="GI48" s="142"/>
      <c r="GJ48" s="142"/>
      <c r="GK48" s="142"/>
      <c r="GL48" s="142"/>
      <c r="GM48" s="142"/>
      <c r="GN48" s="142"/>
      <c r="GO48" s="142"/>
      <c r="GP48" s="142"/>
      <c r="GQ48" s="142"/>
      <c r="GR48" s="142"/>
      <c r="GS48" s="142"/>
      <c r="GT48" s="142"/>
      <c r="GU48" s="142"/>
      <c r="GV48" s="142"/>
      <c r="GW48" s="142"/>
      <c r="GX48" s="142"/>
      <c r="GY48" s="142"/>
      <c r="GZ48" s="142"/>
      <c r="HA48" s="142"/>
      <c r="HB48" s="142"/>
      <c r="HC48" s="142"/>
      <c r="HD48" s="142"/>
      <c r="HE48" s="142"/>
      <c r="HF48" s="142"/>
      <c r="HG48" s="142"/>
      <c r="HH48" s="142"/>
      <c r="HI48" s="142"/>
      <c r="HJ48" s="142"/>
      <c r="HK48" s="142"/>
      <c r="HL48" s="142"/>
      <c r="HM48" s="142"/>
      <c r="HN48" s="142"/>
      <c r="HO48" s="142"/>
      <c r="HP48" s="142"/>
      <c r="HQ48" s="142"/>
      <c r="HR48" s="142"/>
      <c r="HS48" s="142"/>
      <c r="HT48" s="142"/>
      <c r="HU48" s="142"/>
      <c r="HV48" s="142"/>
      <c r="HW48" s="142"/>
      <c r="HX48" s="142"/>
      <c r="HY48" s="142"/>
      <c r="HZ48" s="142"/>
      <c r="IA48" s="142"/>
      <c r="IB48" s="142"/>
      <c r="IC48" s="142"/>
      <c r="ID48" s="142"/>
      <c r="IE48" s="142"/>
      <c r="IF48" s="142"/>
      <c r="IG48" s="142"/>
      <c r="IH48" s="142"/>
      <c r="II48" s="142"/>
      <c r="IJ48" s="142"/>
      <c r="IK48" s="142"/>
      <c r="IL48" s="142"/>
      <c r="IM48" s="142"/>
      <c r="IN48" s="142"/>
      <c r="IO48" s="142"/>
      <c r="IP48" s="142"/>
      <c r="IQ48" s="142"/>
      <c r="IR48" s="142"/>
      <c r="IS48" s="142"/>
      <c r="IT48" s="142"/>
      <c r="IU48" s="142"/>
      <c r="IV48" s="142"/>
    </row>
    <row r="49" spans="1:3" s="37" customFormat="1" ht="15.75">
      <c r="A49" s="142" t="s">
        <v>360</v>
      </c>
      <c r="B49" s="144"/>
      <c r="C49" s="144"/>
    </row>
    <row r="50" spans="1:3" ht="14.25" customHeight="1">
      <c r="A50" s="154"/>
      <c r="B50" s="154"/>
      <c r="C50" s="154"/>
    </row>
    <row r="51" spans="1:3" ht="14.25" customHeight="1">
      <c r="A51" s="154"/>
      <c r="B51" s="154"/>
      <c r="C51" s="154"/>
    </row>
    <row r="52" spans="1:3" ht="15">
      <c r="A52" s="154"/>
      <c r="B52" s="154"/>
      <c r="C52" s="154"/>
    </row>
  </sheetData>
  <printOptions/>
  <pageMargins left="0.5" right="0.5" top="0.5" bottom="0.5" header="0.5" footer="0.5"/>
  <pageSetup cellComments="asDisplayed" horizontalDpi="300" verticalDpi="300" orientation="portrait" scale="80" r:id="rId1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8"/>
  <sheetViews>
    <sheetView zoomScale="80" zoomScaleNormal="80" workbookViewId="0" topLeftCell="A1">
      <selection activeCell="B24" sqref="B24"/>
    </sheetView>
  </sheetViews>
  <sheetFormatPr defaultColWidth="9.140625" defaultRowHeight="12.75"/>
  <cols>
    <col min="1" max="1" width="5.140625" style="0" customWidth="1"/>
    <col min="2" max="2" width="45.7109375" style="0" customWidth="1"/>
    <col min="3" max="3" width="17.140625" style="0" customWidth="1"/>
    <col min="4" max="4" width="21.421875" style="0" customWidth="1"/>
    <col min="5" max="5" width="11.8515625" style="204" customWidth="1"/>
    <col min="6" max="16384" width="8.8515625" style="0" customWidth="1"/>
  </cols>
  <sheetData>
    <row r="1" spans="1:256" ht="18.75">
      <c r="A1" s="60"/>
      <c r="B1" s="61" t="s">
        <v>122</v>
      </c>
      <c r="C1" s="62"/>
      <c r="D1" s="62"/>
      <c r="E1" s="20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2.5">
      <c r="A2" s="60"/>
      <c r="B2" s="64"/>
      <c r="C2" s="62"/>
      <c r="D2" s="62"/>
      <c r="E2" s="20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5.75">
      <c r="A3" s="65" t="s">
        <v>123</v>
      </c>
      <c r="B3" s="4" t="s">
        <v>124</v>
      </c>
      <c r="C3" s="62"/>
      <c r="D3" s="62"/>
      <c r="E3" s="20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5.75">
      <c r="A4" s="66"/>
      <c r="B4" s="2" t="s">
        <v>125</v>
      </c>
      <c r="C4" s="62"/>
      <c r="D4" s="62"/>
      <c r="E4" s="20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5.75">
      <c r="A5" s="66"/>
      <c r="B5" s="5" t="s">
        <v>362</v>
      </c>
      <c r="C5" s="62"/>
      <c r="D5" s="62"/>
      <c r="E5" s="20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5.75">
      <c r="A6" s="66"/>
      <c r="B6" s="5" t="s">
        <v>361</v>
      </c>
      <c r="C6" s="62"/>
      <c r="D6" s="62"/>
      <c r="E6" s="20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5.75">
      <c r="A7" s="66"/>
      <c r="B7" s="5" t="s">
        <v>358</v>
      </c>
      <c r="C7" s="62"/>
      <c r="D7" s="62"/>
      <c r="E7" s="20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5.75">
      <c r="A8" s="66"/>
      <c r="B8" s="2"/>
      <c r="C8" s="62"/>
      <c r="D8" s="62"/>
      <c r="E8" s="20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5.75">
      <c r="A9" s="65" t="s">
        <v>126</v>
      </c>
      <c r="B9" s="112" t="s">
        <v>363</v>
      </c>
      <c r="C9" s="62"/>
      <c r="D9" s="62"/>
      <c r="E9" s="20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5.75">
      <c r="A10" s="66"/>
      <c r="B10" s="5" t="s">
        <v>364</v>
      </c>
      <c r="C10" s="62"/>
      <c r="D10" s="62"/>
      <c r="E10" s="20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5.75">
      <c r="A11" s="66"/>
      <c r="B11" s="5" t="s">
        <v>365</v>
      </c>
      <c r="C11" s="62"/>
      <c r="D11" s="62"/>
      <c r="E11" s="20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5.75">
      <c r="A12" s="66"/>
      <c r="B12" s="5"/>
      <c r="C12" s="62"/>
      <c r="D12" s="62"/>
      <c r="E12" s="20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.75">
      <c r="A13" s="65" t="s">
        <v>127</v>
      </c>
      <c r="B13" s="4" t="s">
        <v>128</v>
      </c>
      <c r="C13" s="62"/>
      <c r="D13" s="62"/>
      <c r="E13" s="20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5.75">
      <c r="A14" s="66"/>
      <c r="B14" s="2" t="s">
        <v>129</v>
      </c>
      <c r="C14" s="62"/>
      <c r="D14" s="62"/>
      <c r="E14" s="20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5.75">
      <c r="A15" s="66"/>
      <c r="B15" s="5" t="s">
        <v>380</v>
      </c>
      <c r="C15" s="62"/>
      <c r="D15" s="62"/>
      <c r="E15" s="20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5.75">
      <c r="A16" s="66"/>
      <c r="B16" s="2"/>
      <c r="C16" s="62"/>
      <c r="D16" s="62"/>
      <c r="E16" s="20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5.75">
      <c r="A17" s="65" t="s">
        <v>130</v>
      </c>
      <c r="B17" s="4" t="s">
        <v>131</v>
      </c>
      <c r="C17" s="62"/>
      <c r="D17" s="62"/>
      <c r="E17" s="20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5.75">
      <c r="A18" s="66"/>
      <c r="B18" s="5" t="s">
        <v>381</v>
      </c>
      <c r="C18" s="62"/>
      <c r="D18" s="62"/>
      <c r="E18" s="20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5.75">
      <c r="A19" s="66"/>
      <c r="B19" s="2"/>
      <c r="C19" s="62"/>
      <c r="D19" s="62"/>
      <c r="E19" s="20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5.75">
      <c r="A20" s="65" t="s">
        <v>132</v>
      </c>
      <c r="B20" s="4" t="s">
        <v>133</v>
      </c>
      <c r="C20" s="62"/>
      <c r="D20" s="62"/>
      <c r="E20" s="20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5.75">
      <c r="A21" s="66"/>
      <c r="B21" s="2" t="s">
        <v>134</v>
      </c>
      <c r="C21" s="62"/>
      <c r="D21" s="62"/>
      <c r="E21" s="20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5.75">
      <c r="A22" s="66"/>
      <c r="B22" s="2" t="s">
        <v>135</v>
      </c>
      <c r="C22" s="62"/>
      <c r="D22" s="62"/>
      <c r="E22" s="20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5.75">
      <c r="A23" s="66"/>
      <c r="B23" s="2" t="s">
        <v>136</v>
      </c>
      <c r="C23" s="62"/>
      <c r="D23" s="62"/>
      <c r="E23" s="20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5.75">
      <c r="A24" s="66"/>
      <c r="B24" s="2"/>
      <c r="C24" s="62"/>
      <c r="D24" s="62"/>
      <c r="E24" s="20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5.75">
      <c r="A25" s="65" t="s">
        <v>137</v>
      </c>
      <c r="B25" s="4" t="s">
        <v>138</v>
      </c>
      <c r="C25" s="62"/>
      <c r="D25" s="62"/>
      <c r="E25" s="20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5.75">
      <c r="A26" s="66"/>
      <c r="B26" s="2" t="s">
        <v>139</v>
      </c>
      <c r="C26" s="62"/>
      <c r="D26" s="62"/>
      <c r="E26" s="20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5.75">
      <c r="A27" s="66"/>
      <c r="B27" s="5" t="s">
        <v>391</v>
      </c>
      <c r="C27" s="62"/>
      <c r="D27" s="62"/>
      <c r="E27" s="20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5.75">
      <c r="A28" s="66"/>
      <c r="B28" s="5" t="s">
        <v>392</v>
      </c>
      <c r="C28" s="62"/>
      <c r="D28" s="62"/>
      <c r="E28" s="20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5.75">
      <c r="A29" s="66"/>
      <c r="B29" s="5"/>
      <c r="C29" s="62"/>
      <c r="D29" s="62"/>
      <c r="E29" s="20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5.75">
      <c r="A30" s="65" t="s">
        <v>140</v>
      </c>
      <c r="B30" s="112" t="s">
        <v>345</v>
      </c>
      <c r="C30" s="62"/>
      <c r="D30" s="62"/>
      <c r="E30" s="20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5.75">
      <c r="A31" s="66"/>
      <c r="B31" s="5" t="s">
        <v>382</v>
      </c>
      <c r="C31" s="62"/>
      <c r="D31" s="62"/>
      <c r="E31" s="20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5.75">
      <c r="A32" s="66"/>
      <c r="B32" s="2"/>
      <c r="C32" s="62"/>
      <c r="D32" s="62"/>
      <c r="E32" s="20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5.75">
      <c r="A33" s="65" t="s">
        <v>141</v>
      </c>
      <c r="B33" s="4" t="s">
        <v>142</v>
      </c>
      <c r="C33" s="62"/>
      <c r="D33" s="62"/>
      <c r="E33" s="20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5.75">
      <c r="A34" s="66"/>
      <c r="B34" s="5" t="s">
        <v>312</v>
      </c>
      <c r="C34" s="62"/>
      <c r="D34" s="62"/>
      <c r="E34" s="20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5.75">
      <c r="A35" s="66"/>
      <c r="B35" s="2"/>
      <c r="C35" s="62"/>
      <c r="D35" s="62"/>
      <c r="E35" s="20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15.75">
      <c r="A36" s="66"/>
      <c r="B36" s="5" t="s">
        <v>383</v>
      </c>
      <c r="C36" s="62"/>
      <c r="D36" s="62"/>
      <c r="E36" s="20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15.75">
      <c r="A37" s="66"/>
      <c r="B37" s="5" t="s">
        <v>359</v>
      </c>
      <c r="C37" s="62"/>
      <c r="D37" s="62"/>
      <c r="E37" s="20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5.75">
      <c r="A38" s="66"/>
      <c r="B38" s="2"/>
      <c r="C38" s="62"/>
      <c r="D38" s="62"/>
      <c r="E38" s="20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5.75">
      <c r="A39" s="66"/>
      <c r="B39" s="114" t="s">
        <v>313</v>
      </c>
      <c r="C39" s="115" t="s">
        <v>314</v>
      </c>
      <c r="D39" s="117" t="s">
        <v>314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5.75">
      <c r="A40" s="66"/>
      <c r="B40" s="68"/>
      <c r="C40" s="116" t="s">
        <v>23</v>
      </c>
      <c r="D40" s="118" t="s">
        <v>315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5.75">
      <c r="A41" s="66"/>
      <c r="B41" s="68" t="s">
        <v>143</v>
      </c>
      <c r="C41" s="69"/>
      <c r="D41" s="119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5.75">
      <c r="A42" s="66"/>
      <c r="B42" s="70"/>
      <c r="C42" s="71" t="s">
        <v>144</v>
      </c>
      <c r="D42" s="120" t="s">
        <v>145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5.75">
      <c r="A43" s="66"/>
      <c r="B43" s="72" t="s">
        <v>146</v>
      </c>
      <c r="C43" s="73">
        <f>15009153+2881579+9614650+3730664+4860725+1892244+7834475</f>
        <v>45823490</v>
      </c>
      <c r="D43" s="121">
        <f>-516092-1135563-1122238+46476-987382+136363+388996+392</f>
        <v>-3189048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5.75">
      <c r="A44" s="66"/>
      <c r="B44" s="208" t="s">
        <v>368</v>
      </c>
      <c r="C44" s="73">
        <f>3041564+412224+4436575</f>
        <v>7890363</v>
      </c>
      <c r="D44" s="121">
        <f>213803+28847-4776-30094-2180412</f>
        <v>-1972632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5.75">
      <c r="A45" s="66"/>
      <c r="B45" s="140" t="s">
        <v>147</v>
      </c>
      <c r="C45" s="141">
        <v>132000</v>
      </c>
      <c r="D45" s="211">
        <v>-5146339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5.75">
      <c r="A46" s="66"/>
      <c r="B46" s="137"/>
      <c r="C46" s="138">
        <f>SUM(C43:C45)</f>
        <v>53845853</v>
      </c>
      <c r="D46" s="139">
        <f>SUM(D43:D45)</f>
        <v>-10308019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5.75">
      <c r="A47" s="66"/>
      <c r="B47" s="74" t="s">
        <v>148</v>
      </c>
      <c r="C47" s="123">
        <f>-16021419-132000</f>
        <v>-16153419</v>
      </c>
      <c r="D47" s="126">
        <v>4977887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5.75">
      <c r="A48" s="66"/>
      <c r="B48" s="75"/>
      <c r="C48" s="122">
        <f>SUM(C46:C47)</f>
        <v>37692434</v>
      </c>
      <c r="D48" s="125">
        <f>D46+D47</f>
        <v>-5330132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5.75">
      <c r="A49" s="66"/>
      <c r="B49" s="2"/>
      <c r="C49" s="62"/>
      <c r="D49" s="62"/>
      <c r="E49" s="20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5.75">
      <c r="A50" s="65" t="s">
        <v>149</v>
      </c>
      <c r="B50" s="4" t="s">
        <v>150</v>
      </c>
      <c r="C50" s="62"/>
      <c r="D50" s="62"/>
      <c r="E50" s="20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5.75">
      <c r="A51" s="66"/>
      <c r="B51" s="5" t="s">
        <v>316</v>
      </c>
      <c r="C51" s="62"/>
      <c r="D51" s="62"/>
      <c r="E51" s="20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5.75">
      <c r="A52" s="66"/>
      <c r="B52" s="5" t="s">
        <v>317</v>
      </c>
      <c r="C52" s="62"/>
      <c r="D52" s="62"/>
      <c r="E52" s="20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5.75">
      <c r="A53" s="66"/>
      <c r="B53" s="2"/>
      <c r="C53" s="62"/>
      <c r="D53" s="62"/>
      <c r="E53" s="20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5.75">
      <c r="A54" s="65" t="s">
        <v>151</v>
      </c>
      <c r="B54" s="4" t="s">
        <v>152</v>
      </c>
      <c r="C54" s="62"/>
      <c r="D54" s="62"/>
      <c r="E54" s="20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5.75">
      <c r="A55" s="66"/>
      <c r="B55" s="5" t="s">
        <v>384</v>
      </c>
      <c r="C55" s="62"/>
      <c r="D55" s="62"/>
      <c r="E55" s="20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5.75">
      <c r="A56" s="66"/>
      <c r="B56" s="5" t="s">
        <v>385</v>
      </c>
      <c r="C56" s="62"/>
      <c r="D56" s="62"/>
      <c r="E56" s="20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5.75">
      <c r="A57" s="66"/>
      <c r="B57" s="2"/>
      <c r="C57" s="62"/>
      <c r="D57" s="62"/>
      <c r="E57" s="20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5.75">
      <c r="A58" s="65" t="s">
        <v>153</v>
      </c>
      <c r="B58" s="4" t="s">
        <v>154</v>
      </c>
      <c r="C58" s="62"/>
      <c r="D58" s="62"/>
      <c r="E58" s="20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5.75">
      <c r="A59" s="66"/>
      <c r="B59" s="5" t="s">
        <v>386</v>
      </c>
      <c r="C59" s="62"/>
      <c r="D59" s="62"/>
      <c r="E59" s="20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5.75">
      <c r="A60" s="66"/>
      <c r="B60" s="2"/>
      <c r="C60" s="62"/>
      <c r="D60" s="62"/>
      <c r="E60" s="20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5.75">
      <c r="A61" s="65" t="s">
        <v>155</v>
      </c>
      <c r="B61" s="4" t="s">
        <v>156</v>
      </c>
      <c r="C61" s="62"/>
      <c r="D61" s="62"/>
      <c r="E61" s="20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5.75">
      <c r="A62" s="66"/>
      <c r="B62" s="2" t="s">
        <v>157</v>
      </c>
      <c r="C62" s="62"/>
      <c r="D62" s="62"/>
      <c r="E62" s="20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5.75">
      <c r="A63" s="66"/>
      <c r="B63" s="2"/>
      <c r="C63" s="62"/>
      <c r="D63" s="62"/>
      <c r="E63" s="20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5.75">
      <c r="A64" s="65" t="s">
        <v>158</v>
      </c>
      <c r="B64" s="4" t="s">
        <v>159</v>
      </c>
      <c r="C64" s="62"/>
      <c r="D64" s="62"/>
      <c r="E64" s="20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5.75">
      <c r="A65" s="66"/>
      <c r="B65" s="5" t="s">
        <v>387</v>
      </c>
      <c r="C65" s="62"/>
      <c r="D65" s="62"/>
      <c r="E65" s="20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5.75">
      <c r="A66" s="66"/>
      <c r="B66" s="2"/>
      <c r="C66" s="62"/>
      <c r="D66" s="62"/>
      <c r="E66" s="20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5.75">
      <c r="A67" s="76" t="s">
        <v>160</v>
      </c>
      <c r="B67" s="2"/>
      <c r="C67" s="62"/>
      <c r="D67" s="62"/>
      <c r="E67" s="20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5.75">
      <c r="A68" s="66"/>
      <c r="B68" s="2"/>
      <c r="C68" s="62"/>
      <c r="D68" s="62"/>
      <c r="E68" s="20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5.75">
      <c r="A69" s="65" t="s">
        <v>161</v>
      </c>
      <c r="B69" s="4" t="s">
        <v>162</v>
      </c>
      <c r="C69" s="62"/>
      <c r="D69" s="62"/>
      <c r="E69" s="20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5.75">
      <c r="A70" s="66"/>
      <c r="B70" s="5" t="s">
        <v>402</v>
      </c>
      <c r="C70" s="62"/>
      <c r="D70" s="62"/>
      <c r="E70" s="20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5.75">
      <c r="A71" s="66"/>
      <c r="B71" s="5" t="s">
        <v>403</v>
      </c>
      <c r="C71" s="62"/>
      <c r="D71" s="62"/>
      <c r="E71" s="20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5.75">
      <c r="A72" s="66"/>
      <c r="B72" s="5" t="s">
        <v>407</v>
      </c>
      <c r="C72" s="62"/>
      <c r="D72" s="62"/>
      <c r="E72" s="20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5.75">
      <c r="A73" s="66"/>
      <c r="B73" s="5"/>
      <c r="C73" s="62"/>
      <c r="D73" s="62"/>
      <c r="E73" s="20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5.75">
      <c r="A74" s="65" t="s">
        <v>163</v>
      </c>
      <c r="B74" s="4" t="s">
        <v>164</v>
      </c>
      <c r="C74" s="62"/>
      <c r="D74" s="62"/>
      <c r="E74" s="20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5.75">
      <c r="A75" s="66"/>
      <c r="B75" s="5" t="s">
        <v>400</v>
      </c>
      <c r="C75" s="62"/>
      <c r="D75" s="62"/>
      <c r="E75" s="20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5.75">
      <c r="A76" s="66"/>
      <c r="B76" s="110" t="s">
        <v>401</v>
      </c>
      <c r="C76" s="62"/>
      <c r="D76" s="62"/>
      <c r="E76" s="20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5.75">
      <c r="A77" s="66"/>
      <c r="B77" s="5"/>
      <c r="C77" s="62"/>
      <c r="D77" s="62"/>
      <c r="E77" s="20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5.75">
      <c r="A78" s="77" t="s">
        <v>165</v>
      </c>
      <c r="B78" s="78" t="s">
        <v>166</v>
      </c>
      <c r="C78" s="62"/>
      <c r="D78" s="62"/>
      <c r="E78" s="20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5.75">
      <c r="A79" s="2"/>
      <c r="B79" s="5" t="s">
        <v>404</v>
      </c>
      <c r="C79" s="62"/>
      <c r="D79" s="62"/>
      <c r="E79" s="20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5.75">
      <c r="A80" s="60"/>
      <c r="B80" s="5" t="s">
        <v>405</v>
      </c>
      <c r="C80" s="62"/>
      <c r="D80" s="62"/>
      <c r="E80" s="20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2:5" s="2" customFormat="1" ht="12.75">
      <c r="B81" s="5" t="s">
        <v>406</v>
      </c>
      <c r="E81" s="205"/>
    </row>
    <row r="82" spans="2:5" s="2" customFormat="1" ht="12.75">
      <c r="B82" s="5" t="s">
        <v>408</v>
      </c>
      <c r="E82" s="205"/>
    </row>
    <row r="83" spans="2:5" s="2" customFormat="1" ht="12.75">
      <c r="B83" s="5"/>
      <c r="E83" s="205"/>
    </row>
    <row r="84" spans="1:256" ht="15.75">
      <c r="A84" s="79" t="s">
        <v>167</v>
      </c>
      <c r="B84" s="78" t="s">
        <v>168</v>
      </c>
      <c r="C84" s="28"/>
      <c r="D84" s="28"/>
      <c r="E84" s="206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5.75">
      <c r="A85" s="2"/>
      <c r="B85" s="5" t="s">
        <v>388</v>
      </c>
      <c r="C85" s="28"/>
      <c r="D85" s="28"/>
      <c r="E85" s="206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5.75">
      <c r="A86" s="2"/>
      <c r="B86" s="2"/>
      <c r="C86" s="28"/>
      <c r="D86" s="28"/>
      <c r="E86" s="206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5.75">
      <c r="A87" s="77" t="s">
        <v>169</v>
      </c>
      <c r="B87" s="78" t="s">
        <v>170</v>
      </c>
      <c r="C87" s="28"/>
      <c r="D87" s="28"/>
      <c r="E87" s="206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5.75">
      <c r="A88" s="2"/>
      <c r="B88" s="2" t="s">
        <v>171</v>
      </c>
      <c r="C88" s="28"/>
      <c r="D88" s="28"/>
      <c r="E88" s="206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15.75">
      <c r="A89" s="2"/>
      <c r="B89" s="2"/>
      <c r="C89" s="2"/>
      <c r="D89" s="28"/>
      <c r="E89" s="206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5.75">
      <c r="A90" s="2"/>
      <c r="B90" s="80"/>
      <c r="C90" s="81" t="s">
        <v>172</v>
      </c>
      <c r="D90" s="82" t="s">
        <v>173</v>
      </c>
      <c r="E90" s="206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5.75">
      <c r="A91" s="2"/>
      <c r="B91" s="67"/>
      <c r="C91" s="83" t="s">
        <v>174</v>
      </c>
      <c r="D91" s="84" t="s">
        <v>175</v>
      </c>
      <c r="E91" s="206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15.75">
      <c r="A92" s="77"/>
      <c r="B92" s="85" t="s">
        <v>176</v>
      </c>
      <c r="C92" s="132">
        <f>-CONPL!B24/1000</f>
        <v>-216</v>
      </c>
      <c r="D92" s="133">
        <f>-CONPL!D24/1000</f>
        <v>-216</v>
      </c>
      <c r="E92" s="206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15.75">
      <c r="A93" s="2"/>
      <c r="B93" s="86" t="s">
        <v>177</v>
      </c>
      <c r="C93" s="209">
        <v>339</v>
      </c>
      <c r="D93" s="210">
        <v>339</v>
      </c>
      <c r="E93" s="206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="2" customFormat="1" ht="12.75">
      <c r="E94" s="205"/>
    </row>
    <row r="95" spans="1:256" ht="12.75">
      <c r="A95" s="4" t="s">
        <v>178</v>
      </c>
      <c r="B95" s="4" t="s">
        <v>179</v>
      </c>
      <c r="C95" s="2"/>
      <c r="D95" s="2"/>
      <c r="E95" s="20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12.75">
      <c r="A96" s="2"/>
      <c r="B96" s="5" t="s">
        <v>342</v>
      </c>
      <c r="C96" s="2"/>
      <c r="D96" s="2"/>
      <c r="E96" s="20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="2" customFormat="1" ht="12.75">
      <c r="E97" s="205"/>
    </row>
    <row r="98" spans="1:256" ht="12.75">
      <c r="A98" s="4" t="s">
        <v>180</v>
      </c>
      <c r="B98" s="4" t="s">
        <v>181</v>
      </c>
      <c r="C98" s="2"/>
      <c r="D98" s="2"/>
      <c r="E98" s="20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12.75">
      <c r="A99" s="2"/>
      <c r="B99" s="2" t="s">
        <v>182</v>
      </c>
      <c r="C99" s="2"/>
      <c r="D99" s="2"/>
      <c r="E99" s="20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2.75">
      <c r="A100" s="2"/>
      <c r="B100" s="5" t="s">
        <v>310</v>
      </c>
      <c r="C100" s="2"/>
      <c r="D100" s="2"/>
      <c r="E100" s="20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="2" customFormat="1" ht="12.75">
      <c r="E101" s="205"/>
    </row>
    <row r="102" spans="1:256" ht="12.75">
      <c r="A102" s="2"/>
      <c r="B102" s="2" t="s">
        <v>183</v>
      </c>
      <c r="C102" s="2"/>
      <c r="D102" s="2"/>
      <c r="E102" s="20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="2" customFormat="1" ht="12.75">
      <c r="E103" s="205"/>
    </row>
    <row r="104" spans="1:256" ht="12.75">
      <c r="A104" s="4" t="s">
        <v>184</v>
      </c>
      <c r="B104" s="112" t="s">
        <v>322</v>
      </c>
      <c r="C104" s="2"/>
      <c r="D104" s="2"/>
      <c r="E104" s="20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12.75">
      <c r="A105" s="2"/>
      <c r="B105" s="5" t="s">
        <v>370</v>
      </c>
      <c r="C105" s="2"/>
      <c r="D105" s="2"/>
      <c r="E105" s="20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12.75">
      <c r="A106" s="2"/>
      <c r="B106" s="5" t="s">
        <v>399</v>
      </c>
      <c r="C106" s="2"/>
      <c r="D106" s="2"/>
      <c r="E106" s="20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="2" customFormat="1" ht="12.75">
      <c r="E107" s="205"/>
    </row>
    <row r="108" spans="1:256" ht="12.75">
      <c r="A108" s="2"/>
      <c r="B108" s="5" t="s">
        <v>311</v>
      </c>
      <c r="C108" s="2"/>
      <c r="D108" s="2"/>
      <c r="E108" s="20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="2" customFormat="1" ht="12.75">
      <c r="E109" s="205"/>
    </row>
    <row r="110" spans="1:256" ht="12.75">
      <c r="A110" s="4" t="s">
        <v>185</v>
      </c>
      <c r="B110" s="4" t="s">
        <v>186</v>
      </c>
      <c r="C110" s="2"/>
      <c r="D110" s="2"/>
      <c r="E110" s="20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12.75">
      <c r="A111" s="2"/>
      <c r="B111" s="5" t="s">
        <v>389</v>
      </c>
      <c r="C111" s="2"/>
      <c r="D111" s="2"/>
      <c r="E111" s="20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12.75">
      <c r="A112" s="2"/>
      <c r="B112" s="2"/>
      <c r="C112" s="128" t="s">
        <v>319</v>
      </c>
      <c r="D112" s="2"/>
      <c r="E112" s="20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12.75">
      <c r="A113" s="87" t="s">
        <v>187</v>
      </c>
      <c r="B113" s="81" t="s">
        <v>188</v>
      </c>
      <c r="C113" s="88">
        <f>(C116+C117)</f>
        <v>44788.842000000004</v>
      </c>
      <c r="D113" s="2"/>
      <c r="E113" s="20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12.75">
      <c r="A114" s="87"/>
      <c r="B114" s="83" t="s">
        <v>189</v>
      </c>
      <c r="C114" s="89">
        <v>0</v>
      </c>
      <c r="D114" s="2"/>
      <c r="E114" s="20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12.75">
      <c r="A115" s="87"/>
      <c r="B115" s="9"/>
      <c r="C115" s="90"/>
      <c r="D115" s="2"/>
      <c r="E115" s="20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13.5" customHeight="1">
      <c r="A116" s="87" t="s">
        <v>190</v>
      </c>
      <c r="B116" s="10" t="s">
        <v>191</v>
      </c>
      <c r="C116" s="91">
        <f>(CONBS!B41+CONBS!B42)/1000</f>
        <v>665.658</v>
      </c>
      <c r="D116" s="2"/>
      <c r="E116" s="20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12.75">
      <c r="A117" s="87"/>
      <c r="B117" s="83" t="s">
        <v>192</v>
      </c>
      <c r="C117" s="92">
        <f>(CONBS!B24+CONBS!B25)/1000</f>
        <v>44123.184</v>
      </c>
      <c r="D117" s="2"/>
      <c r="E117" s="20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12.75">
      <c r="A118" s="87"/>
      <c r="B118" s="93" t="s">
        <v>193</v>
      </c>
      <c r="C118" s="130">
        <f>SUM(C116:C117)</f>
        <v>44788.842000000004</v>
      </c>
      <c r="D118" s="2"/>
      <c r="E118" s="20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12.75">
      <c r="A119" s="87"/>
      <c r="B119" s="10"/>
      <c r="C119" s="129"/>
      <c r="D119" s="2"/>
      <c r="E119" s="20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12.75">
      <c r="A120" s="87" t="s">
        <v>194</v>
      </c>
      <c r="B120" s="134" t="s">
        <v>323</v>
      </c>
      <c r="C120" s="92">
        <f>C118-2281</f>
        <v>42507.842000000004</v>
      </c>
      <c r="D120" s="2"/>
      <c r="E120" s="20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12.75">
      <c r="A121" s="87"/>
      <c r="B121" s="134" t="s">
        <v>324</v>
      </c>
      <c r="C121" s="92">
        <f>2280528/3.002/1000</f>
        <v>759.6695536309128</v>
      </c>
      <c r="D121" s="135" t="s">
        <v>0</v>
      </c>
      <c r="E121" s="20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="2" customFormat="1" ht="12.75">
      <c r="E122" s="205"/>
    </row>
    <row r="123" spans="1:256" ht="12.75">
      <c r="A123" s="4" t="s">
        <v>195</v>
      </c>
      <c r="B123" s="4" t="s">
        <v>196</v>
      </c>
      <c r="C123" s="2"/>
      <c r="D123" s="2"/>
      <c r="E123" s="20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12.75">
      <c r="A124" s="2"/>
      <c r="B124" s="110" t="s">
        <v>325</v>
      </c>
      <c r="C124" s="2"/>
      <c r="D124" s="2"/>
      <c r="E124" s="20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6" spans="1:2" ht="12.75">
      <c r="A126" s="127" t="s">
        <v>318</v>
      </c>
      <c r="B126" s="127" t="s">
        <v>320</v>
      </c>
    </row>
    <row r="127" ht="12.75">
      <c r="B127" t="s">
        <v>321</v>
      </c>
    </row>
    <row r="129" spans="1:2" ht="12.75">
      <c r="A129" s="127" t="s">
        <v>333</v>
      </c>
      <c r="B129" s="127" t="s">
        <v>335</v>
      </c>
    </row>
    <row r="130" ht="12.75">
      <c r="B130" t="s">
        <v>390</v>
      </c>
    </row>
    <row r="132" spans="1:2" ht="12.75">
      <c r="A132" s="127" t="s">
        <v>334</v>
      </c>
      <c r="B132" s="127" t="s">
        <v>336</v>
      </c>
    </row>
    <row r="133" ht="12.75">
      <c r="B133" t="s">
        <v>343</v>
      </c>
    </row>
    <row r="134" ht="12.75">
      <c r="C134" s="167" t="s">
        <v>144</v>
      </c>
    </row>
    <row r="135" spans="2:3" ht="12.75">
      <c r="B135" t="s">
        <v>346</v>
      </c>
      <c r="C135" s="179">
        <f>CONPL!D30</f>
        <v>-5330132</v>
      </c>
    </row>
    <row r="136" spans="2:3" ht="12.75">
      <c r="B136" t="s">
        <v>344</v>
      </c>
      <c r="C136" s="168">
        <v>22098400</v>
      </c>
    </row>
    <row r="138" spans="2:3" ht="12.75">
      <c r="B138" t="s">
        <v>347</v>
      </c>
      <c r="C138" s="180">
        <f>C135/C136*100</f>
        <v>-24.11999058755385</v>
      </c>
    </row>
  </sheetData>
  <printOptions/>
  <pageMargins left="0.5" right="0.5" top="0.5" bottom="0.5" header="0.5" footer="0.5"/>
  <pageSetup cellComments="asDisplayed" horizontalDpi="300" verticalDpi="300" orientation="portrait" scale="90" r:id="rId1"/>
  <rowBreaks count="3" manualBreakCount="3">
    <brk id="48" max="4" man="1"/>
    <brk id="66" max="255" man="1"/>
    <brk id="10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36"/>
  <sheetViews>
    <sheetView zoomScale="75" zoomScaleNormal="75" workbookViewId="0" topLeftCell="A1">
      <selection activeCell="C22" sqref="C22"/>
    </sheetView>
  </sheetViews>
  <sheetFormatPr defaultColWidth="9.140625" defaultRowHeight="12.75"/>
  <cols>
    <col min="1" max="1" width="4.421875" style="0" customWidth="1"/>
    <col min="2" max="2" width="29.00390625" style="0" customWidth="1"/>
    <col min="3" max="3" width="17.421875" style="0" customWidth="1"/>
    <col min="4" max="4" width="22.57421875" style="0" customWidth="1"/>
    <col min="5" max="5" width="17.00390625" style="0" customWidth="1"/>
    <col min="6" max="6" width="22.00390625" style="0" customWidth="1"/>
    <col min="7" max="16384" width="8.8515625" style="0" customWidth="1"/>
  </cols>
  <sheetData>
    <row r="1" spans="1:256" ht="15.75">
      <c r="A1" s="207" t="s">
        <v>366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15.75">
      <c r="A2" s="94" t="s">
        <v>197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15.75">
      <c r="A3" s="162" t="s">
        <v>393</v>
      </c>
      <c r="C3" s="2"/>
      <c r="D3" s="32"/>
      <c r="E3" s="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ht="15.75">
      <c r="A4" s="95"/>
      <c r="B4" s="33"/>
      <c r="C4" s="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12.75">
      <c r="A5" s="96"/>
      <c r="B5" s="97"/>
      <c r="C5" s="98" t="s">
        <v>198</v>
      </c>
      <c r="D5" s="99" t="s">
        <v>199</v>
      </c>
      <c r="E5" s="152" t="s">
        <v>329</v>
      </c>
      <c r="F5" s="99" t="s">
        <v>200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12.75">
      <c r="A6" s="96"/>
      <c r="B6" s="97"/>
      <c r="C6" s="100" t="s">
        <v>201</v>
      </c>
      <c r="D6" s="100" t="s">
        <v>202</v>
      </c>
      <c r="E6" s="100" t="s">
        <v>203</v>
      </c>
      <c r="F6" s="100" t="s">
        <v>204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12.75">
      <c r="A7" s="96"/>
      <c r="B7" s="97"/>
      <c r="C7" s="100" t="s">
        <v>205</v>
      </c>
      <c r="D7" s="100" t="s">
        <v>206</v>
      </c>
      <c r="E7" s="100" t="s">
        <v>207</v>
      </c>
      <c r="F7" s="100" t="s">
        <v>208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12.75">
      <c r="A8" s="101"/>
      <c r="B8" s="102"/>
      <c r="C8" s="102"/>
      <c r="D8" s="102"/>
      <c r="E8" s="102"/>
      <c r="F8" s="10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96"/>
      <c r="B9" s="103" t="s">
        <v>209</v>
      </c>
      <c r="C9" s="165" t="s">
        <v>394</v>
      </c>
      <c r="D9" s="165" t="s">
        <v>355</v>
      </c>
      <c r="E9" s="104" t="str">
        <f>C9</f>
        <v>31/12/04</v>
      </c>
      <c r="F9" s="104" t="str">
        <f>D9</f>
        <v>31/12/03</v>
      </c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12.75">
      <c r="A10" s="96"/>
      <c r="B10" s="97" t="s">
        <v>210</v>
      </c>
      <c r="C10" s="106" t="s">
        <v>211</v>
      </c>
      <c r="D10" s="106" t="s">
        <v>212</v>
      </c>
      <c r="E10" s="106" t="s">
        <v>213</v>
      </c>
      <c r="F10" s="106" t="s">
        <v>214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12.75">
      <c r="A11" s="96"/>
      <c r="B11" s="97" t="s">
        <v>215</v>
      </c>
      <c r="C11" s="102"/>
      <c r="D11" s="102"/>
      <c r="E11" s="102"/>
      <c r="F11" s="10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12.75">
      <c r="A12" s="96">
        <v>1</v>
      </c>
      <c r="B12" s="97" t="s">
        <v>216</v>
      </c>
      <c r="C12" s="107">
        <f>CONPL!B10/1000</f>
        <v>8108.655</v>
      </c>
      <c r="D12" s="107">
        <f>CONPL!C10/1000</f>
        <v>9044.734</v>
      </c>
      <c r="E12" s="107">
        <f>CONPL!D10/1000</f>
        <v>37692.434</v>
      </c>
      <c r="F12" s="107">
        <f>CONPL!E10/1000</f>
        <v>26297.937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ht="12.75">
      <c r="A13" s="96"/>
      <c r="B13" s="97" t="s">
        <v>217</v>
      </c>
      <c r="C13" s="107"/>
      <c r="D13" s="107"/>
      <c r="E13" s="107"/>
      <c r="F13" s="107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ht="12.75">
      <c r="A14" s="96">
        <v>2</v>
      </c>
      <c r="B14" s="97" t="s">
        <v>218</v>
      </c>
      <c r="C14" s="107">
        <f>CONPL!B22/1000</f>
        <v>-3037.233</v>
      </c>
      <c r="D14" s="107">
        <f>CONPL!C22/1000</f>
        <v>-234.567</v>
      </c>
      <c r="E14" s="107">
        <f>CONPL!D22/1000</f>
        <v>-5545.786</v>
      </c>
      <c r="F14" s="107">
        <f>CONPL!E22/1000</f>
        <v>-394.29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ht="12.75">
      <c r="A15" s="96"/>
      <c r="B15" s="97" t="s">
        <v>219</v>
      </c>
      <c r="C15" s="107"/>
      <c r="D15" s="107"/>
      <c r="E15" s="107"/>
      <c r="F15" s="107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ht="12.75">
      <c r="A16" s="96">
        <v>3</v>
      </c>
      <c r="B16" s="97" t="s">
        <v>220</v>
      </c>
      <c r="C16" s="107">
        <f>CONPL!B30/1000</f>
        <v>-2821.579</v>
      </c>
      <c r="D16" s="107">
        <f>CONPL!C30/1000</f>
        <v>-380.621</v>
      </c>
      <c r="E16" s="107">
        <f>CONPL!D30/1000</f>
        <v>-5330.132</v>
      </c>
      <c r="F16" s="107">
        <f>CONPL!E30/1000</f>
        <v>-540.344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ht="12.75">
      <c r="A17" s="96"/>
      <c r="B17" s="97" t="s">
        <v>221</v>
      </c>
      <c r="C17" s="107"/>
      <c r="D17" s="107"/>
      <c r="E17" s="107"/>
      <c r="F17" s="107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ht="12.75">
      <c r="A18" s="96"/>
      <c r="B18" s="97" t="s">
        <v>222</v>
      </c>
      <c r="C18" s="107"/>
      <c r="D18" s="107"/>
      <c r="E18" s="107"/>
      <c r="F18" s="107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ht="12.75">
      <c r="A19" s="96">
        <v>4</v>
      </c>
      <c r="B19" s="97" t="s">
        <v>223</v>
      </c>
      <c r="C19" s="107">
        <f>CONPL!B30/1000</f>
        <v>-2821.579</v>
      </c>
      <c r="D19" s="107">
        <f>CONPL!C30/1000</f>
        <v>-380.621</v>
      </c>
      <c r="E19" s="107">
        <f>CONPL!D30/1000</f>
        <v>-5330.132</v>
      </c>
      <c r="F19" s="107">
        <f>CONPL!E30/1000</f>
        <v>-540.344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12.75">
      <c r="A20" s="96"/>
      <c r="B20" s="97" t="s">
        <v>224</v>
      </c>
      <c r="C20" s="107"/>
      <c r="D20" s="107"/>
      <c r="E20" s="107"/>
      <c r="F20" s="107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12.75">
      <c r="A21" s="96"/>
      <c r="B21" s="97" t="s">
        <v>225</v>
      </c>
      <c r="C21" s="107"/>
      <c r="D21" s="107"/>
      <c r="E21" s="107"/>
      <c r="F21" s="107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12.75">
      <c r="A22" s="96">
        <v>5</v>
      </c>
      <c r="B22" s="97" t="s">
        <v>226</v>
      </c>
      <c r="C22" s="108">
        <f>CONPL!B32</f>
        <v>-12.768250190059009</v>
      </c>
      <c r="D22" s="108">
        <f>CONPL!C32</f>
        <v>-1.920388496468214</v>
      </c>
      <c r="E22" s="108">
        <f>CONPL!D32</f>
        <v>-24.11999058755385</v>
      </c>
      <c r="F22" s="108">
        <f>CONPL!E32</f>
        <v>-2.7222450470938258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12.75">
      <c r="A23" s="96"/>
      <c r="B23" s="97" t="s">
        <v>227</v>
      </c>
      <c r="C23" s="107"/>
      <c r="D23" s="107"/>
      <c r="E23" s="107"/>
      <c r="F23" s="107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12.75">
      <c r="A24" s="96"/>
      <c r="B24" s="97" t="s">
        <v>228</v>
      </c>
      <c r="C24" s="107"/>
      <c r="D24" s="107"/>
      <c r="E24" s="107"/>
      <c r="F24" s="107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12.75">
      <c r="A25" s="96">
        <v>6</v>
      </c>
      <c r="B25" s="131" t="s">
        <v>326</v>
      </c>
      <c r="C25" s="107">
        <f>CONPL!B34</f>
        <v>0</v>
      </c>
      <c r="D25" s="107">
        <f>CONPL!C34</f>
        <v>0</v>
      </c>
      <c r="E25" s="107">
        <f>CONPL!D34</f>
        <v>0</v>
      </c>
      <c r="F25" s="107">
        <f>CONPL!E34</f>
        <v>0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12.75">
      <c r="A26" s="96"/>
      <c r="B26" s="97" t="s">
        <v>229</v>
      </c>
      <c r="C26" s="107"/>
      <c r="D26" s="107"/>
      <c r="E26" s="107"/>
      <c r="F26" s="107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12.75">
      <c r="A27" s="96"/>
      <c r="B27" s="97"/>
      <c r="C27" s="107"/>
      <c r="D27" s="107"/>
      <c r="E27" s="107"/>
      <c r="F27" s="107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12.75">
      <c r="A28" s="95"/>
      <c r="B28" s="54" t="s">
        <v>230</v>
      </c>
      <c r="C28" s="59"/>
      <c r="D28" s="59"/>
      <c r="E28" s="59"/>
      <c r="F28" s="59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ht="12.75">
      <c r="A29" s="95"/>
      <c r="B29" s="54" t="s">
        <v>231</v>
      </c>
      <c r="C29" s="59"/>
      <c r="D29" s="59"/>
      <c r="E29" s="59"/>
      <c r="F29" s="59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ht="12.75">
      <c r="A30" s="182" t="s">
        <v>232</v>
      </c>
      <c r="B30" s="183"/>
      <c r="C30" s="184"/>
      <c r="D30" s="184"/>
      <c r="E30" s="184"/>
      <c r="F30" s="18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ht="12.75">
      <c r="A31" s="185"/>
      <c r="B31" s="186" t="s">
        <v>233</v>
      </c>
      <c r="C31" s="187" t="s">
        <v>234</v>
      </c>
      <c r="D31" s="188"/>
      <c r="E31" s="187" t="s">
        <v>235</v>
      </c>
      <c r="F31" s="189"/>
      <c r="G31" s="170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</row>
    <row r="32" spans="1:256" ht="12.75">
      <c r="A32" s="190">
        <v>7</v>
      </c>
      <c r="B32" s="169" t="s">
        <v>236</v>
      </c>
      <c r="C32" s="212">
        <f>CONBS!B48</f>
        <v>0.33609057669333525</v>
      </c>
      <c r="D32" s="213"/>
      <c r="E32" s="212">
        <f>CONBS!C48</f>
        <v>0.5130416420845625</v>
      </c>
      <c r="F32" s="213"/>
      <c r="G32" s="17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</row>
    <row r="33" spans="1:256" ht="12.75">
      <c r="A33" s="190"/>
      <c r="B33" s="171" t="s">
        <v>327</v>
      </c>
      <c r="C33" s="173"/>
      <c r="D33" s="175"/>
      <c r="E33" s="173"/>
      <c r="F33" s="174"/>
      <c r="G33" s="170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</row>
    <row r="34" spans="1:256" ht="12.75">
      <c r="A34" s="191"/>
      <c r="B34" s="192" t="s">
        <v>237</v>
      </c>
      <c r="C34" s="172"/>
      <c r="D34" s="172"/>
      <c r="E34" s="176"/>
      <c r="F34" s="193"/>
      <c r="G34" s="170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ht="12.75">
      <c r="A35" s="194"/>
      <c r="B35" s="195" t="s">
        <v>238</v>
      </c>
      <c r="C35" s="196"/>
      <c r="D35" s="196"/>
      <c r="E35" s="177"/>
      <c r="F35" s="193"/>
      <c r="G35" s="170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ht="12.75">
      <c r="A36" s="197"/>
      <c r="B36" s="198" t="s">
        <v>239</v>
      </c>
      <c r="C36" s="199"/>
      <c r="D36" s="199"/>
      <c r="E36" s="200"/>
      <c r="F36" s="201"/>
      <c r="G36" s="170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</sheetData>
  <mergeCells count="2">
    <mergeCell ref="C32:D32"/>
    <mergeCell ref="E32:F32"/>
  </mergeCells>
  <printOptions/>
  <pageMargins left="0.5" right="0.5" top="0.5" bottom="0.5" header="0.5" footer="0.5"/>
  <pageSetup cellComments="asDisplayed" horizontalDpi="300" verticalDpi="3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7"/>
  <sheetViews>
    <sheetView zoomScale="75" zoomScaleNormal="75" workbookViewId="0" topLeftCell="A1">
      <selection activeCell="F16" sqref="F16"/>
    </sheetView>
  </sheetViews>
  <sheetFormatPr defaultColWidth="9.140625" defaultRowHeight="12.75"/>
  <cols>
    <col min="1" max="1" width="4.7109375" style="0" customWidth="1"/>
    <col min="2" max="2" width="32.28125" style="0" customWidth="1"/>
    <col min="3" max="3" width="17.7109375" style="0" customWidth="1"/>
    <col min="4" max="4" width="21.00390625" style="0" customWidth="1"/>
    <col min="5" max="5" width="17.57421875" style="0" customWidth="1"/>
    <col min="6" max="6" width="20.28125" style="0" customWidth="1"/>
    <col min="7" max="16384" width="8.8515625" style="0" customWidth="1"/>
  </cols>
  <sheetData>
    <row r="1" spans="1:256" ht="15.75">
      <c r="A1" s="94" t="s">
        <v>240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56" ht="15.75">
      <c r="A2" s="94" t="s">
        <v>241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="2" customFormat="1" ht="12.75"/>
    <row r="4" spans="1:256" ht="15.75">
      <c r="A4" s="95"/>
      <c r="B4" s="33"/>
      <c r="C4" s="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ht="12.75">
      <c r="A5" s="96"/>
      <c r="B5" s="97"/>
      <c r="C5" s="98" t="s">
        <v>242</v>
      </c>
      <c r="D5" s="99" t="s">
        <v>243</v>
      </c>
      <c r="E5" s="152" t="s">
        <v>329</v>
      </c>
      <c r="F5" s="99" t="s">
        <v>244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ht="12.75">
      <c r="A6" s="96"/>
      <c r="B6" s="97"/>
      <c r="C6" s="100" t="s">
        <v>245</v>
      </c>
      <c r="D6" s="100" t="s">
        <v>246</v>
      </c>
      <c r="E6" s="100" t="s">
        <v>247</v>
      </c>
      <c r="F6" s="100" t="s">
        <v>248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ht="12.75">
      <c r="A7" s="96"/>
      <c r="B7" s="97"/>
      <c r="C7" s="100" t="s">
        <v>249</v>
      </c>
      <c r="D7" s="100" t="s">
        <v>250</v>
      </c>
      <c r="E7" s="100" t="s">
        <v>251</v>
      </c>
      <c r="F7" s="100" t="s">
        <v>252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12.75">
      <c r="A8" s="101"/>
      <c r="B8" s="102"/>
      <c r="C8" s="102"/>
      <c r="D8" s="102"/>
      <c r="E8" s="102"/>
      <c r="F8" s="10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96"/>
      <c r="B9" s="103" t="s">
        <v>253</v>
      </c>
      <c r="C9" s="165" t="s">
        <v>394</v>
      </c>
      <c r="D9" s="165" t="s">
        <v>355</v>
      </c>
      <c r="E9" s="104" t="str">
        <f>C9</f>
        <v>31/12/04</v>
      </c>
      <c r="F9" s="104" t="str">
        <f>D9</f>
        <v>31/12/03</v>
      </c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12.75">
      <c r="A10" s="96"/>
      <c r="B10" s="97" t="s">
        <v>254</v>
      </c>
      <c r="C10" s="106" t="s">
        <v>255</v>
      </c>
      <c r="D10" s="106" t="s">
        <v>256</v>
      </c>
      <c r="E10" s="106" t="s">
        <v>257</v>
      </c>
      <c r="F10" s="106" t="s">
        <v>258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12.75">
      <c r="A11" s="96"/>
      <c r="B11" s="97" t="s">
        <v>259</v>
      </c>
      <c r="C11" s="102"/>
      <c r="D11" s="102"/>
      <c r="E11" s="102"/>
      <c r="F11" s="10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12.75">
      <c r="A12" s="96">
        <v>1</v>
      </c>
      <c r="B12" s="97" t="s">
        <v>260</v>
      </c>
      <c r="C12" s="107">
        <f>CONPL!B16/1000</f>
        <v>-2086.936</v>
      </c>
      <c r="D12" s="107">
        <f>CONPL!C16/1000</f>
        <v>748.226</v>
      </c>
      <c r="E12" s="107">
        <f>CONPL!D16/1000</f>
        <v>-3589.235</v>
      </c>
      <c r="F12" s="107">
        <f>CONPL!E16/1000</f>
        <v>1421.88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ht="12.75">
      <c r="A13" s="96"/>
      <c r="B13" s="97" t="s">
        <v>261</v>
      </c>
      <c r="C13" s="109"/>
      <c r="D13" s="109"/>
      <c r="E13" s="109"/>
      <c r="F13" s="109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ht="12.75">
      <c r="A14" s="96">
        <v>2</v>
      </c>
      <c r="B14" s="97" t="s">
        <v>262</v>
      </c>
      <c r="C14" s="107">
        <v>8</v>
      </c>
      <c r="D14" s="15">
        <v>1</v>
      </c>
      <c r="E14" s="107">
        <v>13</v>
      </c>
      <c r="F14" s="107">
        <v>10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</row>
    <row r="15" spans="1:256" ht="12.75">
      <c r="A15" s="96"/>
      <c r="B15" s="97" t="s">
        <v>263</v>
      </c>
      <c r="C15" s="109"/>
      <c r="D15" s="109"/>
      <c r="E15" s="109"/>
      <c r="F15" s="109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ht="12.75">
      <c r="A16" s="96">
        <v>3</v>
      </c>
      <c r="B16" s="97" t="s">
        <v>264</v>
      </c>
      <c r="C16" s="107">
        <f>-CONPL!B18/1000</f>
        <v>950.297</v>
      </c>
      <c r="D16" s="107">
        <f>-CONPL!C18/1000</f>
        <v>982.793</v>
      </c>
      <c r="E16" s="107">
        <f>-CONPL!D18/1000</f>
        <v>1956.551</v>
      </c>
      <c r="F16" s="107">
        <f>-CONPL!E18/1000</f>
        <v>1816.17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ht="12.75">
      <c r="A17" s="96"/>
      <c r="B17" s="97" t="s">
        <v>265</v>
      </c>
      <c r="C17" s="109"/>
      <c r="D17" s="109"/>
      <c r="E17" s="109"/>
      <c r="F17" s="109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</sheetData>
  <printOptions/>
  <pageMargins left="0.5" right="0.5" top="0.5" bottom="0.5" header="0.5" footer="0.5"/>
  <pageSetup cellComments="asDisplayed" horizontalDpi="300" verticalDpi="3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6.00390625" style="0" customWidth="1"/>
    <col min="3" max="3" width="24.7109375" style="0" customWidth="1"/>
    <col min="4" max="4" width="27.28125" style="0" customWidth="1"/>
    <col min="5" max="5" width="13.8515625" style="0" customWidth="1"/>
    <col min="6" max="6" width="13.28125" style="0" customWidth="1"/>
    <col min="7" max="16384" width="8.8515625" style="0" customWidth="1"/>
  </cols>
  <sheetData>
    <row r="1" spans="1:256" ht="15.75">
      <c r="A1" s="17"/>
      <c r="B1" s="21" t="s">
        <v>266</v>
      </c>
      <c r="C1" s="19"/>
      <c r="D1" s="19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15.75">
      <c r="A2" s="17"/>
      <c r="B2" s="21" t="s">
        <v>267</v>
      </c>
      <c r="C2" s="20" t="s">
        <v>268</v>
      </c>
      <c r="D2" s="20" t="s">
        <v>269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15.75">
      <c r="A3" s="17"/>
      <c r="B3" s="21"/>
      <c r="C3" s="20" t="s">
        <v>270</v>
      </c>
      <c r="D3" s="20" t="s">
        <v>271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15.75">
      <c r="A4" s="17"/>
      <c r="B4" s="22"/>
      <c r="C4" s="20" t="s">
        <v>272</v>
      </c>
      <c r="D4" s="20" t="s">
        <v>273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5.75">
      <c r="A5" s="17"/>
      <c r="B5" s="14"/>
      <c r="C5" s="20" t="s">
        <v>274</v>
      </c>
      <c r="D5" s="20" t="s">
        <v>275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">
      <c r="A6" s="17"/>
      <c r="B6" s="19" t="s">
        <v>276</v>
      </c>
      <c r="C6" s="19"/>
      <c r="D6" s="19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5.75">
      <c r="A7" s="17">
        <v>1</v>
      </c>
      <c r="B7" s="18" t="s">
        <v>277</v>
      </c>
      <c r="C7" s="23">
        <v>18848.66419962</v>
      </c>
      <c r="D7" s="23">
        <v>18824.498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5.75">
      <c r="A8" s="17"/>
      <c r="B8" s="18"/>
      <c r="C8" s="19"/>
      <c r="D8" s="19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5.75">
      <c r="A9" s="17">
        <v>2</v>
      </c>
      <c r="B9" s="18" t="s">
        <v>278</v>
      </c>
      <c r="C9" s="23">
        <v>19237.79093</v>
      </c>
      <c r="D9" s="23">
        <v>18626.111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5.75">
      <c r="A10" s="17"/>
      <c r="B10" s="18"/>
      <c r="C10" s="19"/>
      <c r="D10" s="19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5.75">
      <c r="A11" s="17">
        <v>3</v>
      </c>
      <c r="B11" s="18" t="s">
        <v>279</v>
      </c>
      <c r="C11" s="23">
        <v>379.117</v>
      </c>
      <c r="D11" s="23">
        <v>397.17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5.75">
      <c r="A12" s="17"/>
      <c r="B12" s="18"/>
      <c r="C12" s="19"/>
      <c r="D12" s="19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5.75">
      <c r="A13" s="17">
        <v>4</v>
      </c>
      <c r="B13" s="18" t="s">
        <v>280</v>
      </c>
      <c r="C13" s="23">
        <v>0</v>
      </c>
      <c r="D13" s="23"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5">
      <c r="A14" s="17"/>
      <c r="B14" s="14"/>
      <c r="C14" s="19"/>
      <c r="D14" s="19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5.75">
      <c r="A15" s="17">
        <v>5</v>
      </c>
      <c r="B15" s="18" t="s">
        <v>281</v>
      </c>
      <c r="C15" s="19" t="s">
        <v>282</v>
      </c>
      <c r="D15" s="19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5">
      <c r="A16" s="17"/>
      <c r="B16" s="19" t="s">
        <v>283</v>
      </c>
      <c r="C16" s="19">
        <v>16502.699774</v>
      </c>
      <c r="D16" s="19">
        <v>13145.022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>
      <c r="A17" s="17"/>
      <c r="B17" s="19" t="s">
        <v>284</v>
      </c>
      <c r="C17" s="19">
        <v>5243.45196554</v>
      </c>
      <c r="D17" s="19">
        <v>5705.933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5">
      <c r="A18" s="17"/>
      <c r="B18" s="19" t="s">
        <v>285</v>
      </c>
      <c r="C18" s="19">
        <v>1164.11874294</v>
      </c>
      <c r="D18" s="19">
        <v>1155.723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5">
      <c r="A19" s="17"/>
      <c r="B19" s="19" t="s">
        <v>286</v>
      </c>
      <c r="C19" s="19">
        <v>959.23945726</v>
      </c>
      <c r="D19" s="19">
        <v>1102.841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5.75">
      <c r="A20" s="17"/>
      <c r="B20" s="19" t="s">
        <v>287</v>
      </c>
      <c r="C20" s="24">
        <v>23869.50993974</v>
      </c>
      <c r="D20" s="24">
        <v>21109.519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">
      <c r="A21" s="17"/>
      <c r="B21" s="14"/>
      <c r="C21" s="19"/>
      <c r="D21" s="19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5.75">
      <c r="A22" s="17">
        <v>6</v>
      </c>
      <c r="B22" s="18" t="s">
        <v>288</v>
      </c>
      <c r="C22" s="19" t="s">
        <v>289</v>
      </c>
      <c r="D22" s="1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5">
      <c r="A23" s="17"/>
      <c r="B23" s="19" t="s">
        <v>290</v>
      </c>
      <c r="C23" s="19">
        <v>1997.21632726</v>
      </c>
      <c r="D23" s="19">
        <v>2216.049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5">
      <c r="A24" s="17"/>
      <c r="B24" s="19" t="s">
        <v>291</v>
      </c>
      <c r="C24" s="19">
        <v>4379.64835748</v>
      </c>
      <c r="D24" s="19">
        <v>1826.1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">
      <c r="A25" s="17"/>
      <c r="B25" s="19" t="s">
        <v>292</v>
      </c>
      <c r="C25" s="19">
        <v>25692.99064206</v>
      </c>
      <c r="D25" s="19">
        <v>27189.386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5">
      <c r="A26" s="17"/>
      <c r="B26" s="19" t="s">
        <v>293</v>
      </c>
      <c r="C26" s="19">
        <v>925.07767872</v>
      </c>
      <c r="D26" s="19">
        <v>794.764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5">
      <c r="A27" s="17"/>
      <c r="B27" s="19" t="s">
        <v>294</v>
      </c>
      <c r="C27" s="19">
        <v>3128.29597</v>
      </c>
      <c r="D27" s="19">
        <v>4105.538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5.75">
      <c r="A28" s="17"/>
      <c r="B28" s="19" t="s">
        <v>295</v>
      </c>
      <c r="C28" s="24">
        <v>36123.22897552</v>
      </c>
      <c r="D28" s="24">
        <v>36131.837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5">
      <c r="A29" s="17"/>
      <c r="B29" s="14"/>
      <c r="C29" s="19"/>
      <c r="D29" s="19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5.75">
      <c r="A30" s="17">
        <v>7</v>
      </c>
      <c r="B30" s="18" t="s">
        <v>296</v>
      </c>
      <c r="C30" s="25">
        <v>-12253.71903578</v>
      </c>
      <c r="D30" s="25">
        <v>-15022.318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5.75">
      <c r="A31" s="17"/>
      <c r="B31" s="18"/>
      <c r="C31" s="19"/>
      <c r="D31" s="19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15.75">
      <c r="A32" s="17">
        <v>8</v>
      </c>
      <c r="B32" s="18" t="s">
        <v>297</v>
      </c>
      <c r="C32" s="19"/>
      <c r="D32" s="19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5">
      <c r="A33" s="17"/>
      <c r="B33" s="19" t="s">
        <v>298</v>
      </c>
      <c r="C33" s="19">
        <v>19820</v>
      </c>
      <c r="D33" s="19">
        <v>19820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5">
      <c r="A34" s="17"/>
      <c r="B34" s="19" t="s">
        <v>299</v>
      </c>
      <c r="C34" s="19">
        <v>0</v>
      </c>
      <c r="D34" s="19">
        <v>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15">
      <c r="A35" s="17"/>
      <c r="B35" s="19" t="s">
        <v>300</v>
      </c>
      <c r="C35" s="19">
        <v>10</v>
      </c>
      <c r="D35" s="19">
        <v>10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15">
      <c r="A36" s="17"/>
      <c r="B36" s="19" t="s">
        <v>301</v>
      </c>
      <c r="C36" s="19">
        <v>81.56185</v>
      </c>
      <c r="D36" s="19">
        <v>26.762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5">
      <c r="A37" s="17"/>
      <c r="B37" s="19" t="s">
        <v>302</v>
      </c>
      <c r="C37" s="19">
        <v>-9866.1779115625</v>
      </c>
      <c r="D37" s="19">
        <v>-10392.554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15.75">
      <c r="A38" s="17"/>
      <c r="B38" s="14"/>
      <c r="C38" s="24">
        <v>10045.3839384375</v>
      </c>
      <c r="D38" s="24">
        <v>9464.208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5">
      <c r="A39" s="17"/>
      <c r="B39" s="14"/>
      <c r="C39" s="19"/>
      <c r="D39" s="19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5.75">
      <c r="A40" s="17">
        <v>9</v>
      </c>
      <c r="B40" s="18" t="s">
        <v>303</v>
      </c>
      <c r="C40" s="23">
        <v>0</v>
      </c>
      <c r="D40" s="23">
        <v>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5.75">
      <c r="A41" s="17"/>
      <c r="B41" s="18"/>
      <c r="C41" s="19"/>
      <c r="D41" s="19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5.75">
      <c r="A42" s="17">
        <v>10</v>
      </c>
      <c r="B42" s="18" t="s">
        <v>304</v>
      </c>
      <c r="C42" s="23">
        <v>15056.09792</v>
      </c>
      <c r="D42" s="23">
        <v>11939.046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15.75">
      <c r="A43" s="17"/>
      <c r="B43" s="18"/>
      <c r="C43" s="19"/>
      <c r="D43" s="19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5.75">
      <c r="A44" s="17">
        <v>11</v>
      </c>
      <c r="B44" s="18" t="s">
        <v>305</v>
      </c>
      <c r="C44" s="23">
        <v>560.37176212</v>
      </c>
      <c r="D44" s="23">
        <v>872.212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5.75">
      <c r="A45" s="17"/>
      <c r="B45" s="18"/>
      <c r="C45" s="19"/>
      <c r="D45" s="19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5.75">
      <c r="A46" s="17">
        <v>12</v>
      </c>
      <c r="B46" s="18" t="s">
        <v>306</v>
      </c>
      <c r="C46" s="23">
        <v>550</v>
      </c>
      <c r="D46" s="23">
        <v>550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5">
      <c r="A47" s="17"/>
      <c r="B47" s="19" t="s">
        <v>307</v>
      </c>
      <c r="C47" s="19"/>
      <c r="D47" s="19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5.75">
      <c r="A48" s="17">
        <v>13</v>
      </c>
      <c r="B48" s="21" t="s">
        <v>308</v>
      </c>
      <c r="C48" s="26">
        <v>48.770267096052</v>
      </c>
      <c r="D48" s="26">
        <v>45.746912209889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5">
      <c r="A49" s="17"/>
      <c r="B49" s="14"/>
      <c r="C49" s="19"/>
      <c r="D49" s="19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5">
      <c r="A50" s="17"/>
      <c r="B50" s="14" t="s">
        <v>309</v>
      </c>
      <c r="C50" s="19">
        <v>-0.000526717487446149</v>
      </c>
      <c r="D50" s="19">
        <v>-0.00500000001011358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 Kwan</cp:lastModifiedBy>
  <cp:lastPrinted>2005-02-28T06:58:20Z</cp:lastPrinted>
  <dcterms:created xsi:type="dcterms:W3CDTF">2002-08-01T02:49:37Z</dcterms:created>
  <dcterms:modified xsi:type="dcterms:W3CDTF">2005-02-28T07:59:03Z</dcterms:modified>
  <cp:category/>
  <cp:version/>
  <cp:contentType/>
  <cp:contentStatus/>
  <cp:revision>10</cp:revision>
</cp:coreProperties>
</file>