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2" activeTab="4"/>
  </bookViews>
  <sheets>
    <sheet name="Balance Sheet" sheetId="1" r:id="rId1"/>
    <sheet name="Statement Change in Equity" sheetId="2" r:id="rId2"/>
    <sheet name="Income Statement" sheetId="3" r:id="rId3"/>
    <sheet name="Cash Flow" sheetId="4" r:id="rId4"/>
    <sheet name="Additional" sheetId="5" r:id="rId5"/>
  </sheets>
  <definedNames>
    <definedName name="Excel_BuiltIn_Print_Area_2">'Statement Change in Equity'!#REF!</definedName>
    <definedName name="_xlnm.Print_Area" localSheetId="0">'Balance Sheet'!$A$1:$H$60</definedName>
    <definedName name="_xlnm.Print_Area" localSheetId="3">'Cash Flow'!$A$1:$G$47</definedName>
    <definedName name="_xlnm.Print_Titles" localSheetId="3">'Cash Flow'!$2:$6</definedName>
  </definedNames>
  <calcPr fullCalcOnLoad="1"/>
</workbook>
</file>

<file path=xl/sharedStrings.xml><?xml version="1.0" encoding="utf-8"?>
<sst xmlns="http://schemas.openxmlformats.org/spreadsheetml/2006/main" count="199" uniqueCount="147">
  <si>
    <r>
      <t xml:space="preserve">LB ALUMINIUM BERHAD </t>
    </r>
    <r>
      <rPr>
        <b/>
        <sz val="9"/>
        <rFont val="Arial"/>
        <family val="2"/>
      </rPr>
      <t>(138535-V)</t>
    </r>
  </si>
  <si>
    <t>Condensed Consolidated Balance Sheets</t>
  </si>
  <si>
    <t>As at 30 April 2010</t>
  </si>
  <si>
    <t>As at</t>
  </si>
  <si>
    <t>30 April 2010</t>
  </si>
  <si>
    <t>30 April 2009</t>
  </si>
  <si>
    <t>RM'000</t>
  </si>
  <si>
    <t>ASSETS</t>
  </si>
  <si>
    <t>Non-current assets</t>
  </si>
  <si>
    <t>Property, plant and equipment</t>
  </si>
  <si>
    <t>Prepaid lease payment</t>
  </si>
  <si>
    <t>Intangible assets</t>
  </si>
  <si>
    <t>Investment in associated company</t>
  </si>
  <si>
    <t>Other investments</t>
  </si>
  <si>
    <t>Other receivables</t>
  </si>
  <si>
    <t>Current assets</t>
  </si>
  <si>
    <t>Inventories</t>
  </si>
  <si>
    <t>Trade and other receivables</t>
  </si>
  <si>
    <t>Tax recoverable</t>
  </si>
  <si>
    <t>Short term deposits</t>
  </si>
  <si>
    <t>Cash and bank balances</t>
  </si>
  <si>
    <t>TOTAL ASSETS</t>
  </si>
  <si>
    <t xml:space="preserve">EQUITY AND LIABILITIES </t>
  </si>
  <si>
    <t>Equity attributable to equity holders of parent</t>
  </si>
  <si>
    <t>Share capital</t>
  </si>
  <si>
    <t>Share premium</t>
  </si>
  <si>
    <t>Reserves</t>
  </si>
  <si>
    <t xml:space="preserve">    Revaluation reserve</t>
  </si>
  <si>
    <t xml:space="preserve">    Exchange reserve</t>
  </si>
  <si>
    <t xml:space="preserve">    Retained profits</t>
  </si>
  <si>
    <t>Total equity</t>
  </si>
  <si>
    <t>Non-current liabilities</t>
  </si>
  <si>
    <t>Bank borrowings (unsecured)</t>
  </si>
  <si>
    <t>Current liabilities</t>
  </si>
  <si>
    <t>Trade &amp; other payables</t>
  </si>
  <si>
    <t>Taxation</t>
  </si>
  <si>
    <t>Total liabilities</t>
  </si>
  <si>
    <t>TOTAL EQUITY AND LIABILITIES</t>
  </si>
  <si>
    <t>RM</t>
  </si>
  <si>
    <t>Net assets per share</t>
  </si>
  <si>
    <t xml:space="preserve">(The Condensed Consolidated Balance Sheets should be read in conjunction with the Audited Financial </t>
  </si>
  <si>
    <t>Statements for the year ended 30 April 2009)</t>
  </si>
  <si>
    <t>Condensed Consolidated Statement of Changes in Equity</t>
  </si>
  <si>
    <t>Share</t>
  </si>
  <si>
    <t>Revaluation</t>
  </si>
  <si>
    <t>Exchange</t>
  </si>
  <si>
    <t>Retained</t>
  </si>
  <si>
    <t>capital</t>
  </si>
  <si>
    <t>premium</t>
  </si>
  <si>
    <t>reserve</t>
  </si>
  <si>
    <t>profits</t>
  </si>
  <si>
    <t>Total</t>
  </si>
  <si>
    <t>Balance as at 1 May 2008</t>
  </si>
  <si>
    <t>Gain on foreign exchange translation</t>
  </si>
  <si>
    <t>Income recognised directly in equity</t>
  </si>
  <si>
    <t>Total recognised income and expense for the period</t>
  </si>
  <si>
    <t>Dividends</t>
  </si>
  <si>
    <t>Balance as at 30 April 2009</t>
  </si>
  <si>
    <t>Balance as at 1 May 2009</t>
  </si>
  <si>
    <t>Revaluation surplus</t>
  </si>
  <si>
    <t>Balance as at 30 April 2010</t>
  </si>
  <si>
    <t>Balance as at 1 May 2001</t>
  </si>
  <si>
    <t xml:space="preserve">Movements during the </t>
  </si>
  <si>
    <t>period (cummulative)</t>
  </si>
  <si>
    <t>Balance as at 31 October 2001</t>
  </si>
  <si>
    <t xml:space="preserve">(The Condensed Consolidated Statement of Changes in Equity should be read in conjunction with the Audited Financial Statements </t>
  </si>
  <si>
    <t>for the year ended 30 April 2009)</t>
  </si>
  <si>
    <t>Condensed Consolidated Income Statements</t>
  </si>
  <si>
    <t>Current quarter</t>
  </si>
  <si>
    <t>12 months</t>
  </si>
  <si>
    <t xml:space="preserve">ended     </t>
  </si>
  <si>
    <t>cumulative</t>
  </si>
  <si>
    <t>30 Apr 2010</t>
  </si>
  <si>
    <t>30 Apr 2009</t>
  </si>
  <si>
    <t xml:space="preserve"> </t>
  </si>
  <si>
    <t>Revenue</t>
  </si>
  <si>
    <t>Operating expenses</t>
  </si>
  <si>
    <t xml:space="preserve">Other operating income </t>
  </si>
  <si>
    <t>Profit/(Loss) from operations</t>
  </si>
  <si>
    <t>Finance costs</t>
  </si>
  <si>
    <t>Share of profit/(loss) in an associate</t>
  </si>
  <si>
    <t>Profit/(Loss) before taxation</t>
  </si>
  <si>
    <t>Profit/(Loss) after taxation</t>
  </si>
  <si>
    <t>Attributable to:</t>
  </si>
  <si>
    <t>Minority interest</t>
  </si>
  <si>
    <t>Equity holders of the parent</t>
  </si>
  <si>
    <t>Sen</t>
  </si>
  <si>
    <t>Net earnings per share attributable to</t>
  </si>
  <si>
    <t xml:space="preserve">      equity holders of the parent:</t>
  </si>
  <si>
    <t>- Basic</t>
  </si>
  <si>
    <t>-Diluted</t>
  </si>
  <si>
    <t>(The Condensed Consolidated Income Statements should be read in conjunction with the Audited Financial</t>
  </si>
  <si>
    <t>Statement for the year ended 30 April 2009)</t>
  </si>
  <si>
    <t>LB ALUMINIUM BERHAD (138535-V)</t>
  </si>
  <si>
    <t>Condensed Consolidated Cash Flow Statement</t>
  </si>
  <si>
    <t>12 months period ended</t>
  </si>
  <si>
    <t>CASH FLOWS FROM OPERATING ACTIVITIES</t>
  </si>
  <si>
    <t>Profit before taxation</t>
  </si>
  <si>
    <t>Adjustments for:-</t>
  </si>
  <si>
    <t>Non-cash items</t>
  </si>
  <si>
    <t>Non-operating items</t>
  </si>
  <si>
    <t>Operating profit before working capital changes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</si>
  <si>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</si>
  <si>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</si>
  <si>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</si>
  <si>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</si>
  <si>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</si>
  <si>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Interest paid</t>
  </si>
  <si>
    <t>Net cash from operating activities</t>
  </si>
  <si>
    <t>CASH FLOWS FROM INVESTING  ACTIVITIES</t>
  </si>
  <si>
    <t>Net cash used in investing activities</t>
  </si>
  <si>
    <t>Dividend paid</t>
  </si>
  <si>
    <t>CASH FLOWS FROM FINANCING ACTIVITIES</t>
  </si>
  <si>
    <t>Net cash from/(used in) financing activities</t>
  </si>
  <si>
    <t>Effect of exchange rate changes on cash and cash equivalents</t>
  </si>
  <si>
    <t>NET INCREASE/(DECREASE) IN CASH AND CASH EQUIVALENTS</t>
  </si>
  <si>
    <t>CASH AND CASH EQUIVALENT AT BEGINNING OF PERIOD</t>
  </si>
  <si>
    <t>CASH AND CASH EQUIVALENT AT END OF THE PERIOD</t>
  </si>
  <si>
    <t>Difference</t>
  </si>
  <si>
    <t>(The Condensed Consolidated Cash Flow Statement should be read in conjunction with the Audited Financial Statements for the</t>
  </si>
  <si>
    <t>year ended 30 April 2009)</t>
  </si>
  <si>
    <t>ADDITIONAL INFORMATION</t>
  </si>
  <si>
    <t>INDIVIDUAL QUARTER</t>
  </si>
  <si>
    <t>CUMULATIVE QUARTER</t>
  </si>
  <si>
    <t>CURRENT YEAR</t>
  </si>
  <si>
    <t>PRECEDING YEAR</t>
  </si>
  <si>
    <t>QUARTER</t>
  </si>
  <si>
    <t>CORRESPONDING</t>
  </si>
  <si>
    <t>TO DATE</t>
  </si>
  <si>
    <t>1.</t>
  </si>
  <si>
    <t>Profit/(Loss) from</t>
  </si>
  <si>
    <t>operations</t>
  </si>
  <si>
    <t>2.</t>
  </si>
  <si>
    <t>Gross Interest income</t>
  </si>
  <si>
    <t>3.</t>
  </si>
  <si>
    <t>Gross Interest expense</t>
  </si>
  <si>
    <t>Reversal of exchange translation reserve on deconsolidation of subsidiaries</t>
  </si>
  <si>
    <t>Transfer of revaluation reserve</t>
  </si>
  <si>
    <t>Income and expense recognised directly in equity</t>
  </si>
  <si>
    <t>Profit for the financial year</t>
  </si>
  <si>
    <t>Loss on foreign exchange translation</t>
  </si>
  <si>
    <t>Tax refund</t>
  </si>
  <si>
    <t>30/04/2009</t>
  </si>
  <si>
    <t>30/04/2010</t>
  </si>
  <si>
    <t>For the year ended 30 Apr 2010</t>
  </si>
  <si>
    <t>For the year ended 30 April 2010</t>
  </si>
  <si>
    <t>Deferred tax liabilities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</si>
</sst>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.00_);_(* \(#,##0.00\);_(* \-??_);_(@_)"/>
    <numFmt numFmtId="166" formatCode="_(* #,##0_);_(* \(#,##0\);_(* \-_);_(@_)"/>
    <numFmt numFmtId="167" formatCode="_(* #,##0_);_(* \(#,##0\);_(* \-??_);_(@_)"/>
    <numFmt numFmtId="168" formatCode="_(* #,##0.000_);_(* \(#,##0.000\);_(* \-_);_(@_)"/>
    <numFmt numFmtId="169" formatCode="#,##0.000000_);\(#,##0.000000\)"/>
    <numFmt numFmtId="170" formatCode="#,##0.0000_);\(#,##0.0000\)"/>
    <numFmt numFmtId="171" formatCode="_(* #,##0_);_(* \(#,##0\);_(* &quot;-&quot;??_);_(@_)"/>
  </numFmts>
  <fonts count="13">
    <font>
      <sz val="10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.5"/>
      <name val="Arial"/>
      <family val="2"/>
    </font>
    <font>
      <b/>
      <u val="single"/>
      <sz val="11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7" fontId="2" fillId="0" borderId="0" xfId="15" applyNumberFormat="1" applyFont="1" applyFill="1" applyBorder="1" applyAlignment="1" applyProtection="1">
      <alignment/>
      <protection/>
    </xf>
    <xf numFmtId="37" fontId="2" fillId="0" borderId="0" xfId="15" applyNumberFormat="1" applyFont="1" applyFill="1" applyBorder="1" applyAlignment="1" applyProtection="1">
      <alignment horizontal="center"/>
      <protection/>
    </xf>
    <xf numFmtId="37" fontId="2" fillId="0" borderId="1" xfId="15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7" fontId="2" fillId="0" borderId="2" xfId="15" applyNumberFormat="1" applyFont="1" applyFill="1" applyBorder="1" applyAlignment="1" applyProtection="1">
      <alignment/>
      <protection/>
    </xf>
    <xf numFmtId="37" fontId="2" fillId="0" borderId="3" xfId="15" applyNumberFormat="1" applyFont="1" applyFill="1" applyBorder="1" applyAlignment="1" applyProtection="1">
      <alignment/>
      <protection/>
    </xf>
    <xf numFmtId="37" fontId="2" fillId="0" borderId="4" xfId="15" applyNumberFormat="1" applyFont="1" applyFill="1" applyBorder="1" applyAlignment="1" applyProtection="1">
      <alignment/>
      <protection/>
    </xf>
    <xf numFmtId="37" fontId="2" fillId="0" borderId="5" xfId="15" applyNumberFormat="1" applyFont="1" applyFill="1" applyBorder="1" applyAlignment="1" applyProtection="1">
      <alignment/>
      <protection/>
    </xf>
    <xf numFmtId="37" fontId="2" fillId="0" borderId="6" xfId="15" applyNumberFormat="1" applyFont="1" applyFill="1" applyBorder="1" applyAlignment="1" applyProtection="1">
      <alignment/>
      <protection/>
    </xf>
    <xf numFmtId="37" fontId="2" fillId="0" borderId="7" xfId="15" applyNumberFormat="1" applyFont="1" applyFill="1" applyBorder="1" applyAlignment="1" applyProtection="1">
      <alignment/>
      <protection/>
    </xf>
    <xf numFmtId="164" fontId="8" fillId="0" borderId="0" xfId="15" applyNumberFormat="1" applyFont="1" applyFill="1" applyBorder="1" applyAlignment="1" applyProtection="1">
      <alignment/>
      <protection/>
    </xf>
    <xf numFmtId="164" fontId="2" fillId="0" borderId="0" xfId="15" applyNumberFormat="1" applyFont="1" applyFill="1" applyBorder="1" applyAlignment="1" applyProtection="1">
      <alignment/>
      <protection/>
    </xf>
    <xf numFmtId="164" fontId="3" fillId="0" borderId="0" xfId="15" applyNumberFormat="1" applyFont="1" applyFill="1" applyBorder="1" applyAlignment="1" applyProtection="1">
      <alignment horizontal="right"/>
      <protection/>
    </xf>
    <xf numFmtId="164" fontId="2" fillId="0" borderId="8" xfId="15" applyNumberFormat="1" applyFont="1" applyFill="1" applyBorder="1" applyAlignment="1" applyProtection="1">
      <alignment/>
      <protection/>
    </xf>
    <xf numFmtId="164" fontId="2" fillId="0" borderId="0" xfId="15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164" fontId="3" fillId="0" borderId="0" xfId="15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6" fontId="2" fillId="0" borderId="0" xfId="15" applyNumberFormat="1" applyFont="1" applyFill="1" applyBorder="1" applyAlignment="1" applyProtection="1">
      <alignment vertical="center"/>
      <protection/>
    </xf>
    <xf numFmtId="167" fontId="2" fillId="0" borderId="0" xfId="15" applyNumberFormat="1" applyFont="1" applyFill="1" applyBorder="1" applyAlignment="1" applyProtection="1">
      <alignment vertical="center"/>
      <protection/>
    </xf>
    <xf numFmtId="166" fontId="8" fillId="0" borderId="0" xfId="15" applyNumberFormat="1" applyFont="1" applyFill="1" applyBorder="1" applyAlignment="1" applyProtection="1">
      <alignment vertical="center"/>
      <protection/>
    </xf>
    <xf numFmtId="166" fontId="2" fillId="0" borderId="2" xfId="15" applyNumberFormat="1" applyFont="1" applyFill="1" applyBorder="1" applyAlignment="1" applyProtection="1">
      <alignment vertical="center"/>
      <protection/>
    </xf>
    <xf numFmtId="166" fontId="2" fillId="0" borderId="9" xfId="15" applyNumberFormat="1" applyFont="1" applyFill="1" applyBorder="1" applyAlignment="1" applyProtection="1">
      <alignment vertical="center"/>
      <protection/>
    </xf>
    <xf numFmtId="168" fontId="2" fillId="0" borderId="0" xfId="15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166" fontId="3" fillId="0" borderId="0" xfId="15" applyNumberFormat="1" applyFont="1" applyFill="1" applyBorder="1" applyAlignment="1" applyProtection="1">
      <alignment vertical="center"/>
      <protection/>
    </xf>
    <xf numFmtId="167" fontId="3" fillId="0" borderId="0" xfId="15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37" fontId="2" fillId="0" borderId="0" xfId="0" applyNumberFormat="1" applyFont="1" applyAlignment="1">
      <alignment vertical="center"/>
    </xf>
    <xf numFmtId="39" fontId="2" fillId="0" borderId="0" xfId="0" applyNumberFormat="1" applyFont="1" applyAlignment="1">
      <alignment vertical="center"/>
    </xf>
    <xf numFmtId="37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39" fontId="2" fillId="0" borderId="0" xfId="0" applyNumberFormat="1" applyFont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39" fontId="2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right" vertical="center"/>
    </xf>
    <xf numFmtId="39" fontId="2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10" fontId="2" fillId="0" borderId="0" xfId="19" applyNumberFormat="1" applyFont="1" applyFill="1" applyBorder="1" applyAlignment="1" applyProtection="1">
      <alignment vertical="center"/>
      <protection/>
    </xf>
    <xf numFmtId="39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9" fontId="2" fillId="0" borderId="0" xfId="0" applyNumberFormat="1" applyFont="1" applyBorder="1" applyAlignment="1">
      <alignment vertical="center"/>
    </xf>
    <xf numFmtId="37" fontId="2" fillId="0" borderId="0" xfId="15" applyNumberFormat="1" applyFont="1" applyFill="1" applyBorder="1" applyAlignment="1" applyProtection="1">
      <alignment horizontal="right" vertical="center"/>
      <protection/>
    </xf>
    <xf numFmtId="37" fontId="2" fillId="0" borderId="0" xfId="15" applyNumberFormat="1" applyFont="1" applyFill="1" applyBorder="1" applyAlignment="1" applyProtection="1">
      <alignment vertical="center"/>
      <protection/>
    </xf>
    <xf numFmtId="37" fontId="2" fillId="0" borderId="2" xfId="15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 wrapText="1"/>
    </xf>
    <xf numFmtId="37" fontId="2" fillId="0" borderId="2" xfId="15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Alignment="1">
      <alignment horizontal="right" vertical="center"/>
    </xf>
    <xf numFmtId="37" fontId="2" fillId="0" borderId="3" xfId="15" applyNumberFormat="1" applyFont="1" applyFill="1" applyBorder="1" applyAlignment="1" applyProtection="1">
      <alignment horizontal="right" vertical="center"/>
      <protection/>
    </xf>
    <xf numFmtId="37" fontId="2" fillId="0" borderId="3" xfId="15" applyNumberFormat="1" applyFont="1" applyFill="1" applyBorder="1" applyAlignment="1" applyProtection="1">
      <alignment vertical="center"/>
      <protection/>
    </xf>
    <xf numFmtId="39" fontId="2" fillId="0" borderId="0" xfId="15" applyNumberFormat="1" applyFont="1" applyFill="1" applyBorder="1" applyAlignment="1" applyProtection="1">
      <alignment horizontal="right" vertical="center"/>
      <protection/>
    </xf>
    <xf numFmtId="39" fontId="2" fillId="0" borderId="0" xfId="15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Alignment="1">
      <alignment horizontal="center" vertical="center"/>
    </xf>
    <xf numFmtId="39" fontId="3" fillId="0" borderId="0" xfId="15" applyNumberFormat="1" applyFont="1" applyFill="1" applyBorder="1" applyAlignment="1" applyProtection="1">
      <alignment horizontal="right" vertical="center"/>
      <protection/>
    </xf>
    <xf numFmtId="39" fontId="3" fillId="0" borderId="0" xfId="15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Alignment="1">
      <alignment vertical="center"/>
    </xf>
    <xf numFmtId="39" fontId="2" fillId="0" borderId="8" xfId="15" applyNumberFormat="1" applyFont="1" applyFill="1" applyBorder="1" applyAlignment="1" applyProtection="1">
      <alignment vertical="center"/>
      <protection/>
    </xf>
    <xf numFmtId="169" fontId="2" fillId="0" borderId="0" xfId="15" applyNumberFormat="1" applyFont="1" applyFill="1" applyBorder="1" applyAlignment="1" applyProtection="1">
      <alignment vertical="center"/>
      <protection/>
    </xf>
    <xf numFmtId="37" fontId="3" fillId="0" borderId="0" xfId="15" applyNumberFormat="1" applyFont="1" applyFill="1" applyBorder="1" applyAlignment="1" applyProtection="1">
      <alignment horizontal="right" vertical="center"/>
      <protection/>
    </xf>
    <xf numFmtId="37" fontId="2" fillId="0" borderId="0" xfId="15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8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right"/>
    </xf>
    <xf numFmtId="10" fontId="2" fillId="0" borderId="0" xfId="19" applyNumberFormat="1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8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167" fontId="2" fillId="0" borderId="0" xfId="15" applyNumberFormat="1" applyFont="1" applyFill="1" applyBorder="1" applyAlignment="1" applyProtection="1">
      <alignment horizontal="right"/>
      <protection/>
    </xf>
    <xf numFmtId="37" fontId="2" fillId="0" borderId="0" xfId="15" applyNumberFormat="1" applyFont="1" applyFill="1" applyBorder="1" applyAlignment="1" applyProtection="1">
      <alignment horizontal="right"/>
      <protection/>
    </xf>
    <xf numFmtId="3" fontId="2" fillId="0" borderId="0" xfId="15" applyNumberFormat="1" applyFont="1" applyFill="1" applyBorder="1" applyAlignment="1" applyProtection="1">
      <alignment horizontal="right"/>
      <protection/>
    </xf>
    <xf numFmtId="37" fontId="2" fillId="0" borderId="10" xfId="15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0" xfId="15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/>
    </xf>
    <xf numFmtId="37" fontId="2" fillId="0" borderId="7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5" xfId="0" applyFont="1" applyBorder="1" applyAlignment="1">
      <alignment horizontal="center"/>
    </xf>
    <xf numFmtId="167" fontId="2" fillId="0" borderId="7" xfId="15" applyNumberFormat="1" applyFont="1" applyFill="1" applyBorder="1" applyAlignment="1" applyProtection="1">
      <alignment/>
      <protection/>
    </xf>
    <xf numFmtId="167" fontId="2" fillId="0" borderId="5" xfId="15" applyNumberFormat="1" applyFont="1" applyFill="1" applyBorder="1" applyAlignment="1" applyProtection="1">
      <alignment/>
      <protection/>
    </xf>
    <xf numFmtId="167" fontId="2" fillId="0" borderId="15" xfId="15" applyNumberFormat="1" applyFont="1" applyFill="1" applyBorder="1" applyAlignment="1" applyProtection="1">
      <alignment/>
      <protection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7" fontId="2" fillId="0" borderId="6" xfId="15" applyNumberFormat="1" applyFont="1" applyFill="1" applyBorder="1" applyAlignment="1" applyProtection="1">
      <alignment/>
      <protection/>
    </xf>
    <xf numFmtId="37" fontId="2" fillId="0" borderId="6" xfId="0" applyNumberFormat="1" applyFont="1" applyBorder="1" applyAlignment="1">
      <alignment/>
    </xf>
    <xf numFmtId="166" fontId="2" fillId="0" borderId="19" xfId="15" applyNumberFormat="1" applyFont="1" applyFill="1" applyBorder="1" applyAlignment="1" applyProtection="1">
      <alignment vertical="center"/>
      <protection/>
    </xf>
    <xf numFmtId="166" fontId="2" fillId="0" borderId="20" xfId="15" applyNumberFormat="1" applyFont="1" applyFill="1" applyBorder="1" applyAlignment="1" applyProtection="1">
      <alignment vertical="center"/>
      <protection/>
    </xf>
    <xf numFmtId="166" fontId="2" fillId="0" borderId="21" xfId="15" applyNumberFormat="1" applyFont="1" applyFill="1" applyBorder="1" applyAlignment="1" applyProtection="1">
      <alignment vertical="center"/>
      <protection/>
    </xf>
    <xf numFmtId="166" fontId="2" fillId="0" borderId="22" xfId="15" applyNumberFormat="1" applyFont="1" applyFill="1" applyBorder="1" applyAlignment="1" applyProtection="1">
      <alignment vertical="center"/>
      <protection/>
    </xf>
    <xf numFmtId="166" fontId="2" fillId="0" borderId="23" xfId="15" applyNumberFormat="1" applyFont="1" applyFill="1" applyBorder="1" applyAlignment="1" applyProtection="1">
      <alignment vertical="center"/>
      <protection/>
    </xf>
    <xf numFmtId="166" fontId="2" fillId="0" borderId="24" xfId="15" applyNumberFormat="1" applyFont="1" applyFill="1" applyBorder="1" applyAlignment="1" applyProtection="1">
      <alignment vertical="center"/>
      <protection/>
    </xf>
    <xf numFmtId="166" fontId="2" fillId="0" borderId="25" xfId="15" applyNumberFormat="1" applyFont="1" applyFill="1" applyBorder="1" applyAlignment="1" applyProtection="1">
      <alignment vertical="center"/>
      <protection/>
    </xf>
    <xf numFmtId="166" fontId="2" fillId="0" borderId="26" xfId="15" applyNumberFormat="1" applyFont="1" applyFill="1" applyBorder="1" applyAlignment="1" applyProtection="1">
      <alignment vertical="center"/>
      <protection/>
    </xf>
    <xf numFmtId="166" fontId="2" fillId="0" borderId="27" xfId="15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Alignment="1" quotePrefix="1">
      <alignment horizontal="right" vertical="center"/>
    </xf>
    <xf numFmtId="37" fontId="2" fillId="0" borderId="0" xfId="15" applyNumberFormat="1" applyFont="1" applyBorder="1" applyAlignment="1">
      <alignment horizontal="right" vertical="center"/>
    </xf>
    <xf numFmtId="37" fontId="2" fillId="0" borderId="25" xfId="15" applyNumberFormat="1" applyFont="1" applyBorder="1" applyAlignment="1">
      <alignment horizontal="right" vertical="center"/>
    </xf>
    <xf numFmtId="37" fontId="2" fillId="0" borderId="0" xfId="15" applyNumberFormat="1" applyFont="1" applyAlignment="1">
      <alignment horizontal="right" vertical="center"/>
    </xf>
    <xf numFmtId="37" fontId="2" fillId="0" borderId="25" xfId="15" applyNumberFormat="1" applyFont="1" applyFill="1" applyBorder="1" applyAlignment="1">
      <alignment vertical="center"/>
    </xf>
    <xf numFmtId="37" fontId="2" fillId="0" borderId="28" xfId="15" applyNumberFormat="1" applyFont="1" applyBorder="1" applyAlignment="1">
      <alignment horizontal="right" vertical="center"/>
    </xf>
    <xf numFmtId="37" fontId="2" fillId="0" borderId="0" xfId="15" applyNumberFormat="1" applyFont="1" applyAlignment="1">
      <alignment vertical="center"/>
    </xf>
    <xf numFmtId="37" fontId="2" fillId="0" borderId="28" xfId="15" applyNumberFormat="1" applyFont="1" applyBorder="1" applyAlignment="1">
      <alignment vertical="center"/>
    </xf>
    <xf numFmtId="39" fontId="2" fillId="0" borderId="29" xfId="15" applyNumberFormat="1" applyFont="1" applyFill="1" applyBorder="1" applyAlignment="1">
      <alignment vertical="center"/>
    </xf>
    <xf numFmtId="169" fontId="2" fillId="0" borderId="0" xfId="15" applyNumberFormat="1" applyFont="1" applyFill="1" applyBorder="1" applyAlignment="1">
      <alignment vertical="center"/>
    </xf>
    <xf numFmtId="39" fontId="2" fillId="0" borderId="0" xfId="15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7" fontId="2" fillId="0" borderId="6" xfId="0" applyNumberFormat="1" applyFont="1" applyFill="1" applyBorder="1" applyAlignment="1">
      <alignment/>
    </xf>
    <xf numFmtId="171" fontId="2" fillId="0" borderId="30" xfId="15" applyNumberFormat="1" applyFont="1" applyBorder="1" applyAlignment="1">
      <alignment/>
    </xf>
    <xf numFmtId="171" fontId="2" fillId="0" borderId="31" xfId="15" applyNumberFormat="1" applyFont="1" applyBorder="1" applyAlignment="1">
      <alignment/>
    </xf>
    <xf numFmtId="171" fontId="2" fillId="0" borderId="32" xfId="15" applyNumberFormat="1" applyFont="1" applyBorder="1" applyAlignment="1">
      <alignment/>
    </xf>
    <xf numFmtId="37" fontId="2" fillId="0" borderId="32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58">
      <selection activeCell="D60" sqref="D60"/>
    </sheetView>
  </sheetViews>
  <sheetFormatPr defaultColWidth="9.33203125" defaultRowHeight="15" customHeight="1"/>
  <cols>
    <col min="1" max="1" width="3.83203125" style="1" customWidth="1"/>
    <col min="2" max="2" width="45.83203125" style="1" customWidth="1"/>
    <col min="3" max="3" width="5.83203125" style="2" customWidth="1"/>
    <col min="4" max="4" width="20.83203125" style="3" customWidth="1"/>
    <col min="5" max="5" width="4.16015625" style="3" customWidth="1"/>
    <col min="6" max="6" width="20.83203125" style="4" customWidth="1"/>
    <col min="7" max="7" width="9" style="1" customWidth="1"/>
    <col min="8" max="8" width="3.33203125" style="1" customWidth="1"/>
    <col min="9" max="9" width="14.66015625" style="1" customWidth="1"/>
    <col min="10" max="16384" width="9.33203125" style="1" customWidth="1"/>
  </cols>
  <sheetData>
    <row r="1" spans="1:10" s="6" customFormat="1" ht="15" customHeight="1">
      <c r="A1" s="5" t="s">
        <v>0</v>
      </c>
      <c r="E1" s="7"/>
      <c r="F1" s="8"/>
      <c r="G1" s="7"/>
      <c r="J1" s="7"/>
    </row>
    <row r="2" spans="1:8" ht="15" customHeight="1">
      <c r="A2" s="9" t="s">
        <v>1</v>
      </c>
      <c r="B2" s="10"/>
      <c r="C2" s="10"/>
      <c r="D2" s="11"/>
      <c r="E2" s="11"/>
      <c r="F2" s="12"/>
      <c r="G2" s="10"/>
      <c r="H2" s="10"/>
    </row>
    <row r="3" spans="1:8" ht="15" customHeight="1">
      <c r="A3" s="9" t="s">
        <v>2</v>
      </c>
      <c r="B3" s="10"/>
      <c r="C3" s="10"/>
      <c r="D3" s="11"/>
      <c r="E3" s="11"/>
      <c r="F3" s="12"/>
      <c r="G3" s="10"/>
      <c r="H3" s="10"/>
    </row>
    <row r="4" spans="2:8" s="13" customFormat="1" ht="15" customHeight="1">
      <c r="B4" s="14"/>
      <c r="C4" s="14"/>
      <c r="D4" s="15" t="s">
        <v>3</v>
      </c>
      <c r="E4" s="15"/>
      <c r="F4" s="16" t="s">
        <v>3</v>
      </c>
      <c r="G4" s="14"/>
      <c r="H4" s="14"/>
    </row>
    <row r="5" spans="1:7" ht="15" customHeight="1">
      <c r="A5" s="17"/>
      <c r="B5" s="17"/>
      <c r="C5" s="18"/>
      <c r="D5" s="15" t="s">
        <v>4</v>
      </c>
      <c r="E5" s="15"/>
      <c r="F5" s="16" t="s">
        <v>5</v>
      </c>
      <c r="G5" s="19"/>
    </row>
    <row r="6" spans="1:7" s="25" customFormat="1" ht="15" customHeight="1">
      <c r="A6" s="20"/>
      <c r="B6" s="20"/>
      <c r="C6" s="20"/>
      <c r="D6" s="21" t="s">
        <v>6</v>
      </c>
      <c r="E6" s="22"/>
      <c r="F6" s="23" t="s">
        <v>6</v>
      </c>
      <c r="G6" s="24"/>
    </row>
    <row r="7" spans="2:7" ht="15" customHeight="1">
      <c r="B7" s="18"/>
      <c r="C7" s="18"/>
      <c r="D7" s="26"/>
      <c r="E7" s="26"/>
      <c r="F7" s="27"/>
      <c r="G7" s="28"/>
    </row>
    <row r="8" spans="1:7" ht="15" customHeight="1">
      <c r="A8" s="29" t="s">
        <v>7</v>
      </c>
      <c r="B8" s="18"/>
      <c r="C8" s="18"/>
      <c r="D8" s="26"/>
      <c r="E8" s="26"/>
      <c r="F8" s="27"/>
      <c r="G8" s="28"/>
    </row>
    <row r="9" spans="1:7" ht="15" customHeight="1">
      <c r="A9" s="29" t="s">
        <v>8</v>
      </c>
      <c r="B9" s="18"/>
      <c r="C9" s="18"/>
      <c r="D9" s="26"/>
      <c r="E9" s="26"/>
      <c r="F9" s="27"/>
      <c r="G9" s="28"/>
    </row>
    <row r="10" spans="2:7" ht="15" customHeight="1">
      <c r="B10" s="1" t="s">
        <v>9</v>
      </c>
      <c r="D10" s="30">
        <v>168601</v>
      </c>
      <c r="E10" s="31"/>
      <c r="F10" s="30">
        <v>148385</v>
      </c>
      <c r="G10" s="19"/>
    </row>
    <row r="11" spans="2:7" ht="15" customHeight="1">
      <c r="B11" s="1" t="s">
        <v>10</v>
      </c>
      <c r="D11" s="30">
        <v>6988</v>
      </c>
      <c r="E11" s="31"/>
      <c r="F11" s="30">
        <v>7141</v>
      </c>
      <c r="G11" s="19"/>
    </row>
    <row r="12" spans="2:7" ht="15" customHeight="1">
      <c r="B12" s="1" t="s">
        <v>11</v>
      </c>
      <c r="D12" s="30">
        <v>51</v>
      </c>
      <c r="E12" s="31"/>
      <c r="F12" s="30">
        <v>16</v>
      </c>
      <c r="G12" s="19"/>
    </row>
    <row r="13" spans="2:7" ht="15" customHeight="1">
      <c r="B13" s="1" t="s">
        <v>12</v>
      </c>
      <c r="D13" s="30">
        <v>8518</v>
      </c>
      <c r="E13" s="31"/>
      <c r="F13" s="30">
        <v>8372</v>
      </c>
      <c r="G13" s="19"/>
    </row>
    <row r="14" spans="2:7" ht="15" customHeight="1">
      <c r="B14" s="1" t="s">
        <v>13</v>
      </c>
      <c r="D14" s="30">
        <v>450</v>
      </c>
      <c r="E14" s="31"/>
      <c r="F14" s="30">
        <v>1200</v>
      </c>
      <c r="G14" s="19"/>
    </row>
    <row r="15" spans="2:7" ht="15" customHeight="1">
      <c r="B15" s="1" t="s">
        <v>14</v>
      </c>
      <c r="D15" s="30">
        <v>0</v>
      </c>
      <c r="E15" s="31"/>
      <c r="F15" s="30">
        <v>2062</v>
      </c>
      <c r="G15" s="19"/>
    </row>
    <row r="16" spans="4:7" ht="15" customHeight="1">
      <c r="D16" s="32">
        <f>SUM(D10:D15)</f>
        <v>184608</v>
      </c>
      <c r="E16" s="31"/>
      <c r="F16" s="32">
        <f>SUM(F10:F15)</f>
        <v>167176</v>
      </c>
      <c r="G16" s="19"/>
    </row>
    <row r="17" spans="2:7" ht="7.5" customHeight="1">
      <c r="B17" s="2"/>
      <c r="D17" s="30"/>
      <c r="E17" s="31"/>
      <c r="F17" s="30"/>
      <c r="G17" s="19"/>
    </row>
    <row r="18" spans="1:7" ht="15" customHeight="1">
      <c r="A18" s="1" t="s">
        <v>15</v>
      </c>
      <c r="B18" s="2"/>
      <c r="D18" s="30"/>
      <c r="E18" s="31"/>
      <c r="F18" s="30"/>
      <c r="G18" s="19"/>
    </row>
    <row r="19" spans="2:7" ht="15" customHeight="1">
      <c r="B19" s="33" t="s">
        <v>16</v>
      </c>
      <c r="D19" s="30">
        <f>55729-2615</f>
        <v>53114</v>
      </c>
      <c r="E19" s="31"/>
      <c r="F19" s="30">
        <v>36644</v>
      </c>
      <c r="G19" s="19"/>
    </row>
    <row r="20" spans="2:7" ht="15" customHeight="1">
      <c r="B20" s="33" t="s">
        <v>17</v>
      </c>
      <c r="D20" s="30">
        <f>82682-3366+4498-2300</f>
        <v>81514</v>
      </c>
      <c r="E20" s="31"/>
      <c r="F20" s="30">
        <v>70126</v>
      </c>
      <c r="G20" s="19"/>
    </row>
    <row r="21" spans="2:7" ht="15" customHeight="1">
      <c r="B21" s="33" t="s">
        <v>18</v>
      </c>
      <c r="D21" s="30">
        <v>0</v>
      </c>
      <c r="E21" s="31"/>
      <c r="F21" s="30">
        <v>1040</v>
      </c>
      <c r="G21" s="19"/>
    </row>
    <row r="22" spans="2:7" ht="15" customHeight="1">
      <c r="B22" s="33" t="s">
        <v>19</v>
      </c>
      <c r="D22" s="30">
        <v>15068</v>
      </c>
      <c r="E22" s="31"/>
      <c r="F22" s="30">
        <v>20495</v>
      </c>
      <c r="G22" s="19"/>
    </row>
    <row r="23" spans="2:7" ht="15" customHeight="1">
      <c r="B23" s="33" t="s">
        <v>20</v>
      </c>
      <c r="D23" s="34">
        <v>4653</v>
      </c>
      <c r="E23" s="31"/>
      <c r="F23" s="34">
        <v>3150</v>
      </c>
      <c r="G23" s="19"/>
    </row>
    <row r="24" spans="2:7" ht="15" customHeight="1">
      <c r="B24" s="2"/>
      <c r="D24" s="32">
        <f>SUM(D19:D23)</f>
        <v>154349</v>
      </c>
      <c r="E24" s="31"/>
      <c r="F24" s="32">
        <f>SUM(F19:F23)</f>
        <v>131455</v>
      </c>
      <c r="G24" s="19"/>
    </row>
    <row r="25" spans="2:7" ht="7.5" customHeight="1">
      <c r="B25" s="2"/>
      <c r="D25" s="30"/>
      <c r="E25" s="31"/>
      <c r="F25" s="30"/>
      <c r="G25" s="19"/>
    </row>
    <row r="26" spans="2:7" ht="15" customHeight="1">
      <c r="B26" s="33"/>
      <c r="D26" s="30"/>
      <c r="E26" s="31"/>
      <c r="F26" s="30"/>
      <c r="G26" s="19"/>
    </row>
    <row r="27" spans="1:7" ht="15" customHeight="1">
      <c r="A27" s="1" t="s">
        <v>21</v>
      </c>
      <c r="B27" s="33"/>
      <c r="D27" s="35">
        <f>D16+D24</f>
        <v>338957</v>
      </c>
      <c r="E27" s="31"/>
      <c r="F27" s="35">
        <f>F16+F24</f>
        <v>298631</v>
      </c>
      <c r="G27" s="19"/>
    </row>
    <row r="28" spans="2:7" ht="15" customHeight="1">
      <c r="B28" s="33"/>
      <c r="D28" s="30"/>
      <c r="E28" s="31"/>
      <c r="F28" s="30"/>
      <c r="G28" s="19"/>
    </row>
    <row r="29" spans="1:7" ht="15" customHeight="1">
      <c r="A29" s="1" t="s">
        <v>22</v>
      </c>
      <c r="B29" s="33"/>
      <c r="D29" s="30"/>
      <c r="E29" s="31"/>
      <c r="F29" s="30"/>
      <c r="G29" s="19"/>
    </row>
    <row r="30" spans="1:7" ht="15" customHeight="1">
      <c r="A30" s="33" t="s">
        <v>23</v>
      </c>
      <c r="B30" s="33"/>
      <c r="D30" s="30"/>
      <c r="E30" s="31"/>
      <c r="F30" s="30"/>
      <c r="G30" s="19"/>
    </row>
    <row r="31" spans="2:7" ht="15" customHeight="1">
      <c r="B31" s="1" t="s">
        <v>24</v>
      </c>
      <c r="D31" s="30">
        <v>124237</v>
      </c>
      <c r="E31" s="31"/>
      <c r="F31" s="30">
        <v>124237</v>
      </c>
      <c r="G31" s="19"/>
    </row>
    <row r="32" spans="2:7" ht="15" customHeight="1">
      <c r="B32" s="1" t="s">
        <v>25</v>
      </c>
      <c r="D32" s="30">
        <v>1526</v>
      </c>
      <c r="E32" s="31"/>
      <c r="F32" s="30">
        <v>1526</v>
      </c>
      <c r="G32" s="19"/>
    </row>
    <row r="33" spans="2:7" ht="15" customHeight="1">
      <c r="B33" s="1" t="s">
        <v>26</v>
      </c>
      <c r="D33" s="30"/>
      <c r="E33" s="31"/>
      <c r="F33" s="30"/>
      <c r="G33" s="19"/>
    </row>
    <row r="34" spans="2:7" ht="15" customHeight="1">
      <c r="B34" s="33" t="s">
        <v>27</v>
      </c>
      <c r="D34" s="30">
        <v>10375</v>
      </c>
      <c r="E34" s="31"/>
      <c r="F34" s="30">
        <v>4350</v>
      </c>
      <c r="G34" s="19"/>
    </row>
    <row r="35" spans="2:7" ht="15" customHeight="1">
      <c r="B35" s="33" t="s">
        <v>28</v>
      </c>
      <c r="D35" s="30">
        <v>6</v>
      </c>
      <c r="E35" s="31"/>
      <c r="F35" s="30">
        <v>266</v>
      </c>
      <c r="G35" s="19"/>
    </row>
    <row r="36" spans="2:7" ht="15" customHeight="1">
      <c r="B36" s="33" t="s">
        <v>29</v>
      </c>
      <c r="D36" s="34">
        <f>67924-90</f>
        <v>67834</v>
      </c>
      <c r="E36" s="31"/>
      <c r="F36" s="34">
        <v>59076</v>
      </c>
      <c r="G36" s="19"/>
    </row>
    <row r="37" spans="1:7" ht="15" customHeight="1">
      <c r="A37" s="1" t="s">
        <v>30</v>
      </c>
      <c r="B37" s="2"/>
      <c r="D37" s="32">
        <f>SUM(D31:D36)</f>
        <v>203978</v>
      </c>
      <c r="E37" s="31"/>
      <c r="F37" s="32">
        <f>SUM(F31:F36)</f>
        <v>189455</v>
      </c>
      <c r="G37" s="19"/>
    </row>
    <row r="38" spans="2:7" ht="7.5" customHeight="1">
      <c r="B38" s="2"/>
      <c r="D38" s="30"/>
      <c r="E38" s="31"/>
      <c r="F38" s="30"/>
      <c r="G38" s="19"/>
    </row>
    <row r="39" spans="1:7" ht="15" customHeight="1">
      <c r="A39" s="1" t="s">
        <v>31</v>
      </c>
      <c r="B39" s="2"/>
      <c r="D39" s="30"/>
      <c r="E39" s="31"/>
      <c r="F39" s="30"/>
      <c r="G39" s="19"/>
    </row>
    <row r="40" spans="2:7" ht="15" customHeight="1">
      <c r="B40" s="1" t="s">
        <v>32</v>
      </c>
      <c r="D40" s="36">
        <v>8693</v>
      </c>
      <c r="E40" s="31"/>
      <c r="F40" s="36">
        <v>26000</v>
      </c>
      <c r="G40" s="19"/>
    </row>
    <row r="41" spans="2:7" ht="15" customHeight="1">
      <c r="B41" s="1" t="s">
        <v>146</v>
      </c>
      <c r="D41" s="37">
        <v>18318</v>
      </c>
      <c r="E41" s="31"/>
      <c r="F41" s="37">
        <v>18324</v>
      </c>
      <c r="G41" s="19"/>
    </row>
    <row r="42" spans="2:7" ht="15" customHeight="1">
      <c r="B42" s="2"/>
      <c r="D42" s="38">
        <f>SUM(D40:D41)</f>
        <v>27011</v>
      </c>
      <c r="E42" s="31"/>
      <c r="F42" s="38">
        <f>SUM(F40:F41)</f>
        <v>44324</v>
      </c>
      <c r="G42" s="19"/>
    </row>
    <row r="43" spans="2:7" ht="7.5" customHeight="1">
      <c r="B43" s="2"/>
      <c r="D43" s="39"/>
      <c r="E43" s="31"/>
      <c r="F43" s="39"/>
      <c r="G43" s="19"/>
    </row>
    <row r="44" spans="1:7" ht="15" customHeight="1">
      <c r="A44" s="1" t="s">
        <v>33</v>
      </c>
      <c r="B44" s="2"/>
      <c r="D44" s="39"/>
      <c r="E44" s="31"/>
      <c r="F44" s="39"/>
      <c r="G44" s="19"/>
    </row>
    <row r="45" spans="2:7" ht="7.5" customHeight="1">
      <c r="B45" s="2"/>
      <c r="D45" s="39"/>
      <c r="E45" s="31"/>
      <c r="F45" s="39"/>
      <c r="G45" s="19"/>
    </row>
    <row r="46" spans="2:7" ht="15" customHeight="1">
      <c r="B46" s="1" t="s">
        <v>34</v>
      </c>
      <c r="D46" s="39">
        <f>37105-2615</f>
        <v>34490</v>
      </c>
      <c r="E46" s="31"/>
      <c r="F46" s="39">
        <v>28516</v>
      </c>
      <c r="G46" s="19"/>
    </row>
    <row r="47" spans="2:7" ht="15" customHeight="1">
      <c r="B47" s="1" t="s">
        <v>32</v>
      </c>
      <c r="D47" s="39">
        <f>71520+1605</f>
        <v>73125</v>
      </c>
      <c r="E47" s="31"/>
      <c r="F47" s="39">
        <v>35927</v>
      </c>
      <c r="G47" s="19"/>
    </row>
    <row r="48" spans="2:7" ht="15" customHeight="1">
      <c r="B48" s="1" t="s">
        <v>35</v>
      </c>
      <c r="D48" s="39">
        <v>353</v>
      </c>
      <c r="E48" s="31"/>
      <c r="F48" s="39">
        <v>409</v>
      </c>
      <c r="G48" s="19"/>
    </row>
    <row r="49" spans="2:7" ht="15" customHeight="1">
      <c r="B49" s="2"/>
      <c r="D49" s="38">
        <f>SUM(D46:D48)</f>
        <v>107968</v>
      </c>
      <c r="E49" s="31"/>
      <c r="F49" s="38">
        <f>SUM(F46:F48)</f>
        <v>64852</v>
      </c>
      <c r="G49" s="19"/>
    </row>
    <row r="50" spans="2:7" ht="7.5" customHeight="1">
      <c r="B50" s="2"/>
      <c r="D50" s="30"/>
      <c r="E50" s="31"/>
      <c r="F50" s="30"/>
      <c r="G50" s="19"/>
    </row>
    <row r="51" spans="1:7" ht="15" customHeight="1">
      <c r="A51" s="1" t="s">
        <v>36</v>
      </c>
      <c r="B51" s="2"/>
      <c r="D51" s="30">
        <f>D49+D42</f>
        <v>134979</v>
      </c>
      <c r="E51" s="31"/>
      <c r="F51" s="30">
        <f>F49+F42</f>
        <v>109176</v>
      </c>
      <c r="G51" s="19"/>
    </row>
    <row r="52" spans="2:7" ht="7.5" customHeight="1">
      <c r="B52" s="2"/>
      <c r="D52" s="30"/>
      <c r="E52" s="31"/>
      <c r="F52" s="30"/>
      <c r="G52" s="19"/>
    </row>
    <row r="53" spans="1:7" ht="15" customHeight="1">
      <c r="A53" s="1" t="s">
        <v>37</v>
      </c>
      <c r="B53" s="2"/>
      <c r="D53" s="35">
        <f>D51+D37</f>
        <v>338957</v>
      </c>
      <c r="E53" s="31"/>
      <c r="F53" s="35">
        <f>F51+F37</f>
        <v>298631</v>
      </c>
      <c r="G53" s="19"/>
    </row>
    <row r="54" spans="2:7" ht="15" customHeight="1">
      <c r="B54" s="2"/>
      <c r="D54" s="40"/>
      <c r="E54" s="41"/>
      <c r="F54" s="40"/>
      <c r="G54" s="19"/>
    </row>
    <row r="55" spans="2:7" ht="15" customHeight="1">
      <c r="B55" s="2"/>
      <c r="D55" s="42" t="s">
        <v>38</v>
      </c>
      <c r="E55" s="42"/>
      <c r="F55" s="42" t="s">
        <v>38</v>
      </c>
      <c r="G55" s="19"/>
    </row>
    <row r="56" spans="1:7" ht="15" customHeight="1">
      <c r="A56" s="1" t="s">
        <v>39</v>
      </c>
      <c r="B56" s="2"/>
      <c r="D56" s="43">
        <f>D37/248474.334</f>
        <v>0.8209218099765587</v>
      </c>
      <c r="E56" s="44"/>
      <c r="F56" s="43">
        <f>F37/248474.334</f>
        <v>0.7624731172435701</v>
      </c>
      <c r="G56" s="19"/>
    </row>
    <row r="57" spans="2:7" ht="15" customHeight="1">
      <c r="B57" s="2"/>
      <c r="D57" s="41"/>
      <c r="E57" s="44"/>
      <c r="F57" s="41"/>
      <c r="G57" s="19"/>
    </row>
    <row r="58" spans="1:7" ht="15" customHeight="1">
      <c r="A58" s="45"/>
      <c r="B58" s="2"/>
      <c r="D58" s="41"/>
      <c r="E58" s="44"/>
      <c r="F58" s="41"/>
      <c r="G58" s="19"/>
    </row>
    <row r="59" spans="1:6" s="5" customFormat="1" ht="15" customHeight="1">
      <c r="A59" s="46" t="s">
        <v>40</v>
      </c>
      <c r="C59" s="10"/>
      <c r="D59" s="47"/>
      <c r="E59" s="47"/>
      <c r="F59" s="47"/>
    </row>
    <row r="60" spans="1:6" s="5" customFormat="1" ht="15" customHeight="1">
      <c r="A60" s="5" t="s">
        <v>41</v>
      </c>
      <c r="C60" s="10"/>
      <c r="D60" s="47"/>
      <c r="E60" s="47"/>
      <c r="F60" s="47"/>
    </row>
    <row r="61" spans="4:6" ht="15" customHeight="1">
      <c r="D61" s="41"/>
      <c r="E61" s="41"/>
      <c r="F61" s="41"/>
    </row>
  </sheetData>
  <printOptions horizontalCentered="1"/>
  <pageMargins left="0.5" right="0.25" top="0.25" bottom="0.25" header="0.5118055555555556" footer="0.5118055555555556"/>
  <pageSetup fitToHeight="1" fitToWidth="1"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8"/>
  <sheetViews>
    <sheetView workbookViewId="0" topLeftCell="A19">
      <selection activeCell="O13" sqref="O13"/>
    </sheetView>
  </sheetViews>
  <sheetFormatPr defaultColWidth="9.33203125" defaultRowHeight="15" customHeight="1"/>
  <cols>
    <col min="1" max="1" width="27.16015625" style="48" customWidth="1"/>
    <col min="2" max="2" width="13.83203125" style="48" customWidth="1"/>
    <col min="3" max="3" width="18.83203125" style="48" customWidth="1"/>
    <col min="4" max="4" width="12.83203125" style="49" customWidth="1"/>
    <col min="5" max="5" width="2.33203125" style="50" customWidth="1"/>
    <col min="6" max="6" width="12.83203125" style="49" customWidth="1"/>
    <col min="7" max="7" width="2.33203125" style="50" customWidth="1"/>
    <col min="8" max="8" width="12.83203125" style="50" customWidth="1"/>
    <col min="9" max="9" width="2.33203125" style="50" customWidth="1"/>
    <col min="10" max="10" width="12.83203125" style="49" customWidth="1"/>
    <col min="11" max="11" width="2.33203125" style="50" customWidth="1"/>
    <col min="12" max="12" width="12.83203125" style="49" customWidth="1"/>
    <col min="13" max="13" width="1.83203125" style="50" customWidth="1"/>
    <col min="14" max="14" width="12.83203125" style="49" customWidth="1"/>
    <col min="15" max="15" width="9.33203125" style="48" customWidth="1"/>
    <col min="16" max="16" width="11.5" style="48" customWidth="1"/>
    <col min="17" max="16384" width="9.33203125" style="48" customWidth="1"/>
  </cols>
  <sheetData>
    <row r="1" ht="15" customHeight="1">
      <c r="A1" s="51" t="s">
        <v>0</v>
      </c>
    </row>
    <row r="2" ht="15" customHeight="1">
      <c r="A2" s="51"/>
    </row>
    <row r="3" spans="1:14" s="53" customFormat="1" ht="15" customHeight="1">
      <c r="A3" s="52" t="s">
        <v>42</v>
      </c>
      <c r="D3" s="54"/>
      <c r="E3" s="55"/>
      <c r="F3" s="54"/>
      <c r="G3" s="55"/>
      <c r="H3" s="55"/>
      <c r="I3" s="55"/>
      <c r="J3" s="54"/>
      <c r="K3" s="55"/>
      <c r="L3" s="54"/>
      <c r="M3" s="55"/>
      <c r="N3" s="54"/>
    </row>
    <row r="4" spans="1:14" s="53" customFormat="1" ht="15" customHeight="1">
      <c r="A4" s="52" t="s">
        <v>145</v>
      </c>
      <c r="D4" s="54"/>
      <c r="E4" s="55"/>
      <c r="F4" s="54"/>
      <c r="G4" s="55"/>
      <c r="H4" s="55"/>
      <c r="I4" s="55"/>
      <c r="J4" s="54"/>
      <c r="K4" s="55"/>
      <c r="L4" s="54"/>
      <c r="M4" s="55"/>
      <c r="N4" s="54"/>
    </row>
    <row r="6" spans="4:14" s="51" customFormat="1" ht="15" customHeight="1">
      <c r="D6" s="56" t="s">
        <v>43</v>
      </c>
      <c r="E6" s="57"/>
      <c r="F6" s="56" t="s">
        <v>43</v>
      </c>
      <c r="G6" s="57"/>
      <c r="H6" s="57" t="s">
        <v>44</v>
      </c>
      <c r="I6" s="57"/>
      <c r="J6" s="56" t="s">
        <v>45</v>
      </c>
      <c r="K6" s="57"/>
      <c r="L6" s="56" t="s">
        <v>46</v>
      </c>
      <c r="M6" s="57"/>
      <c r="N6" s="56"/>
    </row>
    <row r="7" spans="4:14" s="51" customFormat="1" ht="15" customHeight="1">
      <c r="D7" s="56" t="s">
        <v>47</v>
      </c>
      <c r="E7" s="57"/>
      <c r="F7" s="56" t="s">
        <v>48</v>
      </c>
      <c r="G7" s="57"/>
      <c r="H7" s="57" t="s">
        <v>49</v>
      </c>
      <c r="I7" s="57"/>
      <c r="J7" s="57" t="s">
        <v>49</v>
      </c>
      <c r="K7" s="57"/>
      <c r="L7" s="56" t="s">
        <v>50</v>
      </c>
      <c r="M7" s="57"/>
      <c r="N7" s="56" t="s">
        <v>51</v>
      </c>
    </row>
    <row r="8" spans="4:14" s="51" customFormat="1" ht="15" customHeight="1">
      <c r="D8" s="56"/>
      <c r="E8" s="57"/>
      <c r="F8" s="56"/>
      <c r="G8" s="57"/>
      <c r="H8" s="57"/>
      <c r="I8" s="57"/>
      <c r="J8" s="56"/>
      <c r="K8" s="57"/>
      <c r="L8" s="56"/>
      <c r="M8" s="57"/>
      <c r="N8" s="56"/>
    </row>
    <row r="9" spans="4:14" s="51" customFormat="1" ht="15" customHeight="1">
      <c r="D9" s="56" t="s">
        <v>6</v>
      </c>
      <c r="E9" s="57"/>
      <c r="F9" s="56" t="s">
        <v>6</v>
      </c>
      <c r="G9" s="57"/>
      <c r="H9" s="56" t="s">
        <v>6</v>
      </c>
      <c r="I9" s="57"/>
      <c r="J9" s="56" t="s">
        <v>6</v>
      </c>
      <c r="K9" s="57"/>
      <c r="L9" s="56" t="s">
        <v>6</v>
      </c>
      <c r="M9" s="57"/>
      <c r="N9" s="56" t="s">
        <v>6</v>
      </c>
    </row>
    <row r="10" spans="4:17" s="53" customFormat="1" ht="15" customHeight="1"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9"/>
      <c r="Q10" s="59"/>
    </row>
    <row r="11" spans="1:17" s="53" customFormat="1" ht="15" customHeight="1">
      <c r="A11" s="53" t="s">
        <v>52</v>
      </c>
      <c r="D11" s="58">
        <v>124237.167</v>
      </c>
      <c r="E11" s="58"/>
      <c r="F11" s="58">
        <v>1525.708</v>
      </c>
      <c r="G11" s="58"/>
      <c r="H11" s="58">
        <v>4352.414</v>
      </c>
      <c r="I11" s="58"/>
      <c r="J11" s="58">
        <v>81.006</v>
      </c>
      <c r="K11" s="58"/>
      <c r="L11" s="58">
        <v>55697.13</v>
      </c>
      <c r="M11" s="58"/>
      <c r="N11" s="58">
        <f>SUM(D11:L11)</f>
        <v>185893.425</v>
      </c>
      <c r="O11" s="59"/>
      <c r="P11" s="59"/>
      <c r="Q11" s="59"/>
    </row>
    <row r="12" spans="4:17" s="53" customFormat="1" ht="15" customHeight="1"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59"/>
      <c r="P12" s="59"/>
      <c r="Q12" s="59"/>
    </row>
    <row r="13" spans="1:17" s="53" customFormat="1" ht="17.25" customHeight="1">
      <c r="A13" s="53" t="s">
        <v>53</v>
      </c>
      <c r="D13" s="159">
        <v>0</v>
      </c>
      <c r="E13" s="160"/>
      <c r="F13" s="160">
        <v>0</v>
      </c>
      <c r="G13" s="160"/>
      <c r="H13" s="160">
        <v>0</v>
      </c>
      <c r="I13" s="160"/>
      <c r="J13" s="160">
        <v>167</v>
      </c>
      <c r="K13" s="160"/>
      <c r="L13" s="160">
        <v>0</v>
      </c>
      <c r="M13" s="160"/>
      <c r="N13" s="161">
        <f>SUM(D13:L13)</f>
        <v>167</v>
      </c>
      <c r="O13" s="59"/>
      <c r="P13" s="59"/>
      <c r="Q13" s="59"/>
    </row>
    <row r="14" spans="4:17" s="53" customFormat="1" ht="17.25" customHeight="1">
      <c r="D14" s="162"/>
      <c r="E14" s="58"/>
      <c r="F14" s="58"/>
      <c r="G14" s="58"/>
      <c r="H14" s="58"/>
      <c r="I14" s="58"/>
      <c r="J14" s="58"/>
      <c r="K14" s="58"/>
      <c r="L14" s="58"/>
      <c r="M14" s="58"/>
      <c r="N14" s="163"/>
      <c r="O14" s="59"/>
      <c r="P14" s="59"/>
      <c r="Q14" s="59"/>
    </row>
    <row r="15" spans="1:17" s="53" customFormat="1" ht="30" customHeight="1">
      <c r="A15" s="190" t="s">
        <v>136</v>
      </c>
      <c r="B15" s="190"/>
      <c r="C15" s="191"/>
      <c r="D15" s="162">
        <v>0</v>
      </c>
      <c r="E15" s="58"/>
      <c r="F15" s="58">
        <v>0</v>
      </c>
      <c r="G15" s="58"/>
      <c r="H15" s="58">
        <v>0</v>
      </c>
      <c r="I15" s="58"/>
      <c r="J15" s="58">
        <v>18</v>
      </c>
      <c r="K15" s="58"/>
      <c r="L15" s="58">
        <v>-18</v>
      </c>
      <c r="M15" s="58"/>
      <c r="N15" s="163">
        <f>SUM(D15:L15)</f>
        <v>0</v>
      </c>
      <c r="O15" s="59"/>
      <c r="P15" s="59"/>
      <c r="Q15" s="59"/>
    </row>
    <row r="16" spans="4:17" s="53" customFormat="1" ht="17.25" customHeight="1">
      <c r="D16" s="162"/>
      <c r="E16" s="58"/>
      <c r="F16" s="58"/>
      <c r="G16" s="58"/>
      <c r="H16" s="58"/>
      <c r="I16" s="58"/>
      <c r="J16" s="58"/>
      <c r="K16" s="58"/>
      <c r="L16" s="58"/>
      <c r="M16" s="58"/>
      <c r="N16" s="163"/>
      <c r="O16" s="59"/>
      <c r="P16" s="59"/>
      <c r="Q16" s="59"/>
    </row>
    <row r="17" spans="1:17" s="53" customFormat="1" ht="17.25" customHeight="1">
      <c r="A17" s="53" t="s">
        <v>137</v>
      </c>
      <c r="D17" s="162">
        <v>0</v>
      </c>
      <c r="E17" s="58"/>
      <c r="F17" s="58">
        <v>0</v>
      </c>
      <c r="G17" s="58"/>
      <c r="H17" s="58">
        <v>-2</v>
      </c>
      <c r="I17" s="58"/>
      <c r="J17" s="58">
        <v>0</v>
      </c>
      <c r="K17" s="58"/>
      <c r="L17" s="58">
        <v>2</v>
      </c>
      <c r="M17" s="58"/>
      <c r="N17" s="163">
        <f>SUM(D17:L17)</f>
        <v>0</v>
      </c>
      <c r="O17" s="59"/>
      <c r="P17" s="59"/>
      <c r="Q17" s="59"/>
    </row>
    <row r="18" spans="4:17" s="53" customFormat="1" ht="17.25" customHeight="1">
      <c r="D18" s="164"/>
      <c r="E18" s="165"/>
      <c r="F18" s="165"/>
      <c r="G18" s="165"/>
      <c r="H18" s="165"/>
      <c r="I18" s="165"/>
      <c r="J18" s="165"/>
      <c r="K18" s="165"/>
      <c r="L18" s="165"/>
      <c r="M18" s="165"/>
      <c r="N18" s="166"/>
      <c r="O18" s="59"/>
      <c r="P18" s="59"/>
      <c r="Q18" s="59"/>
    </row>
    <row r="19" spans="4:17" s="53" customFormat="1" ht="15" customHeight="1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9"/>
      <c r="Q19" s="59"/>
    </row>
    <row r="20" spans="1:17" s="53" customFormat="1" ht="15" customHeight="1">
      <c r="A20" s="53" t="s">
        <v>138</v>
      </c>
      <c r="D20" s="58">
        <f>D13+D15+D17</f>
        <v>0</v>
      </c>
      <c r="E20" s="58"/>
      <c r="F20" s="58">
        <f>F13+F15+F17</f>
        <v>0</v>
      </c>
      <c r="G20" s="58"/>
      <c r="H20" s="58">
        <f>H13+H15+H17</f>
        <v>-2</v>
      </c>
      <c r="I20" s="58"/>
      <c r="J20" s="58">
        <f>J13+J15+J17</f>
        <v>185</v>
      </c>
      <c r="K20" s="58"/>
      <c r="L20" s="58">
        <f>L13+L15+L17</f>
        <v>-16</v>
      </c>
      <c r="M20" s="58"/>
      <c r="N20" s="58">
        <f>N13+N15+N17</f>
        <v>167</v>
      </c>
      <c r="O20" s="59"/>
      <c r="P20" s="59"/>
      <c r="Q20" s="59"/>
    </row>
    <row r="21" spans="4:17" s="53" customFormat="1" ht="15" customHeight="1"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59"/>
      <c r="Q21" s="59"/>
    </row>
    <row r="22" spans="1:17" s="53" customFormat="1" ht="15" customHeight="1">
      <c r="A22" s="53" t="s">
        <v>139</v>
      </c>
      <c r="D22" s="61">
        <v>0</v>
      </c>
      <c r="E22" s="61"/>
      <c r="F22" s="61">
        <v>0</v>
      </c>
      <c r="G22" s="61"/>
      <c r="H22" s="61">
        <v>0</v>
      </c>
      <c r="I22" s="61"/>
      <c r="J22" s="61">
        <v>0</v>
      </c>
      <c r="K22" s="61"/>
      <c r="L22" s="61">
        <v>7743</v>
      </c>
      <c r="M22" s="61"/>
      <c r="N22" s="165">
        <f>SUM(D22:L22)</f>
        <v>7743</v>
      </c>
      <c r="O22" s="59"/>
      <c r="P22" s="59"/>
      <c r="Q22" s="59"/>
    </row>
    <row r="23" spans="4:17" s="53" customFormat="1" ht="15" customHeight="1"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59"/>
      <c r="Q23" s="59"/>
    </row>
    <row r="24" spans="1:17" s="53" customFormat="1" ht="15" customHeight="1">
      <c r="A24" s="53" t="s">
        <v>55</v>
      </c>
      <c r="D24" s="58">
        <f>D20+D22</f>
        <v>0</v>
      </c>
      <c r="E24" s="58"/>
      <c r="F24" s="58">
        <f>F20+F22</f>
        <v>0</v>
      </c>
      <c r="G24" s="58"/>
      <c r="H24" s="58">
        <f>H20+H22</f>
        <v>-2</v>
      </c>
      <c r="I24" s="58"/>
      <c r="J24" s="58">
        <f>J20+J22</f>
        <v>185</v>
      </c>
      <c r="K24" s="58"/>
      <c r="L24" s="58">
        <f>L20+L22</f>
        <v>7727</v>
      </c>
      <c r="M24" s="58"/>
      <c r="N24" s="58">
        <f>N20+N22</f>
        <v>7910</v>
      </c>
      <c r="O24" s="59"/>
      <c r="P24" s="59"/>
      <c r="Q24" s="59"/>
    </row>
    <row r="25" spans="4:17" s="53" customFormat="1" ht="15" customHeight="1"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59"/>
      <c r="Q25" s="59"/>
    </row>
    <row r="26" spans="1:17" s="53" customFormat="1" ht="15" customHeight="1">
      <c r="A26" s="53" t="s">
        <v>56</v>
      </c>
      <c r="D26" s="58">
        <v>0</v>
      </c>
      <c r="E26" s="58"/>
      <c r="F26" s="58">
        <v>0</v>
      </c>
      <c r="G26" s="58"/>
      <c r="H26" s="58">
        <v>0</v>
      </c>
      <c r="I26" s="58"/>
      <c r="J26" s="58">
        <v>0</v>
      </c>
      <c r="K26" s="58"/>
      <c r="L26" s="58">
        <v>-4348</v>
      </c>
      <c r="M26" s="58"/>
      <c r="N26" s="58">
        <f>SUM(D26:L26)</f>
        <v>-4348</v>
      </c>
      <c r="O26" s="59"/>
      <c r="P26" s="59"/>
      <c r="Q26" s="59"/>
    </row>
    <row r="27" spans="4:17" s="53" customFormat="1" ht="15" customHeight="1">
      <c r="D27" s="61"/>
      <c r="E27" s="58"/>
      <c r="F27" s="61"/>
      <c r="G27" s="58"/>
      <c r="H27" s="61"/>
      <c r="I27" s="58"/>
      <c r="J27" s="61"/>
      <c r="K27" s="58"/>
      <c r="L27" s="61"/>
      <c r="M27" s="58"/>
      <c r="N27" s="61"/>
      <c r="O27" s="59"/>
      <c r="P27" s="59"/>
      <c r="Q27" s="59"/>
    </row>
    <row r="28" spans="1:14" s="53" customFormat="1" ht="15" customHeight="1" thickBot="1">
      <c r="A28" s="53" t="s">
        <v>57</v>
      </c>
      <c r="D28" s="167">
        <f>D11+D24+D26</f>
        <v>124237.167</v>
      </c>
      <c r="E28" s="58"/>
      <c r="F28" s="167">
        <f>F11+F24+F26</f>
        <v>1525.708</v>
      </c>
      <c r="G28" s="58"/>
      <c r="H28" s="167">
        <f>H11+H24+H26</f>
        <v>4350.414</v>
      </c>
      <c r="I28" s="58"/>
      <c r="J28" s="167">
        <f>J11+J24+J26</f>
        <v>266.006</v>
      </c>
      <c r="K28" s="58"/>
      <c r="L28" s="167">
        <f>L11+L24+L26</f>
        <v>59076.13</v>
      </c>
      <c r="M28" s="58"/>
      <c r="N28" s="167">
        <f>N11+N24+N26</f>
        <v>189455.425</v>
      </c>
    </row>
    <row r="29" spans="4:17" s="53" customFormat="1" ht="15" customHeight="1"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59"/>
      <c r="Q29" s="59"/>
    </row>
    <row r="30" spans="4:17" s="53" customFormat="1" ht="15" customHeight="1">
      <c r="D30" s="58"/>
      <c r="E30" s="58"/>
      <c r="F30" s="58"/>
      <c r="G30" s="58"/>
      <c r="H30" s="58"/>
      <c r="I30" s="58"/>
      <c r="J30" s="58"/>
      <c r="K30" s="58"/>
      <c r="L30" s="63"/>
      <c r="M30" s="58"/>
      <c r="N30" s="58"/>
      <c r="O30" s="59"/>
      <c r="P30" s="59"/>
      <c r="Q30" s="59"/>
    </row>
    <row r="31" spans="1:17" s="53" customFormat="1" ht="15" customHeight="1">
      <c r="A31" s="53" t="s">
        <v>58</v>
      </c>
      <c r="D31" s="58">
        <v>124237</v>
      </c>
      <c r="E31" s="58"/>
      <c r="F31" s="58">
        <v>1526</v>
      </c>
      <c r="G31" s="58"/>
      <c r="H31" s="58">
        <v>4350</v>
      </c>
      <c r="I31" s="58"/>
      <c r="J31" s="58">
        <f>J28</f>
        <v>266.006</v>
      </c>
      <c r="K31" s="58"/>
      <c r="L31" s="58">
        <f>L28</f>
        <v>59076.13</v>
      </c>
      <c r="M31" s="58"/>
      <c r="N31" s="58">
        <f>SUM(D31:L31)</f>
        <v>189455.136</v>
      </c>
      <c r="O31" s="59"/>
      <c r="P31" s="59"/>
      <c r="Q31" s="59"/>
    </row>
    <row r="32" spans="4:17" s="53" customFormat="1" ht="15" customHeight="1"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59"/>
      <c r="P32" s="59"/>
      <c r="Q32" s="59"/>
    </row>
    <row r="33" spans="1:17" s="53" customFormat="1" ht="15" customHeight="1">
      <c r="A33" s="53" t="s">
        <v>140</v>
      </c>
      <c r="D33" s="159">
        <v>0</v>
      </c>
      <c r="E33" s="160"/>
      <c r="F33" s="160">
        <v>0</v>
      </c>
      <c r="G33" s="160"/>
      <c r="H33" s="160">
        <v>0</v>
      </c>
      <c r="I33" s="160"/>
      <c r="J33" s="160">
        <v>-260</v>
      </c>
      <c r="K33" s="160"/>
      <c r="L33" s="160">
        <v>0</v>
      </c>
      <c r="M33" s="160"/>
      <c r="N33" s="161">
        <f>SUM(D33:L33)</f>
        <v>-260</v>
      </c>
      <c r="O33" s="59"/>
      <c r="P33" s="59"/>
      <c r="Q33" s="59"/>
    </row>
    <row r="34" spans="4:17" s="53" customFormat="1" ht="15" customHeight="1">
      <c r="D34" s="162"/>
      <c r="E34" s="58"/>
      <c r="F34" s="58"/>
      <c r="G34" s="58"/>
      <c r="H34" s="58"/>
      <c r="I34" s="58"/>
      <c r="J34" s="58"/>
      <c r="K34" s="58"/>
      <c r="L34" s="58"/>
      <c r="M34" s="58"/>
      <c r="N34" s="163"/>
      <c r="O34" s="59"/>
      <c r="P34" s="59"/>
      <c r="Q34" s="59"/>
    </row>
    <row r="35" spans="1:17" s="53" customFormat="1" ht="15" customHeight="1">
      <c r="A35" s="53" t="s">
        <v>59</v>
      </c>
      <c r="D35" s="162">
        <v>0</v>
      </c>
      <c r="E35" s="58"/>
      <c r="F35" s="58">
        <v>0</v>
      </c>
      <c r="G35" s="58"/>
      <c r="H35" s="58">
        <v>6566</v>
      </c>
      <c r="I35" s="58"/>
      <c r="J35" s="58">
        <v>0</v>
      </c>
      <c r="K35" s="58"/>
      <c r="L35" s="58">
        <v>0</v>
      </c>
      <c r="M35" s="58"/>
      <c r="N35" s="163">
        <f>SUM(D35:L35)</f>
        <v>6566</v>
      </c>
      <c r="O35" s="59"/>
      <c r="P35" s="59"/>
      <c r="Q35" s="59"/>
    </row>
    <row r="36" spans="4:17" s="53" customFormat="1" ht="15" customHeight="1">
      <c r="D36" s="162"/>
      <c r="E36" s="58"/>
      <c r="F36" s="58"/>
      <c r="G36" s="58"/>
      <c r="H36" s="58"/>
      <c r="I36" s="58"/>
      <c r="J36" s="58"/>
      <c r="K36" s="58"/>
      <c r="L36" s="58"/>
      <c r="M36" s="58"/>
      <c r="N36" s="163"/>
      <c r="O36" s="59"/>
      <c r="P36" s="59"/>
      <c r="Q36" s="59"/>
    </row>
    <row r="37" spans="1:17" s="53" customFormat="1" ht="17.25" customHeight="1">
      <c r="A37" s="53" t="s">
        <v>137</v>
      </c>
      <c r="D37" s="162">
        <v>0</v>
      </c>
      <c r="E37" s="58"/>
      <c r="F37" s="58">
        <v>0</v>
      </c>
      <c r="G37" s="58"/>
      <c r="H37" s="58">
        <v>-541</v>
      </c>
      <c r="I37" s="58"/>
      <c r="J37" s="58">
        <v>0</v>
      </c>
      <c r="K37" s="58"/>
      <c r="L37" s="58">
        <v>541</v>
      </c>
      <c r="M37" s="58"/>
      <c r="N37" s="163">
        <f>SUM(D37:L37)</f>
        <v>0</v>
      </c>
      <c r="O37" s="59"/>
      <c r="P37" s="59"/>
      <c r="Q37" s="59"/>
    </row>
    <row r="38" spans="4:17" s="53" customFormat="1" ht="15" customHeight="1"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6"/>
      <c r="O38" s="59"/>
      <c r="P38" s="59"/>
      <c r="Q38" s="59"/>
    </row>
    <row r="39" spans="4:17" s="53" customFormat="1" ht="15" customHeight="1"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  <c r="P39" s="59"/>
      <c r="Q39" s="59"/>
    </row>
    <row r="40" spans="1:17" s="53" customFormat="1" ht="15" customHeight="1">
      <c r="A40" s="53" t="s">
        <v>54</v>
      </c>
      <c r="D40" s="58">
        <f>SUM(D33:D39)</f>
        <v>0</v>
      </c>
      <c r="E40" s="58"/>
      <c r="F40" s="58">
        <f>SUM(F33:F39)</f>
        <v>0</v>
      </c>
      <c r="G40" s="58"/>
      <c r="H40" s="58">
        <f>SUM(H33:H39)</f>
        <v>6025</v>
      </c>
      <c r="I40" s="58"/>
      <c r="J40" s="58">
        <f>SUM(J33:J39)</f>
        <v>-260</v>
      </c>
      <c r="K40" s="58"/>
      <c r="L40" s="58">
        <f>SUM(L33:L39)</f>
        <v>541</v>
      </c>
      <c r="M40" s="58"/>
      <c r="N40" s="58">
        <f>SUM(D40:L40)</f>
        <v>6306</v>
      </c>
      <c r="O40" s="59"/>
      <c r="P40" s="59"/>
      <c r="Q40" s="59"/>
    </row>
    <row r="41" spans="4:17" s="53" customFormat="1" ht="15" customHeight="1"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59"/>
      <c r="Q41" s="59"/>
    </row>
    <row r="42" spans="1:17" s="53" customFormat="1" ht="15" customHeight="1">
      <c r="A42" s="53" t="s">
        <v>139</v>
      </c>
      <c r="D42" s="61">
        <v>0</v>
      </c>
      <c r="E42" s="61"/>
      <c r="F42" s="61">
        <v>0</v>
      </c>
      <c r="G42" s="61"/>
      <c r="H42" s="61">
        <v>0</v>
      </c>
      <c r="I42" s="61"/>
      <c r="J42" s="61">
        <v>0</v>
      </c>
      <c r="K42" s="61"/>
      <c r="L42" s="61">
        <f>12655-90</f>
        <v>12565</v>
      </c>
      <c r="M42" s="61"/>
      <c r="N42" s="61">
        <v>12565</v>
      </c>
      <c r="O42" s="59"/>
      <c r="P42" s="59"/>
      <c r="Q42" s="59"/>
    </row>
    <row r="43" spans="4:17" s="53" customFormat="1" ht="15" customHeight="1"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  <c r="P43" s="59"/>
      <c r="Q43" s="59"/>
    </row>
    <row r="44" spans="1:17" s="53" customFormat="1" ht="15" customHeight="1">
      <c r="A44" s="53" t="s">
        <v>55</v>
      </c>
      <c r="D44" s="58">
        <f>SUM(D40:D42)</f>
        <v>0</v>
      </c>
      <c r="E44" s="58"/>
      <c r="F44" s="58">
        <f>SUM(F40:F42)</f>
        <v>0</v>
      </c>
      <c r="G44" s="58"/>
      <c r="H44" s="58">
        <f>SUM(H40:H42)</f>
        <v>6025</v>
      </c>
      <c r="I44" s="58"/>
      <c r="J44" s="58">
        <f>SUM(J40:J42)</f>
        <v>-260</v>
      </c>
      <c r="K44" s="58"/>
      <c r="L44" s="58">
        <f>SUM(L40:L42)</f>
        <v>13106</v>
      </c>
      <c r="M44" s="58"/>
      <c r="N44" s="58">
        <f>SUM(D44:L44)</f>
        <v>18871</v>
      </c>
      <c r="O44" s="59"/>
      <c r="P44" s="59"/>
      <c r="Q44" s="59"/>
    </row>
    <row r="45" spans="4:17" s="53" customFormat="1" ht="15" customHeight="1"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/>
      <c r="P45" s="59"/>
      <c r="Q45" s="59"/>
    </row>
    <row r="46" spans="1:17" s="53" customFormat="1" ht="15" customHeight="1">
      <c r="A46" s="53" t="s">
        <v>56</v>
      </c>
      <c r="D46" s="58">
        <v>0</v>
      </c>
      <c r="E46" s="58"/>
      <c r="F46" s="58">
        <v>0</v>
      </c>
      <c r="G46" s="58"/>
      <c r="H46" s="58">
        <v>0</v>
      </c>
      <c r="I46" s="58"/>
      <c r="J46" s="58">
        <v>0</v>
      </c>
      <c r="K46" s="58"/>
      <c r="L46" s="58">
        <v>-4348</v>
      </c>
      <c r="M46" s="58"/>
      <c r="N46" s="58">
        <f>SUM(D46:L46)</f>
        <v>-4348</v>
      </c>
      <c r="O46" s="59"/>
      <c r="P46" s="59"/>
      <c r="Q46" s="59"/>
    </row>
    <row r="47" spans="4:17" s="53" customFormat="1" ht="15" customHeight="1">
      <c r="D47" s="61"/>
      <c r="E47" s="58"/>
      <c r="F47" s="61"/>
      <c r="G47" s="58"/>
      <c r="H47" s="61"/>
      <c r="I47" s="58"/>
      <c r="J47" s="61"/>
      <c r="K47" s="58"/>
      <c r="L47" s="61"/>
      <c r="M47" s="58"/>
      <c r="N47" s="61"/>
      <c r="O47" s="59"/>
      <c r="P47" s="59"/>
      <c r="Q47" s="59"/>
    </row>
    <row r="48" spans="1:14" s="53" customFormat="1" ht="15" customHeight="1">
      <c r="A48" s="53" t="s">
        <v>60</v>
      </c>
      <c r="D48" s="62">
        <f>D46+D44+D31</f>
        <v>124237</v>
      </c>
      <c r="E48" s="58"/>
      <c r="F48" s="62">
        <f>F46+F44+F31</f>
        <v>1526</v>
      </c>
      <c r="G48" s="58"/>
      <c r="H48" s="62">
        <f>H46+H44+H31</f>
        <v>10375</v>
      </c>
      <c r="I48" s="58"/>
      <c r="J48" s="62">
        <f>J46+J44+J31</f>
        <v>6.005999999999972</v>
      </c>
      <c r="K48" s="58"/>
      <c r="L48" s="62">
        <f>L46+L44+L31</f>
        <v>67834.13</v>
      </c>
      <c r="M48" s="58"/>
      <c r="N48" s="62">
        <f>N46+N44+N31</f>
        <v>203978.136</v>
      </c>
    </row>
    <row r="49" spans="4:17" s="53" customFormat="1" ht="15" customHeight="1"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  <c r="P49" s="59"/>
      <c r="Q49" s="59"/>
    </row>
    <row r="50" spans="4:17" s="53" customFormat="1" ht="15" customHeight="1"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9"/>
      <c r="P50" s="59"/>
      <c r="Q50" s="59"/>
    </row>
    <row r="51" spans="4:17" s="53" customFormat="1" ht="12.75" customHeight="1" hidden="1"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9"/>
      <c r="P51" s="59"/>
      <c r="Q51" s="59"/>
    </row>
    <row r="52" spans="4:17" s="53" customFormat="1" ht="12.75" customHeight="1" hidden="1"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9"/>
      <c r="P52" s="59"/>
      <c r="Q52" s="59"/>
    </row>
    <row r="53" spans="4:17" s="53" customFormat="1" ht="12.75" customHeight="1" hidden="1"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  <c r="P53" s="59"/>
      <c r="Q53" s="59"/>
    </row>
    <row r="54" spans="4:17" s="53" customFormat="1" ht="12.75" customHeight="1" hidden="1"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/>
      <c r="P54" s="59"/>
      <c r="Q54" s="59"/>
    </row>
    <row r="55" spans="4:17" s="53" customFormat="1" ht="12.75" customHeight="1" hidden="1"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P55" s="59"/>
      <c r="Q55" s="59"/>
    </row>
    <row r="56" spans="1:17" s="53" customFormat="1" ht="12.75" customHeight="1" hidden="1">
      <c r="A56" s="53" t="s">
        <v>61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59"/>
      <c r="Q56" s="59"/>
    </row>
    <row r="57" spans="4:17" s="53" customFormat="1" ht="12.75" customHeight="1" hidden="1"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  <c r="P57" s="59"/>
      <c r="Q57" s="59"/>
    </row>
    <row r="58" spans="1:17" s="53" customFormat="1" ht="12.75" customHeight="1" hidden="1">
      <c r="A58" s="53" t="s">
        <v>62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  <c r="P58" s="59"/>
      <c r="Q58" s="59"/>
    </row>
    <row r="59" spans="1:17" s="53" customFormat="1" ht="12.75" customHeight="1" hidden="1">
      <c r="A59" s="53" t="s">
        <v>63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9"/>
      <c r="P59" s="59"/>
      <c r="Q59" s="59"/>
    </row>
    <row r="60" spans="4:17" s="53" customFormat="1" ht="12.75" customHeight="1" hidden="1"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9"/>
      <c r="P60" s="59"/>
      <c r="Q60" s="59"/>
    </row>
    <row r="61" spans="4:17" s="53" customFormat="1" ht="12.75" customHeight="1" hidden="1"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9"/>
      <c r="P61" s="59"/>
      <c r="Q61" s="59"/>
    </row>
    <row r="62" spans="1:17" s="53" customFormat="1" ht="12.75" customHeight="1" hidden="1">
      <c r="A62" s="45" t="s">
        <v>64</v>
      </c>
      <c r="B62" s="45"/>
      <c r="C62" s="45"/>
      <c r="D62" s="62">
        <v>0</v>
      </c>
      <c r="E62" s="58"/>
      <c r="F62" s="62">
        <v>0</v>
      </c>
      <c r="G62" s="58"/>
      <c r="H62" s="58"/>
      <c r="I62" s="58"/>
      <c r="J62" s="62">
        <v>0</v>
      </c>
      <c r="K62" s="58"/>
      <c r="L62" s="62">
        <v>0</v>
      </c>
      <c r="M62" s="58"/>
      <c r="N62" s="62">
        <v>0</v>
      </c>
      <c r="O62" s="59"/>
      <c r="P62" s="59"/>
      <c r="Q62" s="59"/>
    </row>
    <row r="63" spans="4:17" s="53" customFormat="1" ht="12.75" customHeight="1" hidden="1"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9"/>
      <c r="P63" s="59"/>
      <c r="Q63" s="59"/>
    </row>
    <row r="64" spans="4:17" s="53" customFormat="1" ht="12.75" customHeight="1" hidden="1"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9"/>
      <c r="P64" s="59"/>
      <c r="Q64" s="59"/>
    </row>
    <row r="65" spans="4:17" s="53" customFormat="1" ht="12.75" customHeight="1" hidden="1"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9"/>
      <c r="P65" s="59"/>
      <c r="Q65" s="59"/>
    </row>
    <row r="66" spans="4:17" s="53" customFormat="1" ht="12.75" customHeight="1" hidden="1"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9"/>
      <c r="P66" s="59"/>
      <c r="Q66" s="59"/>
    </row>
    <row r="67" spans="4:17" s="53" customFormat="1" ht="12.75" customHeight="1" hidden="1"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/>
      <c r="P67" s="59"/>
      <c r="Q67" s="59"/>
    </row>
    <row r="68" spans="4:17" s="53" customFormat="1" ht="15" customHeight="1"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9"/>
      <c r="P68" s="59"/>
      <c r="Q68" s="59"/>
    </row>
    <row r="69" spans="1:17" s="51" customFormat="1" ht="15" customHeight="1">
      <c r="A69" s="64" t="s">
        <v>65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6"/>
    </row>
    <row r="70" spans="1:17" s="51" customFormat="1" ht="15" customHeight="1">
      <c r="A70" s="67" t="s">
        <v>66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66"/>
      <c r="Q70" s="66"/>
    </row>
    <row r="71" spans="4:17" s="53" customFormat="1" ht="15" customHeight="1"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9"/>
      <c r="P71" s="59"/>
      <c r="Q71" s="59"/>
    </row>
    <row r="72" spans="4:17" s="53" customFormat="1" ht="15" customHeight="1"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/>
      <c r="P72" s="59"/>
      <c r="Q72" s="59"/>
    </row>
    <row r="73" spans="4:17" s="53" customFormat="1" ht="15" customHeight="1"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9"/>
      <c r="P73" s="59"/>
      <c r="Q73" s="59"/>
    </row>
    <row r="74" spans="4:17" s="53" customFormat="1" ht="15" customHeight="1"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9"/>
      <c r="P74" s="59"/>
      <c r="Q74" s="59"/>
    </row>
    <row r="75" spans="4:17" s="53" customFormat="1" ht="15" customHeight="1"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9"/>
      <c r="P75" s="59"/>
      <c r="Q75" s="59"/>
    </row>
    <row r="76" spans="4:17" s="53" customFormat="1" ht="15" customHeight="1"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/>
      <c r="P76" s="59"/>
      <c r="Q76" s="59"/>
    </row>
    <row r="77" spans="4:17" s="53" customFormat="1" ht="15" customHeight="1"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9"/>
      <c r="P77" s="59"/>
      <c r="Q77" s="59"/>
    </row>
    <row r="78" spans="4:17" s="53" customFormat="1" ht="15" customHeight="1"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9"/>
      <c r="P78" s="59"/>
      <c r="Q78" s="59"/>
    </row>
    <row r="79" spans="4:17" s="53" customFormat="1" ht="15" customHeight="1"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9"/>
      <c r="P79" s="59"/>
      <c r="Q79" s="59"/>
    </row>
    <row r="80" spans="4:17" s="53" customFormat="1" ht="15" customHeight="1"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9"/>
      <c r="P80" s="59"/>
      <c r="Q80" s="59"/>
    </row>
    <row r="81" spans="4:17" s="53" customFormat="1" ht="15" customHeight="1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9"/>
      <c r="P81" s="59"/>
      <c r="Q81" s="59"/>
    </row>
    <row r="82" spans="4:17" s="53" customFormat="1" ht="15" customHeight="1"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9"/>
      <c r="P82" s="59"/>
      <c r="Q82" s="59"/>
    </row>
    <row r="83" spans="4:17" s="53" customFormat="1" ht="15" customHeight="1"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9"/>
      <c r="P83" s="59"/>
      <c r="Q83" s="59"/>
    </row>
    <row r="84" spans="4:17" s="53" customFormat="1" ht="15" customHeight="1"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9"/>
      <c r="P84" s="59"/>
      <c r="Q84" s="59"/>
    </row>
    <row r="85" spans="4:17" s="53" customFormat="1" ht="15" customHeight="1"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9"/>
      <c r="P85" s="59"/>
      <c r="Q85" s="59"/>
    </row>
    <row r="86" spans="4:17" s="53" customFormat="1" ht="15" customHeight="1"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9"/>
      <c r="P86" s="59"/>
      <c r="Q86" s="59"/>
    </row>
    <row r="87" spans="4:17" s="53" customFormat="1" ht="15" customHeight="1"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9"/>
      <c r="P87" s="59"/>
      <c r="Q87" s="59"/>
    </row>
    <row r="88" spans="4:17" s="53" customFormat="1" ht="15" customHeight="1"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9"/>
      <c r="P88" s="59"/>
      <c r="Q88" s="59"/>
    </row>
    <row r="89" spans="4:17" s="53" customFormat="1" ht="15" customHeight="1"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9"/>
      <c r="P89" s="59"/>
      <c r="Q89" s="59"/>
    </row>
    <row r="90" spans="4:17" s="53" customFormat="1" ht="15" customHeight="1"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9"/>
      <c r="P90" s="59"/>
      <c r="Q90" s="59"/>
    </row>
    <row r="91" spans="4:17" s="53" customFormat="1" ht="15" customHeight="1"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9"/>
      <c r="P91" s="59"/>
      <c r="Q91" s="59"/>
    </row>
    <row r="92" spans="4:17" s="53" customFormat="1" ht="15" customHeight="1"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9"/>
      <c r="P92" s="59"/>
      <c r="Q92" s="59"/>
    </row>
    <row r="93" spans="4:17" s="53" customFormat="1" ht="15" customHeight="1"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9"/>
      <c r="P93" s="59"/>
      <c r="Q93" s="59"/>
    </row>
    <row r="94" spans="4:17" s="53" customFormat="1" ht="15" customHeight="1"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9"/>
      <c r="P94" s="59"/>
      <c r="Q94" s="59"/>
    </row>
    <row r="95" spans="4:17" s="53" customFormat="1" ht="15" customHeight="1"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9"/>
      <c r="P95" s="59"/>
      <c r="Q95" s="59"/>
    </row>
    <row r="96" spans="4:17" s="53" customFormat="1" ht="15" customHeight="1"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9"/>
      <c r="P96" s="59"/>
      <c r="Q96" s="59"/>
    </row>
    <row r="97" spans="4:17" s="53" customFormat="1" ht="15" customHeight="1"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9"/>
      <c r="P97" s="59"/>
      <c r="Q97" s="59"/>
    </row>
    <row r="98" spans="4:17" s="53" customFormat="1" ht="15" customHeight="1"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9"/>
      <c r="P98" s="59"/>
      <c r="Q98" s="59"/>
    </row>
    <row r="99" spans="4:17" s="53" customFormat="1" ht="15" customHeight="1"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9"/>
      <c r="P99" s="59"/>
      <c r="Q99" s="59"/>
    </row>
    <row r="100" spans="4:17" s="53" customFormat="1" ht="15" customHeight="1"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9"/>
      <c r="P100" s="59"/>
      <c r="Q100" s="59"/>
    </row>
    <row r="101" spans="4:17" s="53" customFormat="1" ht="15" customHeight="1"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9"/>
      <c r="P101" s="59"/>
      <c r="Q101" s="59"/>
    </row>
    <row r="102" spans="4:17" s="53" customFormat="1" ht="15" customHeight="1"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9"/>
      <c r="P102" s="59"/>
      <c r="Q102" s="59"/>
    </row>
    <row r="103" spans="4:17" s="53" customFormat="1" ht="15" customHeight="1"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9"/>
      <c r="P103" s="59"/>
      <c r="Q103" s="59"/>
    </row>
    <row r="104" spans="4:17" s="53" customFormat="1" ht="15" customHeight="1"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9"/>
      <c r="P104" s="59"/>
      <c r="Q104" s="59"/>
    </row>
    <row r="105" spans="4:17" s="53" customFormat="1" ht="15" customHeight="1"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9"/>
      <c r="P105" s="59"/>
      <c r="Q105" s="59"/>
    </row>
    <row r="106" spans="4:17" s="53" customFormat="1" ht="15" customHeight="1"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9"/>
      <c r="P106" s="59"/>
      <c r="Q106" s="59"/>
    </row>
    <row r="107" spans="4:17" s="53" customFormat="1" ht="15" customHeight="1"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P107" s="59"/>
      <c r="Q107" s="59"/>
    </row>
    <row r="108" spans="4:17" s="53" customFormat="1" ht="15" customHeight="1"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9"/>
      <c r="P108" s="59"/>
      <c r="Q108" s="59"/>
    </row>
    <row r="109" spans="4:17" s="53" customFormat="1" ht="15" customHeight="1"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9"/>
      <c r="P109" s="59"/>
      <c r="Q109" s="59"/>
    </row>
    <row r="110" spans="4:17" s="53" customFormat="1" ht="15" customHeight="1"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9"/>
      <c r="P110" s="59"/>
      <c r="Q110" s="59"/>
    </row>
    <row r="111" spans="4:17" s="53" customFormat="1" ht="15" customHeight="1"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59"/>
      <c r="Q111" s="59"/>
    </row>
    <row r="112" spans="4:17" s="53" customFormat="1" ht="15" customHeight="1"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9"/>
      <c r="P112" s="59"/>
      <c r="Q112" s="59"/>
    </row>
    <row r="113" spans="4:17" s="53" customFormat="1" ht="15" customHeight="1"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9"/>
      <c r="P113" s="59"/>
      <c r="Q113" s="59"/>
    </row>
    <row r="114" spans="4:17" s="53" customFormat="1" ht="15" customHeight="1"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9"/>
      <c r="P114" s="59"/>
      <c r="Q114" s="59"/>
    </row>
    <row r="115" spans="4:17" s="53" customFormat="1" ht="15" customHeight="1"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9"/>
      <c r="P115" s="59"/>
      <c r="Q115" s="59"/>
    </row>
    <row r="116" spans="4:17" s="53" customFormat="1" ht="15" customHeight="1"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9"/>
      <c r="P116" s="59"/>
      <c r="Q116" s="59"/>
    </row>
    <row r="117" spans="4:17" s="53" customFormat="1" ht="15" customHeight="1"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9"/>
      <c r="P117" s="59"/>
      <c r="Q117" s="59"/>
    </row>
    <row r="118" spans="4:17" s="53" customFormat="1" ht="15" customHeight="1"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9"/>
      <c r="P118" s="59"/>
      <c r="Q118" s="59"/>
    </row>
    <row r="119" spans="4:17" s="53" customFormat="1" ht="15" customHeight="1"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/>
      <c r="P119" s="59"/>
      <c r="Q119" s="59"/>
    </row>
    <row r="120" spans="4:17" s="53" customFormat="1" ht="15" customHeight="1"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9"/>
      <c r="P120" s="59"/>
      <c r="Q120" s="59"/>
    </row>
    <row r="121" spans="4:17" s="53" customFormat="1" ht="15" customHeight="1"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9"/>
      <c r="P121" s="59"/>
      <c r="Q121" s="59"/>
    </row>
    <row r="122" spans="4:17" s="53" customFormat="1" ht="15" customHeight="1"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9"/>
      <c r="P122" s="59"/>
      <c r="Q122" s="59"/>
    </row>
    <row r="123" spans="4:17" s="53" customFormat="1" ht="15" customHeight="1"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9"/>
      <c r="P123" s="59"/>
      <c r="Q123" s="59"/>
    </row>
    <row r="124" spans="4:17" s="53" customFormat="1" ht="15" customHeight="1"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/>
      <c r="P124" s="59"/>
      <c r="Q124" s="59"/>
    </row>
    <row r="125" spans="4:17" s="53" customFormat="1" ht="15" customHeight="1"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9"/>
      <c r="P125" s="59"/>
      <c r="Q125" s="59"/>
    </row>
    <row r="126" spans="4:17" s="53" customFormat="1" ht="15" customHeight="1"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9"/>
      <c r="P126" s="59"/>
      <c r="Q126" s="59"/>
    </row>
    <row r="127" spans="4:17" s="53" customFormat="1" ht="15" customHeight="1"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/>
      <c r="P127" s="59"/>
      <c r="Q127" s="59"/>
    </row>
    <row r="128" spans="4:17" s="53" customFormat="1" ht="15" customHeight="1"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59"/>
      <c r="Q128" s="59"/>
    </row>
    <row r="129" spans="4:17" s="53" customFormat="1" ht="15" customHeight="1"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P129" s="59"/>
      <c r="Q129" s="59"/>
    </row>
    <row r="130" spans="4:17" s="53" customFormat="1" ht="15" customHeight="1"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59"/>
      <c r="Q130" s="59"/>
    </row>
    <row r="131" spans="4:17" s="53" customFormat="1" ht="15" customHeight="1"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9"/>
      <c r="P131" s="59"/>
      <c r="Q131" s="59"/>
    </row>
    <row r="132" spans="4:17" s="53" customFormat="1" ht="15" customHeight="1"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9"/>
      <c r="P132" s="59"/>
      <c r="Q132" s="59"/>
    </row>
    <row r="133" spans="4:17" s="53" customFormat="1" ht="15" customHeight="1"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  <c r="P133" s="59"/>
      <c r="Q133" s="59"/>
    </row>
    <row r="134" spans="4:17" s="53" customFormat="1" ht="15" customHeight="1"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9"/>
      <c r="P134" s="59"/>
      <c r="Q134" s="59"/>
    </row>
    <row r="135" spans="4:17" s="53" customFormat="1" ht="15" customHeight="1"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9"/>
      <c r="P135" s="59"/>
      <c r="Q135" s="59"/>
    </row>
    <row r="136" spans="4:17" s="53" customFormat="1" ht="15" customHeight="1"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  <c r="P136" s="59"/>
      <c r="Q136" s="59"/>
    </row>
    <row r="137" spans="4:17" s="53" customFormat="1" ht="15" customHeight="1"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9"/>
      <c r="P137" s="59"/>
      <c r="Q137" s="59"/>
    </row>
    <row r="138" spans="4:17" s="53" customFormat="1" ht="15" customHeight="1"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9"/>
      <c r="P138" s="59"/>
      <c r="Q138" s="59"/>
    </row>
    <row r="139" spans="4:17" s="53" customFormat="1" ht="15" customHeight="1"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/>
      <c r="P139" s="59"/>
      <c r="Q139" s="59"/>
    </row>
    <row r="140" spans="4:17" s="53" customFormat="1" ht="15" customHeight="1"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/>
      <c r="P140" s="59"/>
      <c r="Q140" s="59"/>
    </row>
    <row r="141" spans="4:17" s="53" customFormat="1" ht="15" customHeight="1"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/>
      <c r="P141" s="59"/>
      <c r="Q141" s="59"/>
    </row>
    <row r="142" spans="4:17" s="53" customFormat="1" ht="15" customHeight="1"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9"/>
      <c r="P142" s="59"/>
      <c r="Q142" s="59"/>
    </row>
    <row r="143" spans="4:17" s="53" customFormat="1" ht="15" customHeight="1"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/>
      <c r="P143" s="59"/>
      <c r="Q143" s="59"/>
    </row>
    <row r="144" spans="4:17" s="53" customFormat="1" ht="15" customHeight="1"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9"/>
      <c r="P144" s="59"/>
      <c r="Q144" s="59"/>
    </row>
    <row r="145" spans="4:17" s="53" customFormat="1" ht="15" customHeight="1"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P145" s="59"/>
      <c r="Q145" s="59"/>
    </row>
    <row r="146" spans="4:17" s="53" customFormat="1" ht="15" customHeight="1"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59"/>
      <c r="Q146" s="59"/>
    </row>
    <row r="147" spans="4:17" s="53" customFormat="1" ht="15" customHeight="1"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/>
      <c r="P147" s="59"/>
      <c r="Q147" s="59"/>
    </row>
    <row r="148" spans="4:17" s="53" customFormat="1" ht="15" customHeight="1"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9"/>
      <c r="P148" s="59"/>
      <c r="Q148" s="59"/>
    </row>
    <row r="149" spans="4:17" s="53" customFormat="1" ht="15" customHeight="1"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9"/>
      <c r="P149" s="59"/>
      <c r="Q149" s="59"/>
    </row>
    <row r="150" spans="4:17" s="53" customFormat="1" ht="15" customHeight="1"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9"/>
      <c r="P150" s="59"/>
      <c r="Q150" s="59"/>
    </row>
    <row r="151" spans="4:17" s="53" customFormat="1" ht="15" customHeight="1"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59"/>
      <c r="Q151" s="59"/>
    </row>
    <row r="152" spans="4:17" s="53" customFormat="1" ht="15" customHeight="1"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9"/>
      <c r="P152" s="59"/>
      <c r="Q152" s="59"/>
    </row>
    <row r="153" spans="4:17" s="53" customFormat="1" ht="15" customHeight="1"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9"/>
      <c r="P153" s="59"/>
      <c r="Q153" s="59"/>
    </row>
    <row r="154" spans="4:17" s="53" customFormat="1" ht="15" customHeight="1"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9"/>
      <c r="P154" s="59"/>
      <c r="Q154" s="59"/>
    </row>
    <row r="155" spans="4:17" s="53" customFormat="1" ht="15" customHeight="1"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9"/>
      <c r="P155" s="59"/>
      <c r="Q155" s="59"/>
    </row>
    <row r="156" spans="4:17" s="53" customFormat="1" ht="15" customHeight="1"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9"/>
      <c r="P156" s="59"/>
      <c r="Q156" s="59"/>
    </row>
    <row r="157" spans="4:17" s="53" customFormat="1" ht="15" customHeight="1"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/>
      <c r="P157" s="59"/>
      <c r="Q157" s="59"/>
    </row>
    <row r="158" spans="4:17" s="53" customFormat="1" ht="15" customHeight="1"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9"/>
      <c r="P158" s="59"/>
      <c r="Q158" s="59"/>
    </row>
    <row r="159" spans="4:17" s="53" customFormat="1" ht="15" customHeight="1"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9"/>
      <c r="P159" s="59"/>
      <c r="Q159" s="59"/>
    </row>
    <row r="160" spans="4:17" s="53" customFormat="1" ht="15" customHeight="1"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9"/>
      <c r="P160" s="59"/>
      <c r="Q160" s="59"/>
    </row>
    <row r="161" spans="4:17" s="53" customFormat="1" ht="15" customHeight="1"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9"/>
      <c r="P161" s="59"/>
      <c r="Q161" s="59"/>
    </row>
    <row r="162" spans="4:17" s="53" customFormat="1" ht="15" customHeight="1"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9"/>
      <c r="P162" s="59"/>
      <c r="Q162" s="59"/>
    </row>
    <row r="163" spans="4:17" s="53" customFormat="1" ht="15" customHeight="1"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9"/>
      <c r="P163" s="59"/>
      <c r="Q163" s="59"/>
    </row>
    <row r="164" spans="4:17" s="53" customFormat="1" ht="15" customHeight="1"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9"/>
      <c r="P164" s="59"/>
      <c r="Q164" s="59"/>
    </row>
    <row r="165" spans="4:17" s="53" customFormat="1" ht="15" customHeight="1"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9"/>
      <c r="P165" s="59"/>
      <c r="Q165" s="59"/>
    </row>
    <row r="166" spans="4:17" s="53" customFormat="1" ht="15" customHeight="1"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9"/>
      <c r="P166" s="59"/>
      <c r="Q166" s="59"/>
    </row>
    <row r="167" spans="4:17" s="53" customFormat="1" ht="15" customHeight="1"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9"/>
      <c r="P167" s="59"/>
      <c r="Q167" s="59"/>
    </row>
    <row r="168" spans="4:17" s="53" customFormat="1" ht="15" customHeight="1"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9"/>
      <c r="P168" s="59"/>
      <c r="Q168" s="59"/>
    </row>
    <row r="169" spans="4:17" s="53" customFormat="1" ht="15" customHeight="1"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9"/>
      <c r="P169" s="59"/>
      <c r="Q169" s="59"/>
    </row>
    <row r="170" spans="4:17" s="53" customFormat="1" ht="15" customHeight="1"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9"/>
      <c r="P170" s="59"/>
      <c r="Q170" s="59"/>
    </row>
    <row r="171" spans="4:17" s="53" customFormat="1" ht="15" customHeight="1"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9"/>
      <c r="P171" s="59"/>
      <c r="Q171" s="59"/>
    </row>
    <row r="172" spans="4:17" s="53" customFormat="1" ht="15" customHeight="1"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9"/>
      <c r="P172" s="59"/>
      <c r="Q172" s="59"/>
    </row>
    <row r="173" spans="4:17" s="53" customFormat="1" ht="15" customHeight="1"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9"/>
      <c r="P173" s="59"/>
      <c r="Q173" s="59"/>
    </row>
    <row r="174" spans="4:17" s="53" customFormat="1" ht="15" customHeight="1"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9"/>
      <c r="P174" s="59"/>
      <c r="Q174" s="59"/>
    </row>
    <row r="175" spans="4:17" s="53" customFormat="1" ht="15" customHeight="1"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9"/>
      <c r="P175" s="59"/>
      <c r="Q175" s="59"/>
    </row>
    <row r="176" spans="4:17" s="53" customFormat="1" ht="15" customHeight="1"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9"/>
      <c r="P176" s="59"/>
      <c r="Q176" s="59"/>
    </row>
    <row r="177" spans="4:17" s="53" customFormat="1" ht="15" customHeight="1"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9"/>
      <c r="P177" s="59"/>
      <c r="Q177" s="59"/>
    </row>
    <row r="178" spans="4:17" s="53" customFormat="1" ht="15" customHeight="1"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9"/>
      <c r="P178" s="59"/>
      <c r="Q178" s="59"/>
    </row>
    <row r="179" spans="4:17" s="53" customFormat="1" ht="15" customHeight="1"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9"/>
      <c r="P179" s="59"/>
      <c r="Q179" s="59"/>
    </row>
    <row r="180" spans="4:17" s="53" customFormat="1" ht="15" customHeight="1"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9"/>
      <c r="P180" s="59"/>
      <c r="Q180" s="59"/>
    </row>
    <row r="181" spans="4:17" s="53" customFormat="1" ht="15" customHeight="1"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9"/>
      <c r="P181" s="59"/>
      <c r="Q181" s="59"/>
    </row>
    <row r="182" spans="4:17" s="53" customFormat="1" ht="15" customHeight="1"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9"/>
      <c r="P182" s="59"/>
      <c r="Q182" s="59"/>
    </row>
    <row r="183" spans="4:17" s="53" customFormat="1" ht="15" customHeight="1"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9"/>
      <c r="P183" s="59"/>
      <c r="Q183" s="59"/>
    </row>
    <row r="184" spans="4:17" s="53" customFormat="1" ht="15" customHeight="1"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9"/>
      <c r="P184" s="59"/>
      <c r="Q184" s="59"/>
    </row>
    <row r="185" spans="4:17" s="53" customFormat="1" ht="15" customHeight="1"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9"/>
      <c r="P185" s="59"/>
      <c r="Q185" s="59"/>
    </row>
    <row r="186" spans="4:17" s="53" customFormat="1" ht="15" customHeight="1"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9"/>
      <c r="P186" s="59"/>
      <c r="Q186" s="59"/>
    </row>
    <row r="187" spans="4:17" s="53" customFormat="1" ht="15" customHeight="1"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9"/>
      <c r="P187" s="59"/>
      <c r="Q187" s="59"/>
    </row>
    <row r="188" spans="4:17" s="53" customFormat="1" ht="15" customHeight="1"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9"/>
      <c r="P188" s="59"/>
      <c r="Q188" s="59"/>
    </row>
    <row r="189" spans="4:17" s="53" customFormat="1" ht="15" customHeight="1"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9"/>
      <c r="P189" s="59"/>
      <c r="Q189" s="59"/>
    </row>
    <row r="190" spans="4:17" s="53" customFormat="1" ht="15" customHeight="1"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9"/>
      <c r="P190" s="59"/>
      <c r="Q190" s="59"/>
    </row>
    <row r="191" spans="4:17" s="53" customFormat="1" ht="15" customHeight="1"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9"/>
      <c r="P191" s="59"/>
      <c r="Q191" s="59"/>
    </row>
    <row r="192" spans="4:17" s="53" customFormat="1" ht="15" customHeight="1"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9"/>
      <c r="P192" s="59"/>
      <c r="Q192" s="59"/>
    </row>
    <row r="193" spans="4:17" s="53" customFormat="1" ht="15" customHeight="1"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9"/>
      <c r="P193" s="59"/>
      <c r="Q193" s="59"/>
    </row>
    <row r="194" spans="4:17" s="53" customFormat="1" ht="15" customHeight="1"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9"/>
      <c r="P194" s="59"/>
      <c r="Q194" s="59"/>
    </row>
    <row r="195" spans="4:17" s="53" customFormat="1" ht="15" customHeight="1"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9"/>
      <c r="P195" s="59"/>
      <c r="Q195" s="59"/>
    </row>
    <row r="196" spans="4:17" s="53" customFormat="1" ht="15" customHeight="1"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9"/>
      <c r="P196" s="59"/>
      <c r="Q196" s="59"/>
    </row>
    <row r="197" spans="4:17" s="53" customFormat="1" ht="15" customHeight="1"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9"/>
      <c r="P197" s="59"/>
      <c r="Q197" s="59"/>
    </row>
    <row r="198" spans="4:17" s="53" customFormat="1" ht="15" customHeight="1"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9"/>
      <c r="P198" s="59"/>
      <c r="Q198" s="59"/>
    </row>
  </sheetData>
  <mergeCells count="1">
    <mergeCell ref="A15:C15"/>
  </mergeCells>
  <printOptions horizontalCentered="1"/>
  <pageMargins left="0.5" right="0.44027777777777777" top="0.75" bottom="0.5" header="0.5118055555555556" footer="0.5118055555555556"/>
  <pageSetup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26">
      <selection activeCell="H33" sqref="H33"/>
    </sheetView>
  </sheetViews>
  <sheetFormatPr defaultColWidth="9.33203125" defaultRowHeight="15" customHeight="1"/>
  <cols>
    <col min="1" max="1" width="42.83203125" style="53" customWidth="1"/>
    <col min="2" max="2" width="19.33203125" style="68" customWidth="1"/>
    <col min="3" max="3" width="3.83203125" style="69" customWidth="1"/>
    <col min="4" max="4" width="19.33203125" style="69" customWidth="1"/>
    <col min="5" max="5" width="3.66015625" style="69" customWidth="1"/>
    <col min="6" max="6" width="19.33203125" style="68" customWidth="1"/>
    <col min="7" max="7" width="3.83203125" style="69" customWidth="1"/>
    <col min="8" max="8" width="19.33203125" style="69" customWidth="1"/>
    <col min="9" max="9" width="9.33203125" style="53" customWidth="1"/>
    <col min="10" max="10" width="10" style="53" customWidth="1"/>
    <col min="11" max="11" width="10.16015625" style="53" customWidth="1"/>
    <col min="12" max="16384" width="9.33203125" style="53" customWidth="1"/>
  </cols>
  <sheetData>
    <row r="1" spans="1:13" s="48" customFormat="1" ht="15" customHeight="1">
      <c r="A1" s="51" t="s">
        <v>0</v>
      </c>
      <c r="B1" s="70"/>
      <c r="E1" s="71"/>
      <c r="F1" s="70"/>
      <c r="G1" s="71"/>
      <c r="H1" s="71"/>
      <c r="I1" s="71"/>
      <c r="K1" s="71"/>
      <c r="M1" s="71"/>
    </row>
    <row r="2" spans="1:13" s="48" customFormat="1" ht="15" customHeight="1">
      <c r="A2" s="51"/>
      <c r="B2" s="70"/>
      <c r="E2" s="71"/>
      <c r="F2" s="70"/>
      <c r="G2" s="71"/>
      <c r="H2" s="71"/>
      <c r="I2" s="71"/>
      <c r="K2" s="71"/>
      <c r="M2" s="71"/>
    </row>
    <row r="3" ht="15" customHeight="1">
      <c r="A3" s="52" t="s">
        <v>67</v>
      </c>
    </row>
    <row r="4" spans="1:13" ht="15" customHeight="1">
      <c r="A4" s="52" t="s">
        <v>145</v>
      </c>
      <c r="C4" s="53"/>
      <c r="D4" s="53"/>
      <c r="E4" s="45"/>
      <c r="G4" s="45"/>
      <c r="H4" s="45"/>
      <c r="I4" s="45"/>
      <c r="K4" s="45"/>
      <c r="M4" s="45"/>
    </row>
    <row r="5" spans="1:8" ht="6" customHeight="1">
      <c r="A5" s="52"/>
      <c r="C5" s="72"/>
      <c r="D5" s="72"/>
      <c r="E5" s="72"/>
      <c r="F5" s="73"/>
      <c r="G5" s="72"/>
      <c r="H5" s="72"/>
    </row>
    <row r="6" spans="2:8" ht="15" customHeight="1">
      <c r="B6" s="74"/>
      <c r="C6" s="72"/>
      <c r="D6" s="74"/>
      <c r="E6" s="76"/>
      <c r="F6" s="77"/>
      <c r="G6" s="75"/>
      <c r="H6" s="77"/>
    </row>
    <row r="7" spans="2:8" ht="15" customHeight="1">
      <c r="B7" s="78" t="s">
        <v>68</v>
      </c>
      <c r="C7" s="79"/>
      <c r="D7" s="78" t="s">
        <v>68</v>
      </c>
      <c r="E7" s="79"/>
      <c r="F7" s="80" t="s">
        <v>69</v>
      </c>
      <c r="G7" s="81"/>
      <c r="H7" s="80" t="s">
        <v>69</v>
      </c>
    </row>
    <row r="8" spans="2:8" ht="15" customHeight="1">
      <c r="B8" s="78" t="s">
        <v>70</v>
      </c>
      <c r="C8" s="79"/>
      <c r="D8" s="78" t="s">
        <v>70</v>
      </c>
      <c r="E8" s="79"/>
      <c r="F8" s="80" t="s">
        <v>71</v>
      </c>
      <c r="G8" s="81"/>
      <c r="H8" s="80" t="s">
        <v>71</v>
      </c>
    </row>
    <row r="9" spans="1:8" ht="15" customHeight="1">
      <c r="A9" s="82"/>
      <c r="B9" s="80" t="s">
        <v>72</v>
      </c>
      <c r="C9" s="83"/>
      <c r="D9" s="168" t="s">
        <v>73</v>
      </c>
      <c r="E9" s="79"/>
      <c r="F9" s="80" t="s">
        <v>72</v>
      </c>
      <c r="G9" s="83"/>
      <c r="H9" s="168" t="s">
        <v>73</v>
      </c>
    </row>
    <row r="10" spans="1:8" s="86" customFormat="1" ht="15" customHeight="1">
      <c r="A10" s="84"/>
      <c r="B10" s="78" t="s">
        <v>6</v>
      </c>
      <c r="C10" s="85"/>
      <c r="D10" s="78" t="s">
        <v>6</v>
      </c>
      <c r="E10" s="85"/>
      <c r="F10" s="78" t="s">
        <v>6</v>
      </c>
      <c r="G10" s="85"/>
      <c r="H10" s="78" t="s">
        <v>6</v>
      </c>
    </row>
    <row r="11" spans="1:8" s="86" customFormat="1" ht="15" customHeight="1">
      <c r="A11" s="84"/>
      <c r="B11" s="78"/>
      <c r="C11" s="85"/>
      <c r="D11" s="78"/>
      <c r="E11" s="85" t="s">
        <v>74</v>
      </c>
      <c r="F11" s="78"/>
      <c r="G11" s="85"/>
      <c r="H11" s="78"/>
    </row>
    <row r="12" spans="1:8" ht="18" customHeight="1">
      <c r="A12" s="45"/>
      <c r="B12" s="74"/>
      <c r="C12" s="87"/>
      <c r="D12" s="74"/>
      <c r="E12" s="87"/>
      <c r="F12" s="77"/>
      <c r="G12" s="87"/>
      <c r="H12" s="77"/>
    </row>
    <row r="13" spans="1:11" ht="18" customHeight="1">
      <c r="A13" s="53" t="s">
        <v>75</v>
      </c>
      <c r="B13" s="88">
        <v>95030</v>
      </c>
      <c r="C13" s="88"/>
      <c r="D13" s="169">
        <v>77680</v>
      </c>
      <c r="E13" s="88"/>
      <c r="F13" s="88">
        <v>346991</v>
      </c>
      <c r="G13" s="89"/>
      <c r="H13" s="169">
        <v>354848</v>
      </c>
      <c r="K13" s="68"/>
    </row>
    <row r="14" spans="1:11" ht="18" customHeight="1">
      <c r="A14" s="53" t="s">
        <v>76</v>
      </c>
      <c r="B14" s="88">
        <f>-94278-90</f>
        <v>-94368</v>
      </c>
      <c r="C14" s="88"/>
      <c r="D14" s="169">
        <f>-73710-109-5</f>
        <v>-73824</v>
      </c>
      <c r="E14" s="88"/>
      <c r="F14" s="88">
        <f>-331150-90</f>
        <v>-331240</v>
      </c>
      <c r="G14" s="89"/>
      <c r="H14" s="169">
        <f>-342682-4-1</f>
        <v>-342687</v>
      </c>
      <c r="K14" s="68"/>
    </row>
    <row r="15" spans="1:11" ht="18" customHeight="1">
      <c r="A15" s="53" t="s">
        <v>77</v>
      </c>
      <c r="B15" s="90">
        <v>590</v>
      </c>
      <c r="C15" s="88"/>
      <c r="D15" s="170">
        <v>109</v>
      </c>
      <c r="E15" s="88"/>
      <c r="F15" s="90">
        <v>1135</v>
      </c>
      <c r="G15" s="89"/>
      <c r="H15" s="170">
        <v>558</v>
      </c>
      <c r="K15" s="68"/>
    </row>
    <row r="16" spans="1:11" ht="18" customHeight="1">
      <c r="A16" s="53" t="s">
        <v>78</v>
      </c>
      <c r="B16" s="88">
        <f>SUM(B13:B15)</f>
        <v>1252</v>
      </c>
      <c r="C16" s="88"/>
      <c r="D16" s="169">
        <f>SUM(D13:D15)</f>
        <v>3965</v>
      </c>
      <c r="E16" s="88"/>
      <c r="F16" s="88">
        <f>SUM(F13:F15)</f>
        <v>16886</v>
      </c>
      <c r="G16" s="89"/>
      <c r="H16" s="169">
        <f>SUM(H13:H15)</f>
        <v>12719</v>
      </c>
      <c r="K16" s="68"/>
    </row>
    <row r="17" spans="1:11" ht="18" customHeight="1">
      <c r="A17" s="53" t="s">
        <v>79</v>
      </c>
      <c r="B17" s="88">
        <v>-727</v>
      </c>
      <c r="C17" s="88"/>
      <c r="D17" s="171">
        <v>-630</v>
      </c>
      <c r="E17" s="88"/>
      <c r="F17" s="88">
        <v>-2478</v>
      </c>
      <c r="G17" s="89"/>
      <c r="H17" s="169">
        <v>-3150</v>
      </c>
      <c r="K17" s="68"/>
    </row>
    <row r="18" spans="1:11" ht="30" customHeight="1">
      <c r="A18" s="91" t="s">
        <v>80</v>
      </c>
      <c r="B18" s="92">
        <v>-164</v>
      </c>
      <c r="C18" s="88"/>
      <c r="D18" s="172">
        <v>-192</v>
      </c>
      <c r="E18" s="88"/>
      <c r="F18" s="90">
        <v>146</v>
      </c>
      <c r="G18" s="89"/>
      <c r="H18" s="170">
        <v>-558</v>
      </c>
      <c r="K18" s="68"/>
    </row>
    <row r="19" spans="1:11" ht="18" customHeight="1">
      <c r="A19" s="53" t="s">
        <v>81</v>
      </c>
      <c r="B19" s="88">
        <f>SUM(B16:B18)</f>
        <v>361</v>
      </c>
      <c r="C19" s="88"/>
      <c r="D19" s="169">
        <f>SUM(D16:D18)</f>
        <v>3143</v>
      </c>
      <c r="E19" s="88"/>
      <c r="F19" s="88">
        <f>SUM(F16:F18)</f>
        <v>14554</v>
      </c>
      <c r="G19" s="89"/>
      <c r="H19" s="169">
        <f>SUM(H16:H18)</f>
        <v>9011</v>
      </c>
      <c r="K19" s="68"/>
    </row>
    <row r="20" spans="1:11" ht="18" customHeight="1">
      <c r="A20" s="53" t="s">
        <v>35</v>
      </c>
      <c r="B20" s="90">
        <v>-230</v>
      </c>
      <c r="C20" s="93"/>
      <c r="D20" s="170">
        <v>181</v>
      </c>
      <c r="E20" s="93"/>
      <c r="F20" s="88">
        <v>-1989</v>
      </c>
      <c r="G20" s="68"/>
      <c r="H20" s="169">
        <v>-1268</v>
      </c>
      <c r="K20" s="68"/>
    </row>
    <row r="21" spans="1:11" ht="18" customHeight="1">
      <c r="A21" s="53" t="s">
        <v>82</v>
      </c>
      <c r="B21" s="94">
        <f>SUM(B19:B20)</f>
        <v>131</v>
      </c>
      <c r="C21" s="93"/>
      <c r="D21" s="173">
        <f>SUM(D19:D20)</f>
        <v>3324</v>
      </c>
      <c r="E21" s="93"/>
      <c r="F21" s="94">
        <f>SUM(F19:F20)</f>
        <v>12565</v>
      </c>
      <c r="G21" s="68"/>
      <c r="H21" s="173">
        <f>SUM(H19:H20)</f>
        <v>7743</v>
      </c>
      <c r="K21" s="68"/>
    </row>
    <row r="22" spans="2:8" ht="18" customHeight="1">
      <c r="B22" s="89"/>
      <c r="C22" s="88"/>
      <c r="D22" s="174"/>
      <c r="E22" s="88"/>
      <c r="F22" s="89"/>
      <c r="G22" s="89"/>
      <c r="H22" s="174"/>
    </row>
    <row r="23" spans="1:8" ht="18" customHeight="1">
      <c r="A23" s="53" t="s">
        <v>83</v>
      </c>
      <c r="B23" s="89"/>
      <c r="C23" s="88"/>
      <c r="D23" s="174"/>
      <c r="E23" s="88"/>
      <c r="F23" s="89"/>
      <c r="G23" s="89"/>
      <c r="H23" s="174"/>
    </row>
    <row r="24" spans="1:8" ht="18" customHeight="1">
      <c r="A24" s="53" t="s">
        <v>84</v>
      </c>
      <c r="B24" s="89">
        <v>0</v>
      </c>
      <c r="C24" s="88"/>
      <c r="D24" s="174">
        <v>0</v>
      </c>
      <c r="E24" s="88"/>
      <c r="F24" s="89">
        <v>0</v>
      </c>
      <c r="G24" s="89"/>
      <c r="H24" s="174">
        <f>D24</f>
        <v>0</v>
      </c>
    </row>
    <row r="25" spans="1:8" ht="18" customHeight="1">
      <c r="A25" s="53" t="s">
        <v>85</v>
      </c>
      <c r="B25" s="89">
        <f>B21</f>
        <v>131</v>
      </c>
      <c r="C25" s="88"/>
      <c r="D25" s="174">
        <f>D21</f>
        <v>3324</v>
      </c>
      <c r="E25" s="88"/>
      <c r="F25" s="89">
        <f>F21</f>
        <v>12565</v>
      </c>
      <c r="G25" s="89"/>
      <c r="H25" s="174">
        <f>H21</f>
        <v>7743</v>
      </c>
    </row>
    <row r="26" spans="2:8" ht="18" customHeight="1">
      <c r="B26" s="95">
        <f>SUM(B24:B25)</f>
        <v>131</v>
      </c>
      <c r="C26" s="88"/>
      <c r="D26" s="175">
        <f>SUM(D24:D25)</f>
        <v>3324</v>
      </c>
      <c r="E26" s="88"/>
      <c r="F26" s="95">
        <f>SUM(F24:F25)</f>
        <v>12565</v>
      </c>
      <c r="G26" s="89"/>
      <c r="H26" s="175">
        <f>SUM(H24:H25)</f>
        <v>7743</v>
      </c>
    </row>
    <row r="27" spans="3:8" ht="18" customHeight="1">
      <c r="C27" s="96"/>
      <c r="D27" s="68"/>
      <c r="E27" s="96"/>
      <c r="G27" s="97"/>
      <c r="H27" s="68"/>
    </row>
    <row r="28" spans="2:8" ht="18" customHeight="1">
      <c r="B28" s="98" t="s">
        <v>86</v>
      </c>
      <c r="C28" s="99"/>
      <c r="D28" s="98" t="s">
        <v>86</v>
      </c>
      <c r="E28" s="99"/>
      <c r="F28" s="98" t="s">
        <v>86</v>
      </c>
      <c r="G28" s="100"/>
      <c r="H28" s="98" t="s">
        <v>86</v>
      </c>
    </row>
    <row r="29" spans="1:8" ht="18" customHeight="1">
      <c r="A29" s="53" t="s">
        <v>87</v>
      </c>
      <c r="B29" s="101"/>
      <c r="C29" s="99"/>
      <c r="D29" s="101"/>
      <c r="E29" s="99"/>
      <c r="F29" s="101"/>
      <c r="G29" s="100"/>
      <c r="H29" s="101"/>
    </row>
    <row r="30" spans="1:8" ht="18" customHeight="1">
      <c r="A30" s="53" t="s">
        <v>88</v>
      </c>
      <c r="B30" s="101"/>
      <c r="C30" s="99"/>
      <c r="D30" s="101"/>
      <c r="E30" s="99"/>
      <c r="F30" s="101"/>
      <c r="G30" s="100"/>
      <c r="H30" s="101"/>
    </row>
    <row r="31" spans="1:8" ht="18" customHeight="1">
      <c r="A31" s="53" t="s">
        <v>89</v>
      </c>
      <c r="B31" s="102">
        <f>B21/248474.334*100</f>
        <v>0.052721743083533126</v>
      </c>
      <c r="C31" s="96"/>
      <c r="D31" s="176">
        <f>D21/248474.334*100</f>
        <v>1.337763923737894</v>
      </c>
      <c r="E31" s="96"/>
      <c r="F31" s="102">
        <f>F21/248474.334*100</f>
        <v>5.05686031942438</v>
      </c>
      <c r="G31" s="97"/>
      <c r="H31" s="176">
        <f>H21/248474.334*100</f>
        <v>3.1162172266854733</v>
      </c>
    </row>
    <row r="32" spans="1:8" s="45" customFormat="1" ht="18" customHeight="1">
      <c r="A32" s="45" t="s">
        <v>90</v>
      </c>
      <c r="B32" s="102">
        <f>B21/248474.334*100</f>
        <v>0.052721743083533126</v>
      </c>
      <c r="C32" s="96"/>
      <c r="D32" s="176">
        <f>D21/248474.334*100</f>
        <v>1.337763923737894</v>
      </c>
      <c r="E32" s="96"/>
      <c r="F32" s="102">
        <f>F21/248474.334*100</f>
        <v>5.05686031942438</v>
      </c>
      <c r="G32" s="97"/>
      <c r="H32" s="176">
        <f>H21/248474.334*100</f>
        <v>3.1162172266854733</v>
      </c>
    </row>
    <row r="33" spans="2:8" s="45" customFormat="1" ht="18" customHeight="1">
      <c r="B33" s="103"/>
      <c r="C33" s="96"/>
      <c r="D33" s="177"/>
      <c r="E33" s="96"/>
      <c r="F33" s="96"/>
      <c r="G33" s="97"/>
      <c r="H33" s="178"/>
    </row>
    <row r="34" spans="3:8" ht="15" customHeight="1">
      <c r="C34" s="96"/>
      <c r="D34" s="96"/>
      <c r="E34" s="96"/>
      <c r="F34" s="88"/>
      <c r="G34" s="97"/>
      <c r="H34" s="96"/>
    </row>
    <row r="35" spans="1:8" s="51" customFormat="1" ht="15" customHeight="1">
      <c r="A35" s="64" t="s">
        <v>91</v>
      </c>
      <c r="B35" s="101"/>
      <c r="C35" s="99"/>
      <c r="D35" s="99"/>
      <c r="E35" s="99"/>
      <c r="F35" s="104"/>
      <c r="G35" s="100"/>
      <c r="H35" s="99"/>
    </row>
    <row r="36" spans="1:8" s="51" customFormat="1" ht="15" customHeight="1">
      <c r="A36" s="67" t="s">
        <v>92</v>
      </c>
      <c r="B36" s="101"/>
      <c r="C36" s="99"/>
      <c r="D36" s="99"/>
      <c r="E36" s="99"/>
      <c r="F36" s="104"/>
      <c r="G36" s="100"/>
      <c r="H36" s="99"/>
    </row>
    <row r="37" spans="3:8" ht="15" customHeight="1">
      <c r="C37" s="96"/>
      <c r="D37" s="96"/>
      <c r="E37" s="96"/>
      <c r="F37" s="88"/>
      <c r="G37" s="97"/>
      <c r="H37" s="96"/>
    </row>
    <row r="38" spans="2:8" s="45" customFormat="1" ht="15" customHeight="1">
      <c r="B38" s="89"/>
      <c r="C38" s="87"/>
      <c r="D38" s="96"/>
      <c r="E38" s="87"/>
      <c r="F38" s="105"/>
      <c r="G38" s="87"/>
      <c r="H38" s="96"/>
    </row>
    <row r="39" spans="2:8" s="45" customFormat="1" ht="15" customHeight="1">
      <c r="B39" s="106"/>
      <c r="C39" s="87"/>
      <c r="D39" s="87"/>
      <c r="E39" s="87"/>
      <c r="F39" s="107"/>
      <c r="G39" s="87"/>
      <c r="H39" s="87"/>
    </row>
    <row r="40" spans="2:8" s="45" customFormat="1" ht="15" customHeight="1">
      <c r="B40" s="106"/>
      <c r="C40" s="87"/>
      <c r="D40" s="87"/>
      <c r="E40" s="87"/>
      <c r="F40" s="107"/>
      <c r="G40" s="87"/>
      <c r="H40" s="87"/>
    </row>
    <row r="41" spans="2:8" s="45" customFormat="1" ht="15" customHeight="1">
      <c r="B41" s="89"/>
      <c r="C41" s="87"/>
      <c r="D41" s="96"/>
      <c r="E41" s="87"/>
      <c r="F41" s="88"/>
      <c r="G41" s="87"/>
      <c r="H41" s="96"/>
    </row>
    <row r="42" spans="2:8" s="45" customFormat="1" ht="15" customHeight="1">
      <c r="B42" s="106"/>
      <c r="C42" s="87"/>
      <c r="D42" s="87"/>
      <c r="E42" s="87"/>
      <c r="F42" s="106"/>
      <c r="G42" s="87"/>
      <c r="H42" s="87"/>
    </row>
    <row r="43" spans="1:8" s="45" customFormat="1" ht="15" customHeight="1">
      <c r="A43" s="108"/>
      <c r="B43" s="106"/>
      <c r="C43" s="87"/>
      <c r="D43" s="87"/>
      <c r="E43" s="87"/>
      <c r="F43" s="106"/>
      <c r="G43" s="87"/>
      <c r="H43" s="87"/>
    </row>
  </sheetData>
  <printOptions horizontalCentered="1"/>
  <pageMargins left="0.5" right="0.3402777777777778" top="0.75" bottom="0.25" header="0.5118055555555556" footer="0.5118055555555556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workbookViewId="0" topLeftCell="A1">
      <selection activeCell="E31" sqref="E31"/>
    </sheetView>
  </sheetViews>
  <sheetFormatPr defaultColWidth="9.33203125" defaultRowHeight="15" customHeight="1"/>
  <cols>
    <col min="1" max="2" width="3.83203125" style="109" customWidth="1"/>
    <col min="3" max="3" width="54.66015625" style="109" customWidth="1"/>
    <col min="4" max="4" width="13.5" style="110" customWidth="1"/>
    <col min="5" max="5" width="27.83203125" style="111" customWidth="1"/>
    <col min="6" max="6" width="10.83203125" style="111" customWidth="1"/>
    <col min="7" max="7" width="28.33203125" style="109" customWidth="1"/>
    <col min="8" max="16384" width="9.33203125" style="109" customWidth="1"/>
  </cols>
  <sheetData>
    <row r="1" ht="15" customHeight="1">
      <c r="A1" s="109" t="s">
        <v>93</v>
      </c>
    </row>
    <row r="2" spans="1:7" ht="15" customHeight="1">
      <c r="A2" s="112" t="s">
        <v>94</v>
      </c>
      <c r="B2" s="113"/>
      <c r="C2" s="113"/>
      <c r="D2" s="114"/>
      <c r="E2" s="115"/>
      <c r="F2" s="115"/>
      <c r="G2" s="116"/>
    </row>
    <row r="3" spans="1:7" ht="15" customHeight="1">
      <c r="A3" s="112" t="s">
        <v>144</v>
      </c>
      <c r="B3" s="117"/>
      <c r="C3" s="117"/>
      <c r="D3" s="118"/>
      <c r="E3" s="119"/>
      <c r="F3" s="119"/>
      <c r="G3" s="117"/>
    </row>
    <row r="4" spans="1:7" ht="15" customHeight="1">
      <c r="A4" s="112"/>
      <c r="B4" s="113"/>
      <c r="C4" s="113"/>
      <c r="D4" s="114"/>
      <c r="E4" s="120" t="s">
        <v>95</v>
      </c>
      <c r="F4" s="120"/>
      <c r="G4" s="120" t="s">
        <v>95</v>
      </c>
    </row>
    <row r="5" spans="1:7" ht="15" customHeight="1">
      <c r="A5" s="117"/>
      <c r="B5" s="121"/>
      <c r="C5" s="121"/>
      <c r="D5" s="122"/>
      <c r="E5" s="123" t="s">
        <v>72</v>
      </c>
      <c r="F5" s="123"/>
      <c r="G5" s="123" t="s">
        <v>73</v>
      </c>
    </row>
    <row r="6" spans="1:7" s="125" customFormat="1" ht="15" customHeight="1">
      <c r="A6" s="117"/>
      <c r="B6" s="124"/>
      <c r="C6" s="124"/>
      <c r="D6" s="122"/>
      <c r="E6" s="123" t="s">
        <v>6</v>
      </c>
      <c r="F6" s="123"/>
      <c r="G6" s="123" t="s">
        <v>6</v>
      </c>
    </row>
    <row r="7" spans="1:7" ht="15" customHeight="1">
      <c r="A7" s="117"/>
      <c r="B7" s="110"/>
      <c r="C7" s="110"/>
      <c r="D7" s="126"/>
      <c r="E7" s="127"/>
      <c r="F7" s="127"/>
      <c r="G7" s="127"/>
    </row>
    <row r="8" spans="1:7" s="110" customFormat="1" ht="15" customHeight="1">
      <c r="A8" s="110" t="s">
        <v>96</v>
      </c>
      <c r="D8" s="128"/>
      <c r="E8" s="129"/>
      <c r="F8" s="129"/>
      <c r="G8" s="129"/>
    </row>
    <row r="9" spans="1:7" s="110" customFormat="1" ht="15" customHeight="1">
      <c r="A9" s="118"/>
      <c r="D9" s="130"/>
      <c r="E9" s="129"/>
      <c r="F9" s="129"/>
      <c r="G9" s="129"/>
    </row>
    <row r="10" spans="1:7" s="110" customFormat="1" ht="15" customHeight="1">
      <c r="A10" s="118"/>
      <c r="B10" s="110" t="s">
        <v>97</v>
      </c>
      <c r="D10" s="130"/>
      <c r="E10" s="30">
        <f>14644-90</f>
        <v>14554</v>
      </c>
      <c r="F10" s="30"/>
      <c r="G10" s="30">
        <v>9011</v>
      </c>
    </row>
    <row r="11" spans="1:7" s="110" customFormat="1" ht="15" customHeight="1">
      <c r="A11" s="118"/>
      <c r="C11" s="110" t="s">
        <v>74</v>
      </c>
      <c r="D11" s="130" t="s">
        <v>74</v>
      </c>
      <c r="E11" s="30"/>
      <c r="F11" s="30"/>
      <c r="G11" s="30"/>
    </row>
    <row r="12" spans="1:7" s="110" customFormat="1" ht="15" customHeight="1">
      <c r="A12" s="118"/>
      <c r="B12" s="110" t="s">
        <v>98</v>
      </c>
      <c r="D12" s="130"/>
      <c r="E12" s="30"/>
      <c r="F12" s="30"/>
      <c r="G12" s="30"/>
    </row>
    <row r="13" spans="1:7" s="110" customFormat="1" ht="15" customHeight="1">
      <c r="A13" s="118"/>
      <c r="C13" s="110" t="s">
        <v>99</v>
      </c>
      <c r="D13" s="130"/>
      <c r="E13" s="30">
        <f>20687+90</f>
        <v>20777</v>
      </c>
      <c r="F13" s="30"/>
      <c r="G13" s="30">
        <v>17633</v>
      </c>
    </row>
    <row r="14" spans="1:7" s="110" customFormat="1" ht="15" customHeight="1">
      <c r="A14" s="118"/>
      <c r="C14" s="110" t="s">
        <v>100</v>
      </c>
      <c r="D14" s="130"/>
      <c r="E14" s="34">
        <v>1878</v>
      </c>
      <c r="F14" s="30"/>
      <c r="G14" s="34">
        <v>3408</v>
      </c>
    </row>
    <row r="15" spans="1:7" s="110" customFormat="1" ht="15" customHeight="1">
      <c r="A15" s="118"/>
      <c r="B15" s="110" t="s">
        <v>101</v>
      </c>
      <c r="D15" s="130"/>
      <c r="E15" s="30">
        <f>SUM(E10:E14)</f>
        <v>37209</v>
      </c>
      <c r="F15" s="30"/>
      <c r="G15" s="30">
        <v>30052</v>
      </c>
    </row>
    <row r="16" spans="1:7" s="110" customFormat="1" ht="15" customHeight="1">
      <c r="A16" s="118"/>
      <c r="B16" s="110" t="s">
        <v>102</v>
      </c>
      <c r="D16" s="130"/>
      <c r="E16" s="30"/>
      <c r="F16" s="30"/>
      <c r="G16" s="30"/>
    </row>
    <row r="17" spans="1:7" s="110" customFormat="1" ht="15" customHeight="1">
      <c r="A17" s="118"/>
      <c r="C17" s="110" t="s">
        <v>103</v>
      </c>
      <c r="D17" s="130"/>
      <c r="E17" s="30">
        <f>-31207+2615</f>
        <v>-28592</v>
      </c>
      <c r="F17" s="30"/>
      <c r="G17" s="30">
        <v>23458</v>
      </c>
    </row>
    <row r="18" spans="1:7" s="110" customFormat="1" ht="15" customHeight="1">
      <c r="A18" s="118"/>
      <c r="C18" s="110" t="s">
        <v>104</v>
      </c>
      <c r="D18" s="130"/>
      <c r="E18" s="34">
        <f>8603-2615</f>
        <v>5988</v>
      </c>
      <c r="F18" s="30"/>
      <c r="G18" s="34">
        <v>-8108</v>
      </c>
    </row>
    <row r="19" spans="1:7" s="110" customFormat="1" ht="15" customHeight="1">
      <c r="A19" s="118"/>
      <c r="B19" s="110" t="s">
        <v>105</v>
      </c>
      <c r="D19" s="130"/>
      <c r="E19" s="30">
        <f>SUM(E15:E18)</f>
        <v>14605</v>
      </c>
      <c r="F19" s="30"/>
      <c r="G19" s="30">
        <v>45402</v>
      </c>
    </row>
    <row r="20" spans="1:7" s="110" customFormat="1" ht="14.25" customHeight="1">
      <c r="A20" s="118"/>
      <c r="D20" s="130"/>
      <c r="E20" s="30"/>
      <c r="F20" s="30"/>
      <c r="G20" s="30"/>
    </row>
    <row r="21" spans="1:7" s="110" customFormat="1" ht="15" customHeight="1">
      <c r="A21" s="118"/>
      <c r="C21" s="110" t="s">
        <v>106</v>
      </c>
      <c r="D21" s="130" t="s">
        <v>74</v>
      </c>
      <c r="E21" s="30">
        <v>-1146</v>
      </c>
      <c r="F21" s="30"/>
      <c r="G21" s="30">
        <v>-2268</v>
      </c>
    </row>
    <row r="22" spans="1:7" s="110" customFormat="1" ht="15" customHeight="1">
      <c r="A22" s="118"/>
      <c r="C22" s="110" t="s">
        <v>141</v>
      </c>
      <c r="D22" s="130"/>
      <c r="E22" s="30">
        <v>144</v>
      </c>
      <c r="F22" s="30"/>
      <c r="G22" s="30">
        <v>40</v>
      </c>
    </row>
    <row r="23" spans="1:7" s="110" customFormat="1" ht="15" customHeight="1">
      <c r="A23" s="118"/>
      <c r="C23" s="110" t="s">
        <v>107</v>
      </c>
      <c r="D23" s="130"/>
      <c r="E23" s="30">
        <v>-43</v>
      </c>
      <c r="F23" s="30"/>
      <c r="G23" s="30">
        <v>-77</v>
      </c>
    </row>
    <row r="24" spans="1:7" s="110" customFormat="1" ht="15" customHeight="1">
      <c r="A24" s="118"/>
      <c r="D24" s="130"/>
      <c r="E24" s="30"/>
      <c r="F24" s="30"/>
      <c r="G24" s="30"/>
    </row>
    <row r="25" spans="1:7" s="110" customFormat="1" ht="15" customHeight="1">
      <c r="A25" s="118"/>
      <c r="B25" s="110" t="s">
        <v>108</v>
      </c>
      <c r="D25" s="130"/>
      <c r="E25" s="131">
        <f>SUM(E19:E24)</f>
        <v>13560</v>
      </c>
      <c r="F25" s="30"/>
      <c r="G25" s="131">
        <v>43097</v>
      </c>
    </row>
    <row r="26" spans="1:7" s="110" customFormat="1" ht="15" customHeight="1">
      <c r="A26" s="132"/>
      <c r="D26" s="130"/>
      <c r="E26" s="30"/>
      <c r="F26" s="30"/>
      <c r="G26" s="30"/>
    </row>
    <row r="27" spans="1:7" s="110" customFormat="1" ht="15" customHeight="1">
      <c r="A27" s="133" t="s">
        <v>109</v>
      </c>
      <c r="D27" s="130"/>
      <c r="E27" s="30"/>
      <c r="F27" s="30"/>
      <c r="G27" s="30"/>
    </row>
    <row r="28" spans="1:7" s="110" customFormat="1" ht="15" customHeight="1">
      <c r="A28" s="118"/>
      <c r="D28" s="130"/>
      <c r="E28" s="30"/>
      <c r="F28" s="30"/>
      <c r="G28" s="30"/>
    </row>
    <row r="29" spans="1:7" s="110" customFormat="1" ht="15" customHeight="1">
      <c r="A29" s="118"/>
      <c r="B29" s="110" t="s">
        <v>110</v>
      </c>
      <c r="D29" s="130"/>
      <c r="E29" s="30">
        <v>-30520</v>
      </c>
      <c r="F29" s="30"/>
      <c r="G29" s="30">
        <v>-18906</v>
      </c>
    </row>
    <row r="30" spans="1:7" s="110" customFormat="1" ht="15" customHeight="1">
      <c r="A30" s="118"/>
      <c r="B30" s="110" t="s">
        <v>111</v>
      </c>
      <c r="D30" s="130"/>
      <c r="E30" s="30">
        <v>-4348</v>
      </c>
      <c r="F30" s="30"/>
      <c r="G30" s="30">
        <v>-4348</v>
      </c>
    </row>
    <row r="31" spans="1:7" s="110" customFormat="1" ht="15" customHeight="1">
      <c r="A31" s="132"/>
      <c r="D31" s="130"/>
      <c r="E31" s="30"/>
      <c r="F31" s="30"/>
      <c r="G31" s="30"/>
    </row>
    <row r="32" spans="1:7" s="110" customFormat="1" ht="15" customHeight="1">
      <c r="A32" s="134" t="s">
        <v>112</v>
      </c>
      <c r="D32" s="130"/>
      <c r="E32" s="30"/>
      <c r="F32" s="30"/>
      <c r="G32" s="30"/>
    </row>
    <row r="33" spans="1:7" s="110" customFormat="1" ht="15" customHeight="1">
      <c r="A33" s="118"/>
      <c r="D33" s="130"/>
      <c r="E33" s="30"/>
      <c r="F33" s="30"/>
      <c r="G33" s="30" t="s">
        <v>74</v>
      </c>
    </row>
    <row r="34" spans="2:7" s="110" customFormat="1" ht="15" customHeight="1">
      <c r="B34" s="133" t="s">
        <v>113</v>
      </c>
      <c r="D34" s="130"/>
      <c r="E34" s="30">
        <v>15851</v>
      </c>
      <c r="F34" s="30"/>
      <c r="G34" s="30">
        <v>-12601</v>
      </c>
    </row>
    <row r="35" spans="1:7" s="110" customFormat="1" ht="15" customHeight="1">
      <c r="A35" s="118"/>
      <c r="D35" s="130"/>
      <c r="E35" s="30"/>
      <c r="F35" s="30"/>
      <c r="G35" s="30"/>
    </row>
    <row r="36" spans="1:7" s="110" customFormat="1" ht="15" customHeight="1">
      <c r="A36" s="133"/>
      <c r="B36" s="133" t="s">
        <v>114</v>
      </c>
      <c r="D36" s="130"/>
      <c r="E36" s="34">
        <v>-72</v>
      </c>
      <c r="F36" s="30"/>
      <c r="G36" s="34">
        <v>-19</v>
      </c>
    </row>
    <row r="37" spans="1:7" s="110" customFormat="1" ht="15" customHeight="1">
      <c r="A37" s="118"/>
      <c r="D37" s="130"/>
      <c r="E37" s="30"/>
      <c r="F37" s="30"/>
      <c r="G37" s="30"/>
    </row>
    <row r="38" spans="1:7" s="110" customFormat="1" ht="15" customHeight="1">
      <c r="A38" s="133" t="s">
        <v>115</v>
      </c>
      <c r="D38" s="130"/>
      <c r="E38" s="30">
        <f>SUM(E25:E36)</f>
        <v>-5529</v>
      </c>
      <c r="F38" s="30"/>
      <c r="G38" s="30">
        <v>7223</v>
      </c>
    </row>
    <row r="39" spans="1:7" s="110" customFormat="1" ht="15" customHeight="1">
      <c r="A39" s="133"/>
      <c r="D39" s="130"/>
      <c r="E39" s="30"/>
      <c r="F39" s="30"/>
      <c r="G39" s="30"/>
    </row>
    <row r="40" spans="1:7" s="110" customFormat="1" ht="15" customHeight="1">
      <c r="A40" s="134" t="s">
        <v>116</v>
      </c>
      <c r="D40" s="130"/>
      <c r="E40" s="30">
        <v>23644</v>
      </c>
      <c r="F40" s="30"/>
      <c r="G40" s="30">
        <v>16421</v>
      </c>
    </row>
    <row r="41" spans="1:7" s="110" customFormat="1" ht="15" customHeight="1">
      <c r="A41" s="132"/>
      <c r="D41" s="130"/>
      <c r="E41" s="30"/>
      <c r="F41" s="30"/>
      <c r="G41" s="30"/>
    </row>
    <row r="42" spans="1:7" s="110" customFormat="1" ht="15" customHeight="1">
      <c r="A42" s="134" t="s">
        <v>117</v>
      </c>
      <c r="D42" s="130"/>
      <c r="E42" s="35">
        <f>SUM(E38:E40)</f>
        <v>18115</v>
      </c>
      <c r="F42" s="30"/>
      <c r="G42" s="35">
        <v>23644</v>
      </c>
    </row>
    <row r="43" spans="1:7" s="110" customFormat="1" ht="12.75" customHeight="1" hidden="1">
      <c r="A43" s="118"/>
      <c r="D43" s="130"/>
      <c r="E43" s="129" t="e">
        <f>NA()</f>
        <v>#N/A</v>
      </c>
      <c r="F43" s="129"/>
      <c r="G43" s="130"/>
    </row>
    <row r="44" spans="1:7" s="110" customFormat="1" ht="12.75" customHeight="1" hidden="1">
      <c r="A44" s="118"/>
      <c r="D44" s="130" t="s">
        <v>118</v>
      </c>
      <c r="E44" s="129" t="e">
        <f>NA()</f>
        <v>#N/A</v>
      </c>
      <c r="F44" s="129"/>
      <c r="G44" s="130"/>
    </row>
    <row r="45" spans="1:7" s="110" customFormat="1" ht="15" customHeight="1">
      <c r="A45" s="118"/>
      <c r="D45" s="130"/>
      <c r="E45" s="31"/>
      <c r="F45" s="31"/>
      <c r="G45" s="135"/>
    </row>
    <row r="46" spans="1:7" s="110" customFormat="1" ht="15" customHeight="1">
      <c r="A46" s="110" t="s">
        <v>119</v>
      </c>
      <c r="D46" s="135"/>
      <c r="E46" s="31"/>
      <c r="F46" s="31"/>
      <c r="G46" s="135"/>
    </row>
    <row r="47" spans="1:7" s="110" customFormat="1" ht="15" customHeight="1">
      <c r="A47" s="110" t="s">
        <v>120</v>
      </c>
      <c r="D47" s="135"/>
      <c r="E47" s="31"/>
      <c r="F47" s="31"/>
      <c r="G47" s="135"/>
    </row>
    <row r="48" spans="1:7" s="110" customFormat="1" ht="15" customHeight="1">
      <c r="A48" s="118"/>
      <c r="D48" s="130"/>
      <c r="E48" s="129"/>
      <c r="F48" s="129"/>
      <c r="G48" s="135"/>
    </row>
    <row r="49" spans="5:6" s="110" customFormat="1" ht="15" customHeight="1">
      <c r="E49" s="136"/>
      <c r="F49" s="136"/>
    </row>
    <row r="50" spans="5:6" s="110" customFormat="1" ht="15" customHeight="1">
      <c r="E50" s="136"/>
      <c r="F50" s="136"/>
    </row>
    <row r="51" spans="5:6" s="110" customFormat="1" ht="15" customHeight="1">
      <c r="E51" s="136"/>
      <c r="F51" s="136"/>
    </row>
    <row r="52" spans="5:6" s="110" customFormat="1" ht="15" customHeight="1">
      <c r="E52" s="136"/>
      <c r="F52" s="136"/>
    </row>
    <row r="53" spans="5:6" s="110" customFormat="1" ht="15" customHeight="1">
      <c r="E53" s="136"/>
      <c r="F53" s="136"/>
    </row>
    <row r="54" spans="5:6" s="110" customFormat="1" ht="15" customHeight="1">
      <c r="E54" s="136"/>
      <c r="F54" s="136"/>
    </row>
    <row r="55" spans="5:6" s="110" customFormat="1" ht="15" customHeight="1">
      <c r="E55" s="136"/>
      <c r="F55" s="136"/>
    </row>
    <row r="56" spans="5:6" s="110" customFormat="1" ht="15" customHeight="1">
      <c r="E56" s="136"/>
      <c r="F56" s="136"/>
    </row>
    <row r="57" spans="5:6" s="110" customFormat="1" ht="15" customHeight="1">
      <c r="E57" s="136"/>
      <c r="F57" s="136"/>
    </row>
    <row r="58" spans="5:6" s="110" customFormat="1" ht="15" customHeight="1">
      <c r="E58" s="136"/>
      <c r="F58" s="136"/>
    </row>
    <row r="59" spans="5:6" s="110" customFormat="1" ht="15" customHeight="1">
      <c r="E59" s="136"/>
      <c r="F59" s="136"/>
    </row>
    <row r="60" spans="5:6" s="110" customFormat="1" ht="15" customHeight="1">
      <c r="E60" s="136"/>
      <c r="F60" s="136"/>
    </row>
    <row r="61" spans="5:6" s="110" customFormat="1" ht="15" customHeight="1">
      <c r="E61" s="136"/>
      <c r="F61" s="136"/>
    </row>
    <row r="62" spans="5:6" s="110" customFormat="1" ht="15" customHeight="1">
      <c r="E62" s="136"/>
      <c r="F62" s="136"/>
    </row>
    <row r="63" spans="5:6" s="110" customFormat="1" ht="15" customHeight="1">
      <c r="E63" s="136"/>
      <c r="F63" s="136"/>
    </row>
    <row r="64" spans="5:6" s="110" customFormat="1" ht="15" customHeight="1">
      <c r="E64" s="136"/>
      <c r="F64" s="136"/>
    </row>
    <row r="65" spans="5:6" s="110" customFormat="1" ht="15" customHeight="1">
      <c r="E65" s="136"/>
      <c r="F65" s="136"/>
    </row>
    <row r="66" spans="5:6" s="110" customFormat="1" ht="15" customHeight="1">
      <c r="E66" s="136"/>
      <c r="F66" s="136"/>
    </row>
    <row r="67" spans="5:6" s="110" customFormat="1" ht="15" customHeight="1">
      <c r="E67" s="136"/>
      <c r="F67" s="136"/>
    </row>
    <row r="68" spans="5:6" s="110" customFormat="1" ht="15" customHeight="1">
      <c r="E68" s="136"/>
      <c r="F68" s="136"/>
    </row>
    <row r="69" spans="5:6" s="110" customFormat="1" ht="15" customHeight="1">
      <c r="E69" s="136"/>
      <c r="F69" s="136"/>
    </row>
    <row r="70" spans="5:6" s="110" customFormat="1" ht="15" customHeight="1">
      <c r="E70" s="136"/>
      <c r="F70" s="136"/>
    </row>
    <row r="71" spans="5:6" s="110" customFormat="1" ht="15" customHeight="1">
      <c r="E71" s="136"/>
      <c r="F71" s="136"/>
    </row>
    <row r="72" spans="5:6" s="110" customFormat="1" ht="15" customHeight="1">
      <c r="E72" s="136"/>
      <c r="F72" s="136"/>
    </row>
    <row r="73" spans="5:6" s="110" customFormat="1" ht="15" customHeight="1">
      <c r="E73" s="136"/>
      <c r="F73" s="136"/>
    </row>
    <row r="74" spans="5:6" s="110" customFormat="1" ht="15" customHeight="1">
      <c r="E74" s="136"/>
      <c r="F74" s="136"/>
    </row>
    <row r="75" spans="5:6" s="110" customFormat="1" ht="15" customHeight="1">
      <c r="E75" s="136"/>
      <c r="F75" s="136"/>
    </row>
    <row r="76" spans="5:6" s="110" customFormat="1" ht="15" customHeight="1">
      <c r="E76" s="136"/>
      <c r="F76" s="136"/>
    </row>
    <row r="77" spans="5:6" s="110" customFormat="1" ht="15" customHeight="1">
      <c r="E77" s="136"/>
      <c r="F77" s="136"/>
    </row>
    <row r="78" spans="5:6" s="110" customFormat="1" ht="15" customHeight="1">
      <c r="E78" s="136"/>
      <c r="F78" s="136"/>
    </row>
    <row r="79" spans="5:6" s="110" customFormat="1" ht="15" customHeight="1">
      <c r="E79" s="136"/>
      <c r="F79" s="136"/>
    </row>
    <row r="80" spans="5:6" s="110" customFormat="1" ht="15" customHeight="1">
      <c r="E80" s="136"/>
      <c r="F80" s="136"/>
    </row>
    <row r="81" spans="5:6" s="110" customFormat="1" ht="15" customHeight="1">
      <c r="E81" s="136"/>
      <c r="F81" s="136"/>
    </row>
    <row r="82" spans="5:6" s="110" customFormat="1" ht="15" customHeight="1">
      <c r="E82" s="136"/>
      <c r="F82" s="136"/>
    </row>
    <row r="83" spans="5:6" s="110" customFormat="1" ht="15" customHeight="1">
      <c r="E83" s="136"/>
      <c r="F83" s="136"/>
    </row>
    <row r="84" spans="5:6" s="110" customFormat="1" ht="15" customHeight="1">
      <c r="E84" s="136"/>
      <c r="F84" s="136"/>
    </row>
    <row r="85" spans="5:6" s="110" customFormat="1" ht="15" customHeight="1">
      <c r="E85" s="136"/>
      <c r="F85" s="136"/>
    </row>
    <row r="86" spans="5:6" s="110" customFormat="1" ht="15" customHeight="1">
      <c r="E86" s="136"/>
      <c r="F86" s="136"/>
    </row>
    <row r="87" spans="5:6" s="110" customFormat="1" ht="15" customHeight="1">
      <c r="E87" s="136"/>
      <c r="F87" s="136"/>
    </row>
    <row r="88" spans="5:6" s="110" customFormat="1" ht="15" customHeight="1">
      <c r="E88" s="136"/>
      <c r="F88" s="136"/>
    </row>
    <row r="89" spans="5:6" s="110" customFormat="1" ht="15" customHeight="1">
      <c r="E89" s="136"/>
      <c r="F89" s="136"/>
    </row>
    <row r="90" spans="5:6" s="110" customFormat="1" ht="15" customHeight="1">
      <c r="E90" s="136"/>
      <c r="F90" s="136"/>
    </row>
    <row r="91" spans="5:6" s="110" customFormat="1" ht="15" customHeight="1">
      <c r="E91" s="136"/>
      <c r="F91" s="136"/>
    </row>
    <row r="92" spans="5:6" s="110" customFormat="1" ht="15" customHeight="1">
      <c r="E92" s="136"/>
      <c r="F92" s="136"/>
    </row>
    <row r="93" spans="5:6" s="110" customFormat="1" ht="15" customHeight="1">
      <c r="E93" s="136"/>
      <c r="F93" s="136"/>
    </row>
    <row r="94" spans="5:6" s="110" customFormat="1" ht="15" customHeight="1">
      <c r="E94" s="136"/>
      <c r="F94" s="136"/>
    </row>
    <row r="95" spans="5:6" s="110" customFormat="1" ht="15" customHeight="1">
      <c r="E95" s="136"/>
      <c r="F95" s="136"/>
    </row>
    <row r="96" spans="5:6" s="110" customFormat="1" ht="15" customHeight="1">
      <c r="E96" s="136"/>
      <c r="F96" s="136"/>
    </row>
    <row r="97" spans="5:6" s="110" customFormat="1" ht="15" customHeight="1">
      <c r="E97" s="136"/>
      <c r="F97" s="136"/>
    </row>
    <row r="98" spans="5:6" s="110" customFormat="1" ht="15" customHeight="1">
      <c r="E98" s="136"/>
      <c r="F98" s="136"/>
    </row>
    <row r="99" spans="5:6" s="110" customFormat="1" ht="15" customHeight="1">
      <c r="E99" s="136"/>
      <c r="F99" s="136"/>
    </row>
    <row r="100" spans="5:6" s="110" customFormat="1" ht="15" customHeight="1">
      <c r="E100" s="136"/>
      <c r="F100" s="136"/>
    </row>
    <row r="101" spans="5:6" s="110" customFormat="1" ht="15" customHeight="1">
      <c r="E101" s="136"/>
      <c r="F101" s="136"/>
    </row>
    <row r="102" spans="5:6" s="110" customFormat="1" ht="15" customHeight="1">
      <c r="E102" s="136"/>
      <c r="F102" s="136"/>
    </row>
    <row r="103" spans="5:6" s="110" customFormat="1" ht="15" customHeight="1">
      <c r="E103" s="136"/>
      <c r="F103" s="136"/>
    </row>
    <row r="104" spans="5:6" s="110" customFormat="1" ht="15" customHeight="1">
      <c r="E104" s="136"/>
      <c r="F104" s="136"/>
    </row>
    <row r="105" spans="5:6" s="110" customFormat="1" ht="15" customHeight="1">
      <c r="E105" s="136"/>
      <c r="F105" s="136"/>
    </row>
    <row r="106" spans="5:6" s="110" customFormat="1" ht="15" customHeight="1">
      <c r="E106" s="136"/>
      <c r="F106" s="136"/>
    </row>
    <row r="107" spans="5:6" s="110" customFormat="1" ht="15" customHeight="1">
      <c r="E107" s="136"/>
      <c r="F107" s="136"/>
    </row>
    <row r="108" spans="5:6" s="110" customFormat="1" ht="15" customHeight="1">
      <c r="E108" s="136"/>
      <c r="F108" s="136"/>
    </row>
    <row r="109" spans="5:6" s="110" customFormat="1" ht="15" customHeight="1">
      <c r="E109" s="136"/>
      <c r="F109" s="136"/>
    </row>
    <row r="110" spans="5:6" s="110" customFormat="1" ht="15" customHeight="1">
      <c r="E110" s="136"/>
      <c r="F110" s="136"/>
    </row>
    <row r="111" spans="5:6" s="110" customFormat="1" ht="15" customHeight="1">
      <c r="E111" s="136"/>
      <c r="F111" s="136"/>
    </row>
    <row r="112" spans="5:6" s="110" customFormat="1" ht="15" customHeight="1">
      <c r="E112" s="136"/>
      <c r="F112" s="136"/>
    </row>
    <row r="113" spans="5:6" s="110" customFormat="1" ht="15" customHeight="1">
      <c r="E113" s="136"/>
      <c r="F113" s="136"/>
    </row>
    <row r="114" spans="5:6" s="110" customFormat="1" ht="15" customHeight="1">
      <c r="E114" s="136"/>
      <c r="F114" s="136"/>
    </row>
    <row r="115" spans="5:6" s="110" customFormat="1" ht="15" customHeight="1">
      <c r="E115" s="136"/>
      <c r="F115" s="136"/>
    </row>
    <row r="116" spans="5:6" s="110" customFormat="1" ht="15" customHeight="1">
      <c r="E116" s="136"/>
      <c r="F116" s="136"/>
    </row>
    <row r="117" spans="5:6" s="110" customFormat="1" ht="15" customHeight="1">
      <c r="E117" s="136"/>
      <c r="F117" s="136"/>
    </row>
    <row r="118" spans="5:6" s="110" customFormat="1" ht="15" customHeight="1">
      <c r="E118" s="136"/>
      <c r="F118" s="136"/>
    </row>
    <row r="119" spans="5:6" s="110" customFormat="1" ht="15" customHeight="1">
      <c r="E119" s="136"/>
      <c r="F119" s="136"/>
    </row>
    <row r="120" spans="5:6" s="110" customFormat="1" ht="15" customHeight="1">
      <c r="E120" s="136"/>
      <c r="F120" s="136"/>
    </row>
    <row r="121" spans="5:6" s="110" customFormat="1" ht="15" customHeight="1">
      <c r="E121" s="136"/>
      <c r="F121" s="136"/>
    </row>
    <row r="122" spans="5:6" s="110" customFormat="1" ht="15" customHeight="1">
      <c r="E122" s="136"/>
      <c r="F122" s="136"/>
    </row>
    <row r="123" spans="5:6" s="110" customFormat="1" ht="15" customHeight="1">
      <c r="E123" s="136"/>
      <c r="F123" s="136"/>
    </row>
    <row r="124" spans="5:6" s="110" customFormat="1" ht="15" customHeight="1">
      <c r="E124" s="136"/>
      <c r="F124" s="136"/>
    </row>
    <row r="125" spans="5:6" s="110" customFormat="1" ht="15" customHeight="1">
      <c r="E125" s="136"/>
      <c r="F125" s="136"/>
    </row>
    <row r="126" spans="5:6" s="110" customFormat="1" ht="15" customHeight="1">
      <c r="E126" s="136"/>
      <c r="F126" s="136"/>
    </row>
    <row r="127" spans="5:6" s="110" customFormat="1" ht="15" customHeight="1">
      <c r="E127" s="136"/>
      <c r="F127" s="136"/>
    </row>
    <row r="128" spans="5:6" s="110" customFormat="1" ht="15" customHeight="1">
      <c r="E128" s="136"/>
      <c r="F128" s="136"/>
    </row>
    <row r="129" spans="5:6" s="110" customFormat="1" ht="15" customHeight="1">
      <c r="E129" s="136"/>
      <c r="F129" s="136"/>
    </row>
    <row r="130" spans="5:6" s="110" customFormat="1" ht="15" customHeight="1">
      <c r="E130" s="136"/>
      <c r="F130" s="136"/>
    </row>
    <row r="131" spans="5:6" s="110" customFormat="1" ht="15" customHeight="1">
      <c r="E131" s="136"/>
      <c r="F131" s="136"/>
    </row>
    <row r="132" spans="5:6" s="110" customFormat="1" ht="15" customHeight="1">
      <c r="E132" s="136"/>
      <c r="F132" s="136"/>
    </row>
    <row r="133" spans="5:6" s="110" customFormat="1" ht="15" customHeight="1">
      <c r="E133" s="136"/>
      <c r="F133" s="136"/>
    </row>
    <row r="134" spans="5:6" s="110" customFormat="1" ht="15" customHeight="1">
      <c r="E134" s="136"/>
      <c r="F134" s="136"/>
    </row>
    <row r="135" spans="5:6" s="110" customFormat="1" ht="15" customHeight="1">
      <c r="E135" s="136"/>
      <c r="F135" s="136"/>
    </row>
    <row r="136" spans="5:6" s="110" customFormat="1" ht="15" customHeight="1">
      <c r="E136" s="136"/>
      <c r="F136" s="136"/>
    </row>
    <row r="137" spans="5:6" s="110" customFormat="1" ht="15" customHeight="1">
      <c r="E137" s="136"/>
      <c r="F137" s="136"/>
    </row>
    <row r="138" spans="5:6" s="110" customFormat="1" ht="15" customHeight="1">
      <c r="E138" s="136"/>
      <c r="F138" s="136"/>
    </row>
    <row r="139" spans="5:6" s="110" customFormat="1" ht="15" customHeight="1">
      <c r="E139" s="136"/>
      <c r="F139" s="136"/>
    </row>
    <row r="140" spans="5:6" s="110" customFormat="1" ht="15" customHeight="1">
      <c r="E140" s="136"/>
      <c r="F140" s="136"/>
    </row>
    <row r="141" spans="5:6" s="110" customFormat="1" ht="15" customHeight="1">
      <c r="E141" s="136"/>
      <c r="F141" s="136"/>
    </row>
    <row r="142" spans="5:6" s="110" customFormat="1" ht="15" customHeight="1">
      <c r="E142" s="136"/>
      <c r="F142" s="136"/>
    </row>
    <row r="143" spans="5:6" s="110" customFormat="1" ht="15" customHeight="1">
      <c r="E143" s="136"/>
      <c r="F143" s="136"/>
    </row>
    <row r="144" spans="5:6" s="110" customFormat="1" ht="15" customHeight="1">
      <c r="E144" s="136"/>
      <c r="F144" s="136"/>
    </row>
    <row r="145" spans="5:6" s="110" customFormat="1" ht="15" customHeight="1">
      <c r="E145" s="136"/>
      <c r="F145" s="136"/>
    </row>
    <row r="146" spans="5:6" s="110" customFormat="1" ht="15" customHeight="1">
      <c r="E146" s="136"/>
      <c r="F146" s="136"/>
    </row>
    <row r="147" spans="5:6" s="110" customFormat="1" ht="15" customHeight="1">
      <c r="E147" s="136"/>
      <c r="F147" s="136"/>
    </row>
    <row r="148" spans="5:6" s="110" customFormat="1" ht="15" customHeight="1">
      <c r="E148" s="136"/>
      <c r="F148" s="136"/>
    </row>
    <row r="149" spans="5:6" s="110" customFormat="1" ht="15" customHeight="1">
      <c r="E149" s="136"/>
      <c r="F149" s="136"/>
    </row>
    <row r="150" spans="5:6" s="110" customFormat="1" ht="15" customHeight="1">
      <c r="E150" s="136"/>
      <c r="F150" s="136"/>
    </row>
    <row r="151" spans="5:6" s="110" customFormat="1" ht="15" customHeight="1">
      <c r="E151" s="136"/>
      <c r="F151" s="136"/>
    </row>
    <row r="152" spans="5:6" s="110" customFormat="1" ht="15" customHeight="1">
      <c r="E152" s="136"/>
      <c r="F152" s="136"/>
    </row>
    <row r="153" spans="5:6" s="110" customFormat="1" ht="15" customHeight="1">
      <c r="E153" s="136"/>
      <c r="F153" s="136"/>
    </row>
    <row r="154" spans="5:6" s="110" customFormat="1" ht="15" customHeight="1">
      <c r="E154" s="136"/>
      <c r="F154" s="136"/>
    </row>
    <row r="155" spans="5:6" s="110" customFormat="1" ht="15" customHeight="1">
      <c r="E155" s="136"/>
      <c r="F155" s="136"/>
    </row>
    <row r="156" spans="5:6" s="110" customFormat="1" ht="15" customHeight="1">
      <c r="E156" s="136"/>
      <c r="F156" s="136"/>
    </row>
    <row r="157" spans="5:6" s="110" customFormat="1" ht="15" customHeight="1">
      <c r="E157" s="136"/>
      <c r="F157" s="136"/>
    </row>
    <row r="158" spans="5:6" s="110" customFormat="1" ht="15" customHeight="1">
      <c r="E158" s="136"/>
      <c r="F158" s="136"/>
    </row>
    <row r="159" spans="5:6" s="110" customFormat="1" ht="15" customHeight="1">
      <c r="E159" s="136"/>
      <c r="F159" s="136"/>
    </row>
    <row r="160" spans="5:6" s="110" customFormat="1" ht="15" customHeight="1">
      <c r="E160" s="136"/>
      <c r="F160" s="136"/>
    </row>
    <row r="161" spans="5:6" s="110" customFormat="1" ht="15" customHeight="1">
      <c r="E161" s="136"/>
      <c r="F161" s="136"/>
    </row>
    <row r="162" spans="5:6" s="110" customFormat="1" ht="15" customHeight="1">
      <c r="E162" s="136"/>
      <c r="F162" s="136"/>
    </row>
    <row r="163" spans="5:6" s="110" customFormat="1" ht="15" customHeight="1">
      <c r="E163" s="136"/>
      <c r="F163" s="136"/>
    </row>
    <row r="164" spans="5:6" s="110" customFormat="1" ht="15" customHeight="1">
      <c r="E164" s="136"/>
      <c r="F164" s="136"/>
    </row>
    <row r="165" spans="5:6" s="110" customFormat="1" ht="15" customHeight="1">
      <c r="E165" s="136"/>
      <c r="F165" s="136"/>
    </row>
    <row r="166" spans="5:6" s="110" customFormat="1" ht="15" customHeight="1">
      <c r="E166" s="136"/>
      <c r="F166" s="136"/>
    </row>
    <row r="167" spans="5:6" s="110" customFormat="1" ht="15" customHeight="1">
      <c r="E167" s="136"/>
      <c r="F167" s="136"/>
    </row>
    <row r="168" spans="5:6" s="110" customFormat="1" ht="15" customHeight="1">
      <c r="E168" s="136"/>
      <c r="F168" s="136"/>
    </row>
    <row r="169" spans="5:6" s="110" customFormat="1" ht="15" customHeight="1">
      <c r="E169" s="136"/>
      <c r="F169" s="136"/>
    </row>
    <row r="170" spans="5:6" s="110" customFormat="1" ht="15" customHeight="1">
      <c r="E170" s="136"/>
      <c r="F170" s="136"/>
    </row>
    <row r="171" spans="5:6" s="110" customFormat="1" ht="15" customHeight="1">
      <c r="E171" s="136"/>
      <c r="F171" s="136"/>
    </row>
    <row r="172" spans="5:6" s="110" customFormat="1" ht="15" customHeight="1">
      <c r="E172" s="136"/>
      <c r="F172" s="136"/>
    </row>
    <row r="173" spans="5:6" s="110" customFormat="1" ht="15" customHeight="1">
      <c r="E173" s="136"/>
      <c r="F173" s="136"/>
    </row>
    <row r="174" spans="5:6" s="110" customFormat="1" ht="15" customHeight="1">
      <c r="E174" s="136"/>
      <c r="F174" s="136"/>
    </row>
    <row r="175" spans="5:6" s="110" customFormat="1" ht="15" customHeight="1">
      <c r="E175" s="136"/>
      <c r="F175" s="136"/>
    </row>
  </sheetData>
  <printOptions horizontalCentered="1"/>
  <pageMargins left="0.5597222222222222" right="0.4" top="0.5" bottom="0.25" header="0.5118055555555556" footer="0.5118055555555556"/>
  <pageSetup fitToHeight="1" fitToWidth="1" horizontalDpi="300" verticalDpi="300" orientation="portrait" paperSize="9" scale="72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D18" sqref="D18"/>
    </sheetView>
  </sheetViews>
  <sheetFormatPr defaultColWidth="9.33203125" defaultRowHeight="12.75"/>
  <cols>
    <col min="1" max="1" width="5" style="1" customWidth="1"/>
    <col min="2" max="2" width="26.83203125" style="1" customWidth="1"/>
    <col min="3" max="6" width="22.83203125" style="1" customWidth="1"/>
    <col min="7" max="16384" width="9.33203125" style="1" customWidth="1"/>
  </cols>
  <sheetData>
    <row r="1" ht="15">
      <c r="A1" s="137" t="s">
        <v>121</v>
      </c>
    </row>
    <row r="2" ht="14.25">
      <c r="G2" s="138"/>
    </row>
    <row r="3" spans="1:6" ht="14.25">
      <c r="A3" s="139"/>
      <c r="B3" s="140"/>
      <c r="C3" s="192" t="s">
        <v>122</v>
      </c>
      <c r="D3" s="192"/>
      <c r="E3" s="192" t="s">
        <v>123</v>
      </c>
      <c r="F3" s="192"/>
    </row>
    <row r="4" spans="1:6" ht="14.25">
      <c r="A4" s="141"/>
      <c r="B4" s="142"/>
      <c r="C4" s="143" t="s">
        <v>124</v>
      </c>
      <c r="D4" s="2" t="s">
        <v>125</v>
      </c>
      <c r="E4" s="144" t="s">
        <v>124</v>
      </c>
      <c r="F4" s="143" t="s">
        <v>125</v>
      </c>
    </row>
    <row r="5" spans="1:6" ht="14.25">
      <c r="A5" s="141"/>
      <c r="B5" s="142"/>
      <c r="C5" s="145" t="s">
        <v>126</v>
      </c>
      <c r="D5" s="2" t="s">
        <v>127</v>
      </c>
      <c r="E5" s="146" t="s">
        <v>128</v>
      </c>
      <c r="F5" s="145" t="s">
        <v>128</v>
      </c>
    </row>
    <row r="6" spans="1:6" ht="14.25">
      <c r="A6" s="141"/>
      <c r="B6" s="142"/>
      <c r="C6" s="147"/>
      <c r="D6" s="2" t="s">
        <v>126</v>
      </c>
      <c r="E6" s="146"/>
      <c r="F6" s="145"/>
    </row>
    <row r="7" spans="1:6" ht="14.25">
      <c r="A7" s="141"/>
      <c r="B7" s="142"/>
      <c r="C7" s="147"/>
      <c r="E7" s="141"/>
      <c r="F7" s="147"/>
    </row>
    <row r="8" spans="1:6" ht="14.25">
      <c r="A8" s="141"/>
      <c r="B8" s="142"/>
      <c r="C8" s="148" t="s">
        <v>143</v>
      </c>
      <c r="D8" s="148" t="s">
        <v>142</v>
      </c>
      <c r="E8" s="148" t="s">
        <v>143</v>
      </c>
      <c r="F8" s="148" t="s">
        <v>142</v>
      </c>
    </row>
    <row r="9" spans="1:6" ht="14.25">
      <c r="A9" s="141"/>
      <c r="B9" s="142"/>
      <c r="C9" s="179"/>
      <c r="D9" s="179"/>
      <c r="E9" s="180"/>
      <c r="F9" s="147"/>
    </row>
    <row r="10" spans="1:6" ht="14.25">
      <c r="A10" s="141"/>
      <c r="B10" s="142"/>
      <c r="C10" s="181" t="s">
        <v>6</v>
      </c>
      <c r="D10" s="181" t="s">
        <v>6</v>
      </c>
      <c r="E10" s="182" t="s">
        <v>6</v>
      </c>
      <c r="F10" s="145" t="s">
        <v>6</v>
      </c>
    </row>
    <row r="11" spans="1:6" ht="14.25">
      <c r="A11" s="149"/>
      <c r="B11" s="150"/>
      <c r="C11" s="183"/>
      <c r="D11" s="183"/>
      <c r="E11" s="184"/>
      <c r="F11" s="151"/>
    </row>
    <row r="12" spans="1:6" ht="14.25">
      <c r="A12" s="141" t="s">
        <v>129</v>
      </c>
      <c r="B12" s="142" t="s">
        <v>130</v>
      </c>
      <c r="C12" s="152">
        <f>'Income Statement'!B16</f>
        <v>1252</v>
      </c>
      <c r="D12" s="186">
        <v>3965</v>
      </c>
      <c r="E12" s="152">
        <f>'Income Statement'!F16</f>
        <v>16886</v>
      </c>
      <c r="F12" s="152">
        <v>12719</v>
      </c>
    </row>
    <row r="13" spans="1:6" ht="14.25">
      <c r="A13" s="149"/>
      <c r="B13" s="150" t="s">
        <v>131</v>
      </c>
      <c r="C13" s="153"/>
      <c r="D13" s="187"/>
      <c r="E13" s="154"/>
      <c r="F13" s="153"/>
    </row>
    <row r="14" spans="1:6" ht="14.25">
      <c r="A14" s="155" t="s">
        <v>132</v>
      </c>
      <c r="B14" s="156" t="s">
        <v>133</v>
      </c>
      <c r="C14" s="157">
        <v>75</v>
      </c>
      <c r="D14" s="188">
        <v>109</v>
      </c>
      <c r="E14" s="157">
        <v>433</v>
      </c>
      <c r="F14" s="157">
        <v>299</v>
      </c>
    </row>
    <row r="15" spans="1:6" ht="14.25">
      <c r="A15" s="155" t="s">
        <v>134</v>
      </c>
      <c r="B15" s="156" t="s">
        <v>135</v>
      </c>
      <c r="C15" s="185">
        <f>-'Income Statement'!B17</f>
        <v>727</v>
      </c>
      <c r="D15" s="189">
        <v>630</v>
      </c>
      <c r="E15" s="185">
        <f>-'Income Statement'!F17</f>
        <v>2478</v>
      </c>
      <c r="F15" s="158">
        <v>3150</v>
      </c>
    </row>
  </sheetData>
  <mergeCells count="2">
    <mergeCell ref="C3:D3"/>
    <mergeCell ref="E3:F3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finchongyk</cp:lastModifiedBy>
  <cp:lastPrinted>2010-06-29T02:12:29Z</cp:lastPrinted>
  <dcterms:created xsi:type="dcterms:W3CDTF">2010-06-19T01:51:21Z</dcterms:created>
  <dcterms:modified xsi:type="dcterms:W3CDTF">2010-06-29T09:18:02Z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