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1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'CFLOW'!$A$1:$L$63</definedName>
    <definedName name="_xlnm.Print_Area" localSheetId="2">'EQUITY'!$A$1:$M$42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<sst xmlns="http://schemas.openxmlformats.org/spreadsheetml/2006/main" count="167" uniqueCount="132">
  <si>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</si>
  <si>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</si>
  <si>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</si>
  <si>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</si>
  <si>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</si>
  <si>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</si>
  <si>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</si>
  <si>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</si>
  <si>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</si>
  <si>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</si>
  <si>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</si>
  <si>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</si>
  <si>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</si>
  <si>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</si>
  <si>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</si>
  <si>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</si>
  <si>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</si>
  <si>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</si>
  <si>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</si>
  <si>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</si>
  <si>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</si>
  <si>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</si>
  <si>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</si>
  <si>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</si>
  <si>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</si>
  <si>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</si>
  <si>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</si>
  <si>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</si>
  <si>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</si>
  <si>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</si>
  <si>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</si>
  <si>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</si>
  <si>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</si>
  <si>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</si>
  <si>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</si>
  <si>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</si>
  <si>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</si>
  <si>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</si>
  <si>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</si>
  <si>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</si>
  <si>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</si>
  <si>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</si>
  <si>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</si>
  <si>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</si>
  <si>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</si>
  <si>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</si>
  <si>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</si>
  <si>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</si>
  <si>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</si>
  <si>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</si>
  <si>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</si>
  <si>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</si>
  <si>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</si>
  <si>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</si>
  <si>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</si>
  <si>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</si>
  <si>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</si>
  <si>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</si>
  <si>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</si>
  <si>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</si>
  <si>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</si>
  <si>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</si>
  <si>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</si>
  <si>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</si>
  <si>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</si>
  <si>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</si>
  <si>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</si>
  <si>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</si>
  <si>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</si>
  <si>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</si>
  <si>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</si>
  <si>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</si>
  <si>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</si>
  <si>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</si>
  <si>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</si>
  <si>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</si>
  <si>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</si>
  <si>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</si>
  <si>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</si>
  <si>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</si>
  <si>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</si>
  <si>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</si>
  <si>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</si>
  <si>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</si>
  <si>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</si>
  <si>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</si>
  <si>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</si>
  <si>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</si>
  <si>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</si>
  <si>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</si>
  <si>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</si>
  <si>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</si>
  <si>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</si>
  <si>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</si>
  <si>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</si>
  <si>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</si>
  <si>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</si>
  <si>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</si>
  <si>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</si>
  <si>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</si>
  <si>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</si>
  <si>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 xml:space="preserve">   Annual Financial Report for the year ended 31 December 2002</t>
  </si>
  <si>
    <t xml:space="preserve">   the Annual Financial Report for the year ended 31 December 2002</t>
  </si>
  <si>
    <t>Share of profit/(loss) of associates</t>
  </si>
  <si>
    <t>Current</t>
  </si>
  <si>
    <t>Quarter</t>
  </si>
  <si>
    <t>Comparative</t>
  </si>
  <si>
    <t>Profit from Operations</t>
  </si>
  <si>
    <t>Finance Costs</t>
  </si>
  <si>
    <t>Profit before Taxation</t>
  </si>
  <si>
    <t>Profit after Taxation</t>
  </si>
  <si>
    <t>Earnings per Share (sen):-</t>
  </si>
  <si>
    <t>Assets Employed:</t>
  </si>
  <si>
    <t>Net Tangible Asset Per Share (RM)</t>
  </si>
  <si>
    <t>(Based on 189,238,348 ordinary shares)</t>
  </si>
  <si>
    <t xml:space="preserve">Issue of new share on 23.8.2002 </t>
  </si>
  <si>
    <t xml:space="preserve">Adjustment arising from </t>
  </si>
  <si>
    <t xml:space="preserve">   disposal of subsidiary</t>
  </si>
  <si>
    <t>Realisation of reserves on</t>
  </si>
  <si>
    <t>Cumulative Period</t>
  </si>
  <si>
    <t>Quarterly Report for the 4th financial quarter ended 31 December 2003</t>
  </si>
  <si>
    <t>for the quarter ended 31 December 2003</t>
  </si>
  <si>
    <t>as at 31 December 2003</t>
  </si>
  <si>
    <t>for the period ended 31 December 2003</t>
  </si>
  <si>
    <t>Year</t>
  </si>
  <si>
    <t>Share issue expenses</t>
  </si>
  <si>
    <t>At 31.12.2003</t>
  </si>
  <si>
    <t>At 31.12.2002</t>
  </si>
  <si>
    <t>At 1.1.2003 (as previously reported)</t>
  </si>
  <si>
    <t>Prior year adjustment:</t>
  </si>
  <si>
    <t>Deferred tax on revaluation surplus</t>
  </si>
  <si>
    <t>At 1.1.2003 (as restated)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</si>
</sst>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178" fontId="2" fillId="2" borderId="2" xfId="0" applyNumberFormat="1" applyFont="1" applyFill="1" applyBorder="1" applyAlignment="1">
      <alignment/>
    </xf>
    <xf numFmtId="43" fontId="2" fillId="0" borderId="2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6">
      <selection activeCell="I26" sqref="I26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120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121</v>
      </c>
    </row>
    <row r="8" spans="5:11" ht="15">
      <c r="E8" s="72" t="s">
        <v>81</v>
      </c>
      <c r="F8" s="72"/>
      <c r="G8" s="72"/>
      <c r="H8" s="31"/>
      <c r="I8" s="72" t="s">
        <v>50</v>
      </c>
      <c r="J8" s="72"/>
      <c r="K8" s="72"/>
    </row>
    <row r="9" spans="5:11" ht="15">
      <c r="E9" s="31" t="s">
        <v>104</v>
      </c>
      <c r="F9" s="31"/>
      <c r="G9" s="21" t="s">
        <v>106</v>
      </c>
      <c r="H9" s="21"/>
      <c r="I9" s="31"/>
      <c r="J9" s="31"/>
      <c r="K9" s="21"/>
    </row>
    <row r="10" spans="5:11" ht="15">
      <c r="E10" s="31" t="s">
        <v>105</v>
      </c>
      <c r="F10" s="31"/>
      <c r="G10" s="21" t="s">
        <v>105</v>
      </c>
      <c r="H10" s="21"/>
      <c r="I10" s="31" t="s">
        <v>124</v>
      </c>
      <c r="J10" s="31"/>
      <c r="K10" s="21" t="s">
        <v>124</v>
      </c>
    </row>
    <row r="11" spans="5:11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</row>
    <row r="12" spans="5:11" ht="15">
      <c r="E12" s="37">
        <v>37986</v>
      </c>
      <c r="F12" s="32"/>
      <c r="G12" s="38">
        <v>37621</v>
      </c>
      <c r="H12" s="33"/>
      <c r="I12" s="37">
        <v>37986</v>
      </c>
      <c r="J12" s="32"/>
      <c r="K12" s="38">
        <v>37621</v>
      </c>
    </row>
    <row r="13" spans="5:11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</row>
    <row r="14" spans="5:11" ht="12" customHeight="1">
      <c r="E14" s="41"/>
      <c r="F14" s="34"/>
      <c r="G14" s="34"/>
      <c r="H14" s="34"/>
      <c r="I14" s="41"/>
      <c r="J14" s="34"/>
      <c r="K14" s="34"/>
    </row>
    <row r="15" spans="2:11" ht="15">
      <c r="B15" s="15" t="s">
        <v>3</v>
      </c>
      <c r="C15" s="2"/>
      <c r="D15" s="2"/>
      <c r="E15" s="42">
        <v>57796</v>
      </c>
      <c r="F15" s="24"/>
      <c r="G15" s="24">
        <v>67010</v>
      </c>
      <c r="H15" s="24"/>
      <c r="I15" s="42">
        <v>282906</v>
      </c>
      <c r="J15" s="24"/>
      <c r="K15" s="24">
        <v>255203</v>
      </c>
    </row>
    <row r="16" spans="2:11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</row>
    <row r="17" spans="2:11" ht="15">
      <c r="B17" s="2" t="s">
        <v>4</v>
      </c>
      <c r="C17" s="2"/>
      <c r="D17" s="2"/>
      <c r="E17" s="42">
        <v>-56634</v>
      </c>
      <c r="F17" s="24"/>
      <c r="G17" s="24">
        <v>-66580</v>
      </c>
      <c r="H17" s="24"/>
      <c r="I17" s="42">
        <v>-277359</v>
      </c>
      <c r="J17" s="24"/>
      <c r="K17" s="24">
        <v>-244950</v>
      </c>
    </row>
    <row r="18" spans="2:11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</row>
    <row r="19" spans="2:11" ht="15">
      <c r="B19" s="2" t="s">
        <v>89</v>
      </c>
      <c r="C19" s="2"/>
      <c r="D19" s="2"/>
      <c r="E19" s="42">
        <v>740</v>
      </c>
      <c r="F19" s="24"/>
      <c r="G19" s="24">
        <v>1591</v>
      </c>
      <c r="H19" s="24"/>
      <c r="I19" s="42">
        <v>1590</v>
      </c>
      <c r="J19" s="24"/>
      <c r="K19" s="24">
        <v>5819</v>
      </c>
    </row>
    <row r="20" spans="2:11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</row>
    <row r="21" spans="2:11" ht="15">
      <c r="B21" s="15" t="s">
        <v>107</v>
      </c>
      <c r="C21" s="2"/>
      <c r="D21" s="2"/>
      <c r="E21" s="54">
        <f>SUM(E15:E20)</f>
        <v>1902</v>
      </c>
      <c r="F21" s="24"/>
      <c r="G21" s="55">
        <f>SUM(G15:G20)</f>
        <v>2021</v>
      </c>
      <c r="H21" s="24"/>
      <c r="I21" s="54">
        <f>SUM(I15:I20)</f>
        <v>7137</v>
      </c>
      <c r="J21" s="24"/>
      <c r="K21" s="55">
        <f>SUM(K15:K20)</f>
        <v>16072</v>
      </c>
    </row>
    <row r="22" spans="2:11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</row>
    <row r="23" spans="2:11" ht="15">
      <c r="B23" s="2" t="s">
        <v>108</v>
      </c>
      <c r="C23" s="2"/>
      <c r="D23" s="2"/>
      <c r="E23" s="42">
        <v>-66</v>
      </c>
      <c r="F23" s="24"/>
      <c r="G23" s="24">
        <v>-43</v>
      </c>
      <c r="H23" s="24"/>
      <c r="I23" s="42">
        <v>-450</v>
      </c>
      <c r="J23" s="24"/>
      <c r="K23" s="24">
        <v>-1582</v>
      </c>
    </row>
    <row r="24" spans="2:11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</row>
    <row r="25" spans="2:11" ht="15">
      <c r="B25" s="2" t="s">
        <v>103</v>
      </c>
      <c r="C25" s="2"/>
      <c r="D25" s="2"/>
      <c r="E25" s="67">
        <v>0</v>
      </c>
      <c r="F25" s="24"/>
      <c r="G25" s="67">
        <v>0</v>
      </c>
      <c r="H25" s="24"/>
      <c r="I25" s="67">
        <v>0</v>
      </c>
      <c r="J25" s="24"/>
      <c r="K25" s="24">
        <v>8</v>
      </c>
    </row>
    <row r="26" spans="2:11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</row>
    <row r="27" spans="2:11" ht="15">
      <c r="B27" s="15" t="s">
        <v>109</v>
      </c>
      <c r="C27" s="2"/>
      <c r="D27" s="2"/>
      <c r="E27" s="54">
        <f>SUM(E21:E26)</f>
        <v>1836</v>
      </c>
      <c r="F27" s="24"/>
      <c r="G27" s="55">
        <f>SUM(G21:G26)</f>
        <v>1978</v>
      </c>
      <c r="H27" s="24"/>
      <c r="I27" s="54">
        <f>SUM(I21:I26)</f>
        <v>6687</v>
      </c>
      <c r="J27" s="24"/>
      <c r="K27" s="55">
        <f>SUM(K21:K26)</f>
        <v>14498</v>
      </c>
    </row>
    <row r="28" spans="2:11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</row>
    <row r="29" spans="2:11" ht="15">
      <c r="B29" s="2" t="s">
        <v>5</v>
      </c>
      <c r="C29" s="2"/>
      <c r="D29" s="2"/>
      <c r="E29" s="42">
        <v>-999</v>
      </c>
      <c r="F29" s="24"/>
      <c r="G29" s="24">
        <v>-1375</v>
      </c>
      <c r="H29" s="24"/>
      <c r="I29" s="42">
        <v>-2724</v>
      </c>
      <c r="J29" s="24"/>
      <c r="K29" s="24">
        <v>-4542</v>
      </c>
    </row>
    <row r="30" spans="2:11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</row>
    <row r="31" spans="2:11" ht="15">
      <c r="B31" s="15" t="s">
        <v>110</v>
      </c>
      <c r="C31" s="2"/>
      <c r="D31" s="2"/>
      <c r="E31" s="54">
        <f>SUM(E27:E30)</f>
        <v>837</v>
      </c>
      <c r="F31" s="24"/>
      <c r="G31" s="55">
        <f>SUM(G27:G30)</f>
        <v>603</v>
      </c>
      <c r="H31" s="24"/>
      <c r="I31" s="54">
        <f>SUM(I27:I30)</f>
        <v>3963</v>
      </c>
      <c r="J31" s="24"/>
      <c r="K31" s="55">
        <f>SUM(K27:K30)</f>
        <v>9956</v>
      </c>
    </row>
    <row r="32" spans="2:11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</row>
    <row r="33" spans="2:11" ht="15">
      <c r="B33" s="2" t="s">
        <v>6</v>
      </c>
      <c r="C33" s="2"/>
      <c r="D33" s="2"/>
      <c r="E33" s="42">
        <v>522</v>
      </c>
      <c r="F33" s="24"/>
      <c r="G33" s="24">
        <v>137</v>
      </c>
      <c r="H33" s="24"/>
      <c r="I33" s="42">
        <v>551</v>
      </c>
      <c r="J33" s="24"/>
      <c r="K33" s="24">
        <v>-190</v>
      </c>
    </row>
    <row r="34" spans="2:11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</row>
    <row r="35" spans="2:11" ht="13.5" customHeight="1">
      <c r="B35" s="15" t="s">
        <v>75</v>
      </c>
      <c r="C35" s="2"/>
      <c r="D35" s="2"/>
      <c r="E35" s="42"/>
      <c r="F35" s="24"/>
      <c r="G35" s="24"/>
      <c r="H35" s="24"/>
      <c r="I35" s="42"/>
      <c r="J35" s="24"/>
      <c r="K35" s="24"/>
    </row>
    <row r="36" spans="2:11" ht="13.5" customHeight="1" thickBot="1">
      <c r="B36" s="15" t="s">
        <v>79</v>
      </c>
      <c r="C36" s="2"/>
      <c r="D36" s="2"/>
      <c r="E36" s="56">
        <f>SUM(E31:E34)</f>
        <v>1359</v>
      </c>
      <c r="F36" s="24"/>
      <c r="G36" s="57">
        <f>SUM(G31:G34)</f>
        <v>740</v>
      </c>
      <c r="H36" s="24"/>
      <c r="I36" s="56">
        <f>SUM(I31:I34)</f>
        <v>4514</v>
      </c>
      <c r="J36" s="24"/>
      <c r="K36" s="57">
        <f>SUM(K31:K34)</f>
        <v>9766</v>
      </c>
    </row>
    <row r="37" spans="2:11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">
      <c r="B38" s="2" t="s">
        <v>111</v>
      </c>
      <c r="C38" s="2"/>
      <c r="D38" s="2"/>
      <c r="E38" s="42"/>
      <c r="F38" s="24"/>
      <c r="G38" s="24"/>
      <c r="H38" s="24"/>
      <c r="I38" s="42"/>
      <c r="J38" s="24"/>
      <c r="K38" s="24"/>
    </row>
    <row r="39" spans="2:11" ht="15.75" thickBot="1">
      <c r="B39" s="29" t="s">
        <v>76</v>
      </c>
      <c r="C39" s="2"/>
      <c r="D39" s="2"/>
      <c r="E39" s="58">
        <f>E36/189238*100</f>
        <v>0.7181432904596328</v>
      </c>
      <c r="F39" s="35"/>
      <c r="G39" s="59">
        <f>G36/189238*100</f>
        <v>0.39104196831503185</v>
      </c>
      <c r="H39" s="35"/>
      <c r="I39" s="58">
        <f>I36/189238*100</f>
        <v>2.385356006721694</v>
      </c>
      <c r="J39" s="35"/>
      <c r="K39" s="59">
        <f>K36/189238*100</f>
        <v>5.160697111573785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77</v>
      </c>
      <c r="C41" s="2"/>
      <c r="D41" s="2"/>
      <c r="E41" s="44" t="s">
        <v>78</v>
      </c>
      <c r="F41" s="24"/>
      <c r="G41" s="40" t="s">
        <v>78</v>
      </c>
      <c r="H41" s="24"/>
      <c r="I41" s="44" t="s">
        <v>78</v>
      </c>
      <c r="J41" s="24"/>
      <c r="K41" s="40" t="s">
        <v>78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3" t="s">
        <v>69</v>
      </c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15">
      <c r="B45" s="15" t="s">
        <v>101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39">
      <selection activeCell="I43" sqref="I43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4th financial quarter ended 31 December 2003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122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91</v>
      </c>
    </row>
    <row r="11" spans="8:9" ht="12.75">
      <c r="H11" s="31"/>
      <c r="I11" s="47" t="s">
        <v>16</v>
      </c>
    </row>
    <row r="12" spans="7:9" ht="12.75">
      <c r="G12" s="69">
        <v>37986</v>
      </c>
      <c r="H12" s="32"/>
      <c r="I12" s="48">
        <v>37621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112</v>
      </c>
      <c r="G14" s="42"/>
      <c r="H14" s="42"/>
      <c r="I14" s="24"/>
    </row>
    <row r="15" spans="1:9" s="3" customFormat="1" ht="15">
      <c r="A15" s="2"/>
      <c r="B15" s="15" t="s">
        <v>25</v>
      </c>
      <c r="C15" s="2"/>
      <c r="D15" s="2"/>
      <c r="E15" s="2"/>
      <c r="F15" s="2"/>
      <c r="G15" s="42">
        <v>63264</v>
      </c>
      <c r="H15" s="42"/>
      <c r="I15" s="24">
        <v>69806</v>
      </c>
    </row>
    <row r="16" spans="1:9" s="3" customFormat="1" ht="15">
      <c r="A16" s="2"/>
      <c r="B16" s="15" t="s">
        <v>24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23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17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18</v>
      </c>
      <c r="D20" s="2"/>
      <c r="E20" s="2"/>
      <c r="F20" s="2"/>
      <c r="G20" s="7">
        <v>26170</v>
      </c>
      <c r="H20" s="42"/>
      <c r="I20" s="19">
        <v>20341</v>
      </c>
    </row>
    <row r="21" spans="1:9" s="3" customFormat="1" ht="15">
      <c r="A21" s="2"/>
      <c r="B21" s="2"/>
      <c r="C21" s="2" t="s">
        <v>51</v>
      </c>
      <c r="D21" s="2"/>
      <c r="E21" s="2"/>
      <c r="F21" s="2"/>
      <c r="G21" s="16">
        <v>98260</v>
      </c>
      <c r="H21" s="42"/>
      <c r="I21" s="20">
        <f>30371+69817+123+72</f>
        <v>100383</v>
      </c>
    </row>
    <row r="22" spans="1:9" s="3" customFormat="1" ht="15">
      <c r="A22" s="2"/>
      <c r="B22" s="2"/>
      <c r="C22" s="2" t="s">
        <v>20</v>
      </c>
      <c r="D22" s="2"/>
      <c r="E22" s="2"/>
      <c r="F22" s="2"/>
      <c r="G22" s="18">
        <v>20326</v>
      </c>
      <c r="H22" s="42"/>
      <c r="I22" s="17">
        <f>697+13985</f>
        <v>14682</v>
      </c>
    </row>
    <row r="23" spans="1:9" s="3" customFormat="1" ht="18" customHeight="1">
      <c r="A23" s="2"/>
      <c r="B23" s="2"/>
      <c r="C23" s="2"/>
      <c r="D23" s="2"/>
      <c r="E23" s="2"/>
      <c r="F23" s="2"/>
      <c r="G23" s="60">
        <f>SUM(G19:G22)</f>
        <v>144756</v>
      </c>
      <c r="H23" s="42"/>
      <c r="I23" s="61">
        <f>SUM(I19:I22)</f>
        <v>135406</v>
      </c>
    </row>
    <row r="24" spans="1:9" s="3" customFormat="1" ht="15">
      <c r="A24" s="2"/>
      <c r="B24" s="15" t="s">
        <v>19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52</v>
      </c>
      <c r="D25" s="2"/>
      <c r="E25" s="2"/>
      <c r="F25" s="2"/>
      <c r="G25" s="16">
        <v>17936</v>
      </c>
      <c r="H25" s="42"/>
      <c r="I25" s="20">
        <f>7059+3575+96+269</f>
        <v>10999</v>
      </c>
    </row>
    <row r="26" spans="1:9" s="3" customFormat="1" ht="15">
      <c r="A26" s="2"/>
      <c r="B26" s="2"/>
      <c r="C26" s="2" t="s">
        <v>5</v>
      </c>
      <c r="D26" s="2"/>
      <c r="E26" s="2"/>
      <c r="F26" s="2"/>
      <c r="G26" s="16">
        <v>7160</v>
      </c>
      <c r="H26" s="42"/>
      <c r="I26" s="20">
        <v>10028</v>
      </c>
    </row>
    <row r="27" spans="1:9" s="3" customFormat="1" ht="15">
      <c r="A27" s="2"/>
      <c r="B27" s="2"/>
      <c r="C27" s="2" t="s">
        <v>21</v>
      </c>
      <c r="D27" s="2"/>
      <c r="E27" s="2"/>
      <c r="F27" s="2"/>
      <c r="G27" s="16">
        <v>6477</v>
      </c>
      <c r="H27" s="42"/>
      <c r="I27" s="20">
        <v>11390</v>
      </c>
    </row>
    <row r="28" spans="1:9" s="3" customFormat="1" ht="18" customHeight="1">
      <c r="A28" s="2"/>
      <c r="B28" s="2"/>
      <c r="C28" s="2"/>
      <c r="D28" s="2"/>
      <c r="E28" s="2"/>
      <c r="F28" s="2"/>
      <c r="G28" s="60">
        <f>SUM(G24:G27)</f>
        <v>31573</v>
      </c>
      <c r="H28" s="42"/>
      <c r="I28" s="61">
        <f>SUM(I24:I27)</f>
        <v>32417</v>
      </c>
    </row>
    <row r="29" spans="1:9" s="3" customFormat="1" ht="18" customHeight="1">
      <c r="A29" s="2"/>
      <c r="B29" s="15" t="s">
        <v>22</v>
      </c>
      <c r="C29" s="2"/>
      <c r="D29" s="2"/>
      <c r="E29" s="2"/>
      <c r="F29" s="2"/>
      <c r="G29" s="54">
        <f>SUM(G23-G28)</f>
        <v>113183</v>
      </c>
      <c r="H29" s="42"/>
      <c r="I29" s="55">
        <f>SUM(I23-I28)</f>
        <v>102989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62">
        <f>SUM(G15+G16+G17+G29)</f>
        <v>176597</v>
      </c>
      <c r="H30" s="42"/>
      <c r="I30" s="63">
        <f>SUM(I15+I16+I17+I29)</f>
        <v>172945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7"/>
    </row>
    <row r="33" spans="1:9" s="3" customFormat="1" ht="15">
      <c r="A33" s="2"/>
      <c r="B33" s="15" t="s">
        <v>100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26</v>
      </c>
      <c r="C34" s="2"/>
      <c r="D34" s="2"/>
      <c r="E34" s="2"/>
      <c r="F34" s="2"/>
      <c r="G34" s="42">
        <v>189238</v>
      </c>
      <c r="H34" s="42"/>
      <c r="I34" s="24">
        <v>189238</v>
      </c>
    </row>
    <row r="35" spans="1:9" s="3" customFormat="1" ht="15">
      <c r="A35" s="2"/>
      <c r="B35" s="15" t="s">
        <v>68</v>
      </c>
      <c r="C35" s="2"/>
      <c r="D35" s="2"/>
      <c r="E35" s="2"/>
      <c r="F35" s="2"/>
      <c r="G35" s="42">
        <v>61923</v>
      </c>
      <c r="H35" s="42"/>
      <c r="I35" s="24">
        <v>57409</v>
      </c>
    </row>
    <row r="36" spans="1:9" s="3" customFormat="1" ht="15">
      <c r="A36" s="2"/>
      <c r="B36" s="15" t="s">
        <v>80</v>
      </c>
      <c r="C36" s="2"/>
      <c r="D36" s="2"/>
      <c r="E36" s="2"/>
      <c r="F36" s="2"/>
      <c r="G36" s="42">
        <f>32783-810</f>
        <v>31973</v>
      </c>
      <c r="H36" s="42"/>
      <c r="I36" s="24">
        <f>32783-810</f>
        <v>31973</v>
      </c>
    </row>
    <row r="37" spans="1:9" s="3" customFormat="1" ht="15">
      <c r="A37" s="2"/>
      <c r="B37" s="15" t="s">
        <v>32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8" customHeight="1">
      <c r="A39" s="2"/>
      <c r="B39" s="15" t="s">
        <v>27</v>
      </c>
      <c r="C39" s="2"/>
      <c r="D39" s="2"/>
      <c r="E39" s="2"/>
      <c r="F39" s="2"/>
      <c r="G39" s="54">
        <f>SUM(G34:G38)</f>
        <v>173505</v>
      </c>
      <c r="H39" s="42"/>
      <c r="I39" s="55">
        <f>SUM(I34:I38)</f>
        <v>168991</v>
      </c>
    </row>
    <row r="40" spans="1:9" s="3" customFormat="1" ht="15">
      <c r="A40" s="2"/>
      <c r="B40" s="15" t="s">
        <v>28</v>
      </c>
      <c r="C40" s="2"/>
      <c r="D40" s="2"/>
      <c r="E40" s="2"/>
      <c r="F40" s="2"/>
      <c r="G40" s="42">
        <v>1289</v>
      </c>
      <c r="H40" s="42"/>
      <c r="I40" s="24">
        <v>1841</v>
      </c>
    </row>
    <row r="41" spans="1:9" s="3" customFormat="1" ht="15">
      <c r="A41" s="2"/>
      <c r="B41" s="15" t="s">
        <v>29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31</v>
      </c>
      <c r="D42" s="2"/>
      <c r="E42" s="2"/>
      <c r="F42" s="2"/>
      <c r="G42" s="7">
        <v>189</v>
      </c>
      <c r="H42" s="42"/>
      <c r="I42" s="19">
        <v>169</v>
      </c>
    </row>
    <row r="43" spans="1:9" s="3" customFormat="1" ht="15">
      <c r="A43" s="2"/>
      <c r="B43" s="2"/>
      <c r="C43" s="2" t="s">
        <v>30</v>
      </c>
      <c r="D43" s="2"/>
      <c r="E43" s="2"/>
      <c r="F43" s="2"/>
      <c r="G43" s="18">
        <f>804+810</f>
        <v>1614</v>
      </c>
      <c r="H43" s="42"/>
      <c r="I43" s="17">
        <f>1134+810</f>
        <v>1944</v>
      </c>
    </row>
    <row r="44" spans="1:9" s="3" customFormat="1" ht="15">
      <c r="A44" s="2"/>
      <c r="B44" s="2"/>
      <c r="C44" s="2"/>
      <c r="D44" s="2"/>
      <c r="E44" s="2"/>
      <c r="F44" s="2"/>
      <c r="G44" s="54">
        <f>SUM(G41:G43)</f>
        <v>1803</v>
      </c>
      <c r="H44" s="42"/>
      <c r="I44" s="55">
        <f>SUM(I41:I43)</f>
        <v>2113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8" customHeight="1" thickBot="1">
      <c r="A46" s="2"/>
      <c r="B46" s="2"/>
      <c r="C46" s="2"/>
      <c r="D46" s="2"/>
      <c r="E46" s="2"/>
      <c r="F46" s="2"/>
      <c r="G46" s="62">
        <f>SUM(G39+G40+G44)</f>
        <v>176597</v>
      </c>
      <c r="H46" s="42"/>
      <c r="I46" s="63">
        <f>SUM(I39+I40+I44)</f>
        <v>172945</v>
      </c>
    </row>
    <row r="47" spans="1:9" s="3" customFormat="1" ht="15.75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6" s="3" customFormat="1" ht="15">
      <c r="A48" s="2"/>
      <c r="B48" s="15" t="s">
        <v>113</v>
      </c>
      <c r="C48" s="2"/>
      <c r="D48" s="2"/>
      <c r="E48" s="2"/>
      <c r="F48" s="2"/>
    </row>
    <row r="49" spans="1:9" s="3" customFormat="1" ht="15.75" thickBot="1">
      <c r="A49" s="2"/>
      <c r="B49" s="2" t="s">
        <v>114</v>
      </c>
      <c r="C49" s="2"/>
      <c r="D49" s="2"/>
      <c r="E49" s="2"/>
      <c r="F49" s="2"/>
      <c r="G49" s="58">
        <f>SUM(G39/G34)</f>
        <v>0.9168613069256704</v>
      </c>
      <c r="H49" s="45"/>
      <c r="I49" s="59">
        <f>SUM(I39/I34)</f>
        <v>0.8930077468584534</v>
      </c>
    </row>
    <row r="50" spans="7:9" s="3" customFormat="1" ht="15.75" thickTop="1">
      <c r="G50" s="6"/>
      <c r="H50" s="6"/>
      <c r="I50" s="6"/>
    </row>
    <row r="51" spans="1:9" s="3" customFormat="1" ht="15">
      <c r="A51" s="74" t="s">
        <v>90</v>
      </c>
      <c r="B51" s="74"/>
      <c r="C51" s="74"/>
      <c r="D51" s="74"/>
      <c r="E51" s="74"/>
      <c r="F51" s="74"/>
      <c r="G51" s="74"/>
      <c r="H51" s="74"/>
      <c r="I51" s="74"/>
    </row>
    <row r="52" spans="1:9" s="3" customFormat="1" ht="15">
      <c r="A52" s="2"/>
      <c r="B52" s="15" t="s">
        <v>101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0">
      <selection activeCell="I17" sqref="I17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4th financial quarter ended 31 December 2003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53</v>
      </c>
    </row>
    <row r="6" ht="15">
      <c r="A6" s="3" t="s">
        <v>123</v>
      </c>
    </row>
    <row r="7" ht="15">
      <c r="B7" s="3"/>
    </row>
    <row r="8" spans="2:13" ht="15">
      <c r="B8" s="3"/>
      <c r="E8" s="49" t="s">
        <v>62</v>
      </c>
      <c r="F8" s="11"/>
      <c r="G8" s="75" t="s">
        <v>55</v>
      </c>
      <c r="H8" s="75"/>
      <c r="I8" s="75"/>
      <c r="J8" s="11"/>
      <c r="K8" s="49" t="s">
        <v>59</v>
      </c>
      <c r="L8" s="14"/>
      <c r="M8" s="36" t="s">
        <v>67</v>
      </c>
    </row>
    <row r="9" spans="5:13" ht="12.75">
      <c r="E9" s="14" t="s">
        <v>63</v>
      </c>
      <c r="F9" s="11"/>
      <c r="G9" s="25"/>
      <c r="H9" s="25"/>
      <c r="I9" s="14" t="s">
        <v>56</v>
      </c>
      <c r="J9" s="11"/>
      <c r="K9" s="25"/>
      <c r="L9" s="25"/>
      <c r="M9" s="22"/>
    </row>
    <row r="10" spans="5:13" ht="12.75">
      <c r="E10" s="14" t="s">
        <v>64</v>
      </c>
      <c r="F10" s="12"/>
      <c r="G10" s="14" t="s">
        <v>70</v>
      </c>
      <c r="H10" s="14"/>
      <c r="I10" s="14" t="s">
        <v>57</v>
      </c>
      <c r="J10" s="11"/>
      <c r="K10" s="14" t="s">
        <v>60</v>
      </c>
      <c r="L10" s="14"/>
      <c r="M10" s="22" t="s">
        <v>72</v>
      </c>
    </row>
    <row r="11" spans="5:13" ht="12.75">
      <c r="E11" s="10" t="s">
        <v>65</v>
      </c>
      <c r="F11" s="12"/>
      <c r="G11" s="10" t="s">
        <v>71</v>
      </c>
      <c r="H11" s="14"/>
      <c r="I11" s="10" t="s">
        <v>58</v>
      </c>
      <c r="J11" s="11"/>
      <c r="K11" s="10" t="s">
        <v>61</v>
      </c>
      <c r="L11" s="14"/>
      <c r="M11" s="9" t="s">
        <v>73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74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128</v>
      </c>
      <c r="E14" s="24">
        <v>189238</v>
      </c>
      <c r="F14" s="13"/>
      <c r="G14" s="24">
        <v>-109629</v>
      </c>
      <c r="H14" s="24"/>
      <c r="I14" s="24">
        <v>32783</v>
      </c>
      <c r="J14" s="13"/>
      <c r="K14" s="24">
        <v>57409</v>
      </c>
      <c r="L14" s="24"/>
      <c r="M14" s="55">
        <f>SUM(E14:K14)</f>
        <v>169801</v>
      </c>
      <c r="N14" s="13"/>
      <c r="O14" s="13"/>
      <c r="P14" s="13"/>
    </row>
    <row r="15" spans="2:16" ht="12.75">
      <c r="B15" s="2" t="s">
        <v>129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130</v>
      </c>
      <c r="E16" s="71">
        <v>0</v>
      </c>
      <c r="F16" s="39"/>
      <c r="G16" s="71">
        <v>0</v>
      </c>
      <c r="H16" s="39"/>
      <c r="I16" s="39">
        <v>-810</v>
      </c>
      <c r="J16" s="39"/>
      <c r="K16" s="71">
        <v>0</v>
      </c>
      <c r="L16" s="39"/>
      <c r="M16" s="70">
        <f>SUM(E16:K16)</f>
        <v>-810</v>
      </c>
      <c r="N16" s="13"/>
      <c r="O16" s="13"/>
      <c r="P16" s="13"/>
    </row>
    <row r="17" spans="2:16" ht="12.75">
      <c r="B17" s="2" t="s">
        <v>131</v>
      </c>
      <c r="E17" s="24">
        <f>SUM(E14:E16)</f>
        <v>189238</v>
      </c>
      <c r="F17" s="13"/>
      <c r="G17" s="24">
        <f>SUM(G14:G16)</f>
        <v>-109629</v>
      </c>
      <c r="H17" s="24"/>
      <c r="I17" s="24">
        <f>SUM(I14:I16)</f>
        <v>31973</v>
      </c>
      <c r="J17" s="13"/>
      <c r="K17" s="24">
        <f>SUM(K14:K16)</f>
        <v>57409</v>
      </c>
      <c r="L17" s="24"/>
      <c r="M17" s="55">
        <f>SUM(M14:M16)</f>
        <v>168991</v>
      </c>
      <c r="N17" s="13"/>
      <c r="O17" s="13"/>
      <c r="P17" s="13"/>
    </row>
    <row r="18" spans="2:16" ht="12.75">
      <c r="B18" s="2" t="s">
        <v>54</v>
      </c>
      <c r="E18" s="24"/>
      <c r="F18" s="13"/>
      <c r="G18" s="24"/>
      <c r="H18" s="24"/>
      <c r="I18" s="24"/>
      <c r="J18" s="13"/>
      <c r="K18" s="24"/>
      <c r="L18" s="24"/>
      <c r="M18" s="55"/>
      <c r="N18" s="13"/>
      <c r="O18" s="13"/>
      <c r="P18" s="13"/>
    </row>
    <row r="19" spans="2:16" ht="12.75">
      <c r="B19" s="2" t="s">
        <v>75</v>
      </c>
      <c r="E19" s="26">
        <v>0</v>
      </c>
      <c r="F19" s="13"/>
      <c r="G19" s="26">
        <v>0</v>
      </c>
      <c r="H19" s="26"/>
      <c r="I19" s="26">
        <v>0</v>
      </c>
      <c r="J19" s="13"/>
      <c r="K19" s="55">
        <f>'P&amp;L'!I36</f>
        <v>4514</v>
      </c>
      <c r="L19" s="24"/>
      <c r="M19" s="55">
        <f>SUM(E19:K19)</f>
        <v>4514</v>
      </c>
      <c r="N19" s="13"/>
      <c r="O19" s="13"/>
      <c r="P19" s="13"/>
    </row>
    <row r="20" spans="5:16" ht="12.75">
      <c r="E20" s="24"/>
      <c r="F20" s="13"/>
      <c r="G20" s="24"/>
      <c r="H20" s="24"/>
      <c r="I20" s="24"/>
      <c r="J20" s="13"/>
      <c r="K20" s="24"/>
      <c r="L20" s="24"/>
      <c r="M20" s="55"/>
      <c r="N20" s="13"/>
      <c r="O20" s="13"/>
      <c r="P20" s="13"/>
    </row>
    <row r="21" spans="2:16" ht="13.5" thickBot="1">
      <c r="B21" s="15" t="s">
        <v>126</v>
      </c>
      <c r="E21" s="62">
        <f>SUM(E17:E20)</f>
        <v>189238</v>
      </c>
      <c r="F21" s="65"/>
      <c r="G21" s="62">
        <f>SUM(G17:G20)</f>
        <v>-109629</v>
      </c>
      <c r="H21" s="54"/>
      <c r="I21" s="62">
        <f>SUM(I17:I20)</f>
        <v>31973</v>
      </c>
      <c r="J21" s="65"/>
      <c r="K21" s="62">
        <f>SUM(K17:K20)</f>
        <v>61923</v>
      </c>
      <c r="L21" s="54"/>
      <c r="M21" s="62">
        <f>SUM(M17:M20)</f>
        <v>173505</v>
      </c>
      <c r="N21" s="13"/>
      <c r="O21" s="13"/>
      <c r="P21" s="13"/>
    </row>
    <row r="22" spans="5:16" ht="13.5" thickTop="1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5:16" ht="12.75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5:16" ht="12.75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23" t="s">
        <v>99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2" t="s">
        <v>66</v>
      </c>
      <c r="E26" s="24">
        <v>174238</v>
      </c>
      <c r="F26" s="24"/>
      <c r="G26" s="24">
        <v>-109629</v>
      </c>
      <c r="H26" s="24"/>
      <c r="I26" s="24">
        <v>29727</v>
      </c>
      <c r="J26" s="24"/>
      <c r="K26" s="24">
        <v>46913</v>
      </c>
      <c r="L26" s="24"/>
      <c r="M26" s="55">
        <f>SUM(E26:K26)</f>
        <v>141249</v>
      </c>
      <c r="N26" s="24"/>
      <c r="O26" s="13"/>
      <c r="P26" s="13"/>
    </row>
    <row r="27" spans="2:16" ht="12.75">
      <c r="B27" s="2" t="s">
        <v>54</v>
      </c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13"/>
      <c r="P27" s="13"/>
    </row>
    <row r="28" spans="2:16" ht="12.75">
      <c r="B28" s="2" t="s">
        <v>115</v>
      </c>
      <c r="E28" s="24">
        <v>15000</v>
      </c>
      <c r="F28" s="13"/>
      <c r="G28" s="26">
        <v>0</v>
      </c>
      <c r="H28" s="26"/>
      <c r="I28" s="24">
        <v>5250</v>
      </c>
      <c r="J28" s="13"/>
      <c r="K28" s="26">
        <v>0</v>
      </c>
      <c r="L28" s="24"/>
      <c r="M28" s="55">
        <f>SUM(E28:K28)</f>
        <v>20250</v>
      </c>
      <c r="N28" s="24"/>
      <c r="O28" s="13"/>
      <c r="P28" s="13"/>
    </row>
    <row r="29" spans="2:16" ht="12.75">
      <c r="B29" s="2" t="s">
        <v>125</v>
      </c>
      <c r="E29" s="24"/>
      <c r="F29" s="13"/>
      <c r="G29" s="26"/>
      <c r="H29" s="26"/>
      <c r="I29" s="24">
        <v>-884</v>
      </c>
      <c r="J29" s="13"/>
      <c r="K29" s="26"/>
      <c r="L29" s="24"/>
      <c r="M29" s="55">
        <f>SUM(E29:K29)</f>
        <v>-884</v>
      </c>
      <c r="N29" s="24"/>
      <c r="O29" s="13"/>
      <c r="P29" s="13"/>
    </row>
    <row r="30" spans="2:16" ht="12.75">
      <c r="B30" s="2" t="s">
        <v>116</v>
      </c>
      <c r="E30" s="24"/>
      <c r="F30" s="13"/>
      <c r="G30" s="26"/>
      <c r="H30" s="26"/>
      <c r="I30" s="24"/>
      <c r="J30" s="13"/>
      <c r="K30" s="24"/>
      <c r="L30" s="24"/>
      <c r="M30" s="55"/>
      <c r="N30" s="24"/>
      <c r="O30" s="13"/>
      <c r="P30" s="13"/>
    </row>
    <row r="31" spans="2:16" ht="12.75">
      <c r="B31" s="2" t="s">
        <v>117</v>
      </c>
      <c r="E31" s="26">
        <v>0</v>
      </c>
      <c r="F31" s="13"/>
      <c r="G31" s="26">
        <v>0</v>
      </c>
      <c r="H31" s="26"/>
      <c r="I31" s="24">
        <v>-580</v>
      </c>
      <c r="J31" s="13"/>
      <c r="K31" s="26">
        <v>0</v>
      </c>
      <c r="L31" s="24"/>
      <c r="M31" s="55">
        <f>SUM(E31:K31)</f>
        <v>-580</v>
      </c>
      <c r="N31" s="24"/>
      <c r="O31" s="13"/>
      <c r="P31" s="13"/>
    </row>
    <row r="32" spans="2:16" ht="12.75">
      <c r="B32" s="2" t="s">
        <v>118</v>
      </c>
      <c r="E32" s="24"/>
      <c r="F32" s="13"/>
      <c r="G32" s="26"/>
      <c r="H32" s="26"/>
      <c r="J32" s="13"/>
      <c r="L32" s="24"/>
      <c r="M32" s="55"/>
      <c r="N32" s="24"/>
      <c r="O32" s="13"/>
      <c r="P32" s="13"/>
    </row>
    <row r="33" spans="2:16" ht="12.75">
      <c r="B33" s="2" t="s">
        <v>117</v>
      </c>
      <c r="E33" s="26">
        <v>0</v>
      </c>
      <c r="F33" s="13"/>
      <c r="G33" s="26">
        <v>0</v>
      </c>
      <c r="H33" s="26"/>
      <c r="I33" s="24">
        <f>-483-247</f>
        <v>-730</v>
      </c>
      <c r="J33" s="13"/>
      <c r="K33" s="24">
        <f>483+247</f>
        <v>730</v>
      </c>
      <c r="L33" s="24"/>
      <c r="M33" s="55">
        <f>SUM(E33:K33)</f>
        <v>0</v>
      </c>
      <c r="N33" s="24"/>
      <c r="O33" s="13"/>
      <c r="P33" s="13"/>
    </row>
    <row r="34" spans="2:16" ht="12.75">
      <c r="B34" s="2" t="s">
        <v>75</v>
      </c>
      <c r="E34" s="26">
        <v>0</v>
      </c>
      <c r="F34" s="24"/>
      <c r="G34" s="26">
        <v>0</v>
      </c>
      <c r="H34" s="26"/>
      <c r="I34" s="26">
        <v>0</v>
      </c>
      <c r="J34" s="24"/>
      <c r="K34" s="24">
        <v>9766</v>
      </c>
      <c r="L34" s="24"/>
      <c r="M34" s="55">
        <f>SUM(E34:K34)</f>
        <v>9766</v>
      </c>
      <c r="N34" s="24"/>
      <c r="O34" s="13"/>
      <c r="P34" s="13"/>
    </row>
    <row r="35" spans="5:16" ht="12.75">
      <c r="E35" s="24"/>
      <c r="F35" s="24"/>
      <c r="G35" s="24"/>
      <c r="H35" s="24"/>
      <c r="I35" s="24"/>
      <c r="J35" s="24"/>
      <c r="K35" s="24"/>
      <c r="L35" s="24"/>
      <c r="M35" s="55"/>
      <c r="N35" s="24"/>
      <c r="O35" s="13"/>
      <c r="P35" s="13"/>
    </row>
    <row r="36" spans="2:16" ht="13.5" thickBot="1">
      <c r="B36" s="2" t="s">
        <v>127</v>
      </c>
      <c r="E36" s="63">
        <f>SUM(E26:E35)</f>
        <v>189238</v>
      </c>
      <c r="F36" s="64"/>
      <c r="G36" s="63">
        <f>SUM(G26:G35)</f>
        <v>-109629</v>
      </c>
      <c r="H36" s="63"/>
      <c r="I36" s="63">
        <f>SUM(I26:I35)</f>
        <v>32783</v>
      </c>
      <c r="J36" s="64"/>
      <c r="K36" s="63">
        <f>SUM(K26:K35)</f>
        <v>57409</v>
      </c>
      <c r="L36" s="64"/>
      <c r="M36" s="63">
        <f>SUM(M26:M35)</f>
        <v>169801</v>
      </c>
      <c r="N36" s="13"/>
      <c r="O36" s="13"/>
      <c r="P36" s="13"/>
    </row>
    <row r="37" spans="5:16" ht="13.5" thickTop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5:16" ht="12.7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2:16" ht="12.75">
      <c r="B41" s="73" t="s">
        <v>92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3"/>
      <c r="O41" s="13"/>
      <c r="P41" s="13"/>
    </row>
    <row r="42" spans="2:16" ht="12.75">
      <c r="B42" s="15" t="s">
        <v>101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5:16" ht="12.7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5:16" ht="12.7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5:16" ht="12.75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5:16" ht="12.75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5:16" ht="12.75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mergeCells count="2">
    <mergeCell ref="G8:I8"/>
    <mergeCell ref="B41:M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9">
      <selection activeCell="J19" sqref="J19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4th financial quarter ended 31 December 2003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33</v>
      </c>
    </row>
    <row r="6" ht="12.75">
      <c r="A6" s="2" t="s">
        <v>123</v>
      </c>
    </row>
    <row r="7" spans="10:12" ht="12.75">
      <c r="J7" s="74" t="s">
        <v>119</v>
      </c>
      <c r="K7" s="74"/>
      <c r="L7" s="74"/>
    </row>
    <row r="8" spans="10:12" ht="12.75">
      <c r="J8" s="72" t="s">
        <v>0</v>
      </c>
      <c r="K8" s="72"/>
      <c r="L8" s="72"/>
    </row>
    <row r="9" spans="9:12" ht="12.75">
      <c r="I9" s="32"/>
      <c r="J9" s="37">
        <v>37986</v>
      </c>
      <c r="L9" s="37">
        <v>37621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38</v>
      </c>
      <c r="J11" s="2"/>
    </row>
    <row r="12" ht="8.25" customHeight="1">
      <c r="J12" s="2"/>
    </row>
    <row r="13" spans="1:12" ht="12.75">
      <c r="A13" s="15" t="s">
        <v>88</v>
      </c>
      <c r="I13" s="53"/>
      <c r="J13" s="53">
        <v>6687</v>
      </c>
      <c r="L13" s="53">
        <v>14498</v>
      </c>
    </row>
    <row r="14" spans="9:12" ht="8.25" customHeight="1">
      <c r="I14" s="53"/>
      <c r="J14" s="53"/>
      <c r="L14" s="53"/>
    </row>
    <row r="15" spans="1:12" ht="12.75">
      <c r="A15" s="2" t="s">
        <v>34</v>
      </c>
      <c r="I15" s="53"/>
      <c r="J15" s="53"/>
      <c r="L15" s="53"/>
    </row>
    <row r="16" spans="1:12" ht="12.75">
      <c r="A16" s="2" t="s">
        <v>35</v>
      </c>
      <c r="I16" s="53"/>
      <c r="J16" s="53">
        <v>5774</v>
      </c>
      <c r="L16" s="53">
        <v>7702</v>
      </c>
    </row>
    <row r="17" spans="1:12" ht="12.75">
      <c r="A17" s="2" t="s">
        <v>36</v>
      </c>
      <c r="I17" s="53"/>
      <c r="J17" s="53">
        <v>-360</v>
      </c>
      <c r="L17" s="53">
        <v>1234</v>
      </c>
    </row>
    <row r="18" spans="9:12" ht="9" customHeight="1">
      <c r="I18" s="42"/>
      <c r="J18" s="43"/>
      <c r="L18" s="43"/>
    </row>
    <row r="19" spans="1:12" ht="12.75">
      <c r="A19" s="2" t="s">
        <v>37</v>
      </c>
      <c r="I19" s="24"/>
      <c r="J19" s="65">
        <f>SUM(J13:J18)</f>
        <v>12101</v>
      </c>
      <c r="L19" s="65">
        <f>SUM(L13:L18)</f>
        <v>23434</v>
      </c>
    </row>
    <row r="20" spans="9:12" ht="9.75" customHeight="1">
      <c r="I20" s="53"/>
      <c r="J20" s="53"/>
      <c r="L20" s="53"/>
    </row>
    <row r="21" spans="1:12" ht="12.75">
      <c r="A21" s="2" t="s">
        <v>39</v>
      </c>
      <c r="I21" s="53"/>
      <c r="J21" s="53">
        <v>-3707</v>
      </c>
      <c r="L21" s="53">
        <v>-12647</v>
      </c>
    </row>
    <row r="22" spans="1:12" ht="12.75">
      <c r="A22" s="2" t="s">
        <v>98</v>
      </c>
      <c r="I22" s="53"/>
      <c r="J22" s="53">
        <v>6937</v>
      </c>
      <c r="L22" s="53">
        <v>-8650</v>
      </c>
    </row>
    <row r="23" spans="9:12" ht="9" customHeight="1">
      <c r="I23" s="42"/>
      <c r="J23" s="43"/>
      <c r="L23" s="43"/>
    </row>
    <row r="24" spans="1:12" ht="12.75">
      <c r="A24" s="15" t="s">
        <v>86</v>
      </c>
      <c r="I24" s="42"/>
      <c r="J24" s="65">
        <f>SUM(J19:J23)</f>
        <v>15331</v>
      </c>
      <c r="L24" s="65">
        <f>SUM(L19:L23)</f>
        <v>2137</v>
      </c>
    </row>
    <row r="25" spans="1:12" ht="12.75">
      <c r="A25" s="2" t="s">
        <v>94</v>
      </c>
      <c r="I25" s="53"/>
      <c r="J25" s="53">
        <v>-5620</v>
      </c>
      <c r="L25" s="53">
        <v>-12323</v>
      </c>
    </row>
    <row r="26" spans="1:12" ht="12.75">
      <c r="A26" s="2" t="s">
        <v>87</v>
      </c>
      <c r="I26" s="53"/>
      <c r="J26" s="53">
        <v>0</v>
      </c>
      <c r="L26" s="53">
        <v>-1349</v>
      </c>
    </row>
    <row r="27" spans="1:12" ht="12.75">
      <c r="A27" s="2" t="s">
        <v>85</v>
      </c>
      <c r="I27" s="53"/>
      <c r="J27" s="53">
        <v>0</v>
      </c>
      <c r="L27" s="53">
        <v>115</v>
      </c>
    </row>
    <row r="28" spans="9:12" ht="7.5" customHeight="1">
      <c r="I28" s="42"/>
      <c r="J28" s="43"/>
      <c r="L28" s="43"/>
    </row>
    <row r="29" spans="1:12" ht="12.75">
      <c r="A29" s="15" t="s">
        <v>95</v>
      </c>
      <c r="I29" s="42"/>
      <c r="J29" s="66">
        <f>SUM(J24:J28)</f>
        <v>9711</v>
      </c>
      <c r="L29" s="66">
        <f>SUM(L24:L28)</f>
        <v>-11420</v>
      </c>
    </row>
    <row r="30" spans="9:12" ht="9.75" customHeight="1">
      <c r="I30" s="53"/>
      <c r="J30" s="53"/>
      <c r="L30" s="53"/>
    </row>
    <row r="31" spans="1:12" ht="12.75">
      <c r="A31" s="52" t="s">
        <v>40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41</v>
      </c>
      <c r="I33" s="53"/>
      <c r="J33" s="53">
        <v>0</v>
      </c>
      <c r="L33" s="53">
        <v>995</v>
      </c>
    </row>
    <row r="34" spans="1:12" ht="12.75">
      <c r="A34" s="2" t="s">
        <v>42</v>
      </c>
      <c r="I34" s="53"/>
      <c r="J34" s="53">
        <v>486</v>
      </c>
      <c r="L34" s="53">
        <v>1164</v>
      </c>
    </row>
    <row r="35" spans="9:12" ht="9.75" customHeight="1">
      <c r="I35" s="53"/>
      <c r="J35" s="53"/>
      <c r="L35" s="53"/>
    </row>
    <row r="36" spans="1:12" ht="12.75">
      <c r="A36" s="15" t="s">
        <v>96</v>
      </c>
      <c r="I36" s="42"/>
      <c r="J36" s="66">
        <f>SUM(J33:J35)</f>
        <v>486</v>
      </c>
      <c r="L36" s="66">
        <f>SUM(L33:L35)</f>
        <v>2159</v>
      </c>
    </row>
    <row r="37" spans="9:12" ht="8.25" customHeight="1">
      <c r="I37" s="53"/>
      <c r="J37" s="53"/>
      <c r="L37" s="53"/>
    </row>
    <row r="38" spans="1:12" ht="12.75">
      <c r="A38" s="52" t="s">
        <v>43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44</v>
      </c>
      <c r="I40" s="53"/>
      <c r="J40" s="53">
        <v>0</v>
      </c>
      <c r="L40" s="53">
        <v>19366</v>
      </c>
    </row>
    <row r="41" spans="1:12" ht="12.75">
      <c r="A41" s="2" t="s">
        <v>45</v>
      </c>
      <c r="I41" s="53"/>
      <c r="J41" s="53">
        <v>-5074</v>
      </c>
      <c r="L41" s="53">
        <v>-4089</v>
      </c>
    </row>
    <row r="42" spans="1:12" ht="12.75">
      <c r="A42" s="2" t="s">
        <v>85</v>
      </c>
      <c r="I42" s="53"/>
      <c r="J42" s="53">
        <v>795</v>
      </c>
      <c r="L42" s="53">
        <v>0</v>
      </c>
    </row>
    <row r="43" spans="1:12" ht="12.75" customHeight="1">
      <c r="A43" s="2" t="s">
        <v>87</v>
      </c>
      <c r="I43" s="53"/>
      <c r="J43" s="53">
        <v>-435</v>
      </c>
      <c r="L43" s="53">
        <v>0</v>
      </c>
    </row>
    <row r="44" spans="9:12" ht="9" customHeight="1">
      <c r="I44" s="53"/>
      <c r="J44" s="53"/>
      <c r="L44" s="53"/>
    </row>
    <row r="45" spans="1:12" ht="12.75">
      <c r="A45" s="15" t="s">
        <v>97</v>
      </c>
      <c r="I45" s="42"/>
      <c r="J45" s="66">
        <f>SUM(J40:J44)</f>
        <v>-4714</v>
      </c>
      <c r="L45" s="66">
        <f>SUM(L40:L44)</f>
        <v>15277</v>
      </c>
    </row>
    <row r="46" spans="9:12" ht="9" customHeight="1">
      <c r="I46" s="53"/>
      <c r="J46" s="53"/>
      <c r="L46" s="53"/>
    </row>
    <row r="47" spans="1:12" ht="12.75">
      <c r="A47" s="15" t="s">
        <v>46</v>
      </c>
      <c r="I47" s="53"/>
      <c r="J47" s="53"/>
      <c r="L47" s="53"/>
    </row>
    <row r="48" spans="1:12" ht="12.75">
      <c r="A48" s="15" t="s">
        <v>47</v>
      </c>
      <c r="G48" s="13"/>
      <c r="H48" s="13"/>
      <c r="I48" s="42"/>
      <c r="J48" s="65">
        <f>J29+J36+J45</f>
        <v>5483</v>
      </c>
      <c r="L48" s="65">
        <f>L29+L36+L45</f>
        <v>6016</v>
      </c>
    </row>
    <row r="49" spans="9:12" ht="9" customHeight="1">
      <c r="I49" s="53"/>
      <c r="J49" s="53"/>
      <c r="L49" s="53"/>
    </row>
    <row r="50" spans="1:12" ht="12.75">
      <c r="A50" s="2" t="s">
        <v>48</v>
      </c>
      <c r="I50" s="53"/>
      <c r="J50" s="53">
        <v>14141</v>
      </c>
      <c r="L50" s="53">
        <v>8125</v>
      </c>
    </row>
    <row r="51" spans="9:12" ht="8.25" customHeight="1">
      <c r="I51" s="53"/>
      <c r="J51" s="53"/>
      <c r="L51" s="53"/>
    </row>
    <row r="52" spans="1:12" ht="13.5" thickBot="1">
      <c r="A52" s="15" t="s">
        <v>49</v>
      </c>
      <c r="I52" s="42"/>
      <c r="J52" s="68">
        <f>SUM(J47:J51)</f>
        <v>19624</v>
      </c>
      <c r="L52" s="68">
        <f>SUM(L47:L51)</f>
        <v>14141</v>
      </c>
    </row>
    <row r="53" spans="9:12" ht="10.5" customHeight="1" thickTop="1">
      <c r="I53" s="13"/>
      <c r="L53" s="13"/>
    </row>
    <row r="54" spans="1:12" ht="12.75">
      <c r="A54" s="2" t="s">
        <v>84</v>
      </c>
      <c r="I54" s="13"/>
      <c r="L54" s="13"/>
    </row>
    <row r="55" spans="1:12" ht="12.75">
      <c r="A55" s="2" t="s">
        <v>83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20326</v>
      </c>
      <c r="L57" s="51">
        <v>14682</v>
      </c>
    </row>
    <row r="58" spans="2:12" ht="12.75">
      <c r="B58" s="2" t="s">
        <v>82</v>
      </c>
      <c r="I58" s="51"/>
      <c r="J58" s="51">
        <v>-702</v>
      </c>
      <c r="L58" s="51">
        <v>-541</v>
      </c>
    </row>
    <row r="59" spans="9:12" ht="13.5" thickBot="1">
      <c r="I59" s="42"/>
      <c r="J59" s="62">
        <f>SUM(J57:J58)</f>
        <v>19624</v>
      </c>
      <c r="L59" s="62">
        <f>SUM(L57:L58)</f>
        <v>14141</v>
      </c>
    </row>
    <row r="60" ht="13.5" thickTop="1"/>
    <row r="61" ht="12.75">
      <c r="B61" s="15" t="s">
        <v>93</v>
      </c>
    </row>
    <row r="62" ht="12.75">
      <c r="B62" s="15" t="s">
        <v>102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2004-02-26T09:39:36Z</cp:lastPrinted>
  <dcterms:created xsi:type="dcterms:W3CDTF">2002-09-30T02:58:50Z</dcterms:created>
  <dcterms:modified xsi:type="dcterms:W3CDTF">2004-02-26T10:46:22Z</dcterms:modified>
  <cp:category/>
  <cp:version/>
  <cp:contentType/>
  <cp:contentStatus/>
</cp:coreProperties>
</file>