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Equity" sheetId="3" r:id="rId3"/>
    <sheet name="CF" sheetId="4" r:id="rId4"/>
    <sheet name="Part 2" sheetId="5" r:id="rId5"/>
  </sheets>
  <definedNames>
    <definedName name="_xlnm.Print_Area" localSheetId="1">'BS'!$A$1:$H$67</definedName>
  </definedNames>
  <calcPr fullCalcOnLoad="1"/>
</workbook>
</file>

<file path=xl/sharedStrings.xml><?xml version="1.0" encoding="utf-8"?>
<sst xmlns="http://schemas.openxmlformats.org/spreadsheetml/2006/main" count="194" uniqueCount="131">
  <si>
    <t>(The Condensed Consolidated Cash Flow Statements should be read in conjunction with the</t>
  </si>
  <si>
    <t>INDIVIDUAL QUARTER</t>
  </si>
  <si>
    <t>CUMMULATIVE QUARTER</t>
  </si>
  <si>
    <t>YEAR</t>
  </si>
  <si>
    <t>CORRESPONDING</t>
  </si>
  <si>
    <t>PERIOD</t>
  </si>
  <si>
    <t>Finance income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</si>
  <si>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</si>
  <si>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</si>
  <si>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</si>
  <si>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</si>
  <si>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</si>
  <si>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</si>
  <si>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</si>
  <si>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Adjustment for non-cash flow items</t>
  </si>
  <si>
    <t>reserves</t>
  </si>
  <si>
    <t>Distributable</t>
  </si>
  <si>
    <t>Retained Profits</t>
  </si>
  <si>
    <t>Cumulative Quarter</t>
  </si>
  <si>
    <t>Profit/(Loss) after tax and minority</t>
  </si>
  <si>
    <t>Basic earning/(loss) per share(sen)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</si>
  <si>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</si>
  <si>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</si>
  <si>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</si>
  <si>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</si>
  <si>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</si>
  <si>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</si>
  <si>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</si>
  <si>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</si>
  <si>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</si>
  <si>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</si>
  <si>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Intangible assets</t>
  </si>
  <si>
    <t>Current Assets</t>
  </si>
  <si>
    <t>Reserves</t>
  </si>
  <si>
    <t>As at</t>
  </si>
  <si>
    <t xml:space="preserve">As at 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</si>
  <si>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</si>
  <si>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</si>
  <si>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</si>
  <si>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</si>
  <si>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</si>
  <si>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</si>
  <si>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</si>
  <si>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</si>
  <si>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</si>
  <si>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</si>
  <si>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</si>
  <si>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</si>
  <si>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</si>
  <si>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</si>
  <si>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</si>
  <si>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</si>
  <si>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</si>
  <si>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</si>
  <si>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</si>
  <si>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</si>
  <si>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</si>
  <si>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</si>
  <si>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</si>
  <si>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</si>
  <si>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</si>
  <si>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interest</t>
  </si>
  <si>
    <t>Dividend per share(sen)</t>
  </si>
  <si>
    <t>AS AT END OF CURRENT QUARTER</t>
  </si>
  <si>
    <t>Part A3 : ADDITIONAL INFORMATION</t>
  </si>
  <si>
    <t>Gross interest income</t>
  </si>
  <si>
    <t>Gross interest expense</t>
  </si>
  <si>
    <t>Profit/(Loss) before tax</t>
  </si>
  <si>
    <t>Net profit/(loss) for the period</t>
  </si>
  <si>
    <t>Profit from operations</t>
  </si>
  <si>
    <t>(Unaudited)</t>
  </si>
  <si>
    <t>(Audited)</t>
  </si>
  <si>
    <t>Investment in associates</t>
  </si>
  <si>
    <t>Other investment</t>
  </si>
  <si>
    <t xml:space="preserve">   Tax recoverable</t>
  </si>
  <si>
    <t>Current Liabilities</t>
  </si>
  <si>
    <t xml:space="preserve">   Tax payable</t>
  </si>
  <si>
    <t>Share capital</t>
  </si>
  <si>
    <t>Financed by:</t>
  </si>
  <si>
    <t xml:space="preserve">   Hire purchase payables</t>
  </si>
  <si>
    <t>Non-current Liabilities</t>
  </si>
  <si>
    <t>ICULS</t>
  </si>
  <si>
    <t>AS AT PRECEDING FINANCIAL YEAR END</t>
  </si>
  <si>
    <t>N/A</t>
  </si>
  <si>
    <t>PRECEDING YEAR</t>
  </si>
  <si>
    <t xml:space="preserve">   Development expenditure</t>
  </si>
  <si>
    <t>Cash and cash equivalents at beginning of the period</t>
  </si>
  <si>
    <t>Cash and cash equivalents at end of the period</t>
  </si>
  <si>
    <t>31.12.2005</t>
  </si>
  <si>
    <t>Balance at beginning of period</t>
  </si>
  <si>
    <t xml:space="preserve">Net assets per share (RM) </t>
  </si>
  <si>
    <t>Net assets per share(RM)</t>
  </si>
  <si>
    <t>Unaudited Condensed Consolidated Income Statements for the quarter ended 31.03.2006</t>
  </si>
  <si>
    <t>31.03.2006</t>
  </si>
  <si>
    <t>Cost of sales</t>
  </si>
  <si>
    <t>Gross Profit</t>
  </si>
  <si>
    <t>Share of associates' results</t>
  </si>
  <si>
    <t>Attributable to:</t>
  </si>
  <si>
    <t>Equity holders of the parent</t>
  </si>
  <si>
    <t>Minority interest</t>
  </si>
  <si>
    <t>equity holders of the parent:</t>
  </si>
  <si>
    <t xml:space="preserve">               - Diluted</t>
  </si>
  <si>
    <t>RESTATED</t>
  </si>
  <si>
    <t>31.03.2005</t>
  </si>
  <si>
    <t>Annual Financial Statements for the year ended 31st December 2005)</t>
  </si>
  <si>
    <t>Unaudited Condensed Consolidated Balance Sheet as at 31.03.2006</t>
  </si>
  <si>
    <t>Concession rights</t>
  </si>
  <si>
    <t>Shareholders' equity</t>
  </si>
  <si>
    <t>Deferred tax assets</t>
  </si>
  <si>
    <t xml:space="preserve">   Deferred tax liabilities</t>
  </si>
  <si>
    <t>Unaudited Condensed Consolidated Statements of Changes in Equity for the quarter ended 31.03.2006</t>
  </si>
  <si>
    <t>ended 31.03.2006</t>
  </si>
  <si>
    <t>ended 31.03.2005</t>
  </si>
  <si>
    <t>Minority</t>
  </si>
  <si>
    <t>interests</t>
  </si>
  <si>
    <t>Effects of FRS 3</t>
  </si>
  <si>
    <t>Unaudited Condensed Consolidated Cash Flow Statements for the quarter ended 31.03.2006</t>
  </si>
  <si>
    <t xml:space="preserve">3 months ended </t>
  </si>
  <si>
    <t xml:space="preserve">Summary of key Financial Information for the financial quarter ended 31.03.2006 </t>
  </si>
  <si>
    <t>EPS(sen) - Basic</t>
  </si>
  <si>
    <t>Non-current Assets</t>
  </si>
  <si>
    <t>Negative goodwill</t>
  </si>
  <si>
    <t>Total Assets</t>
  </si>
  <si>
    <t>Total Equity and Liabilities</t>
  </si>
  <si>
    <t>Other cash used in operations</t>
  </si>
  <si>
    <t>Non-distributable</t>
  </si>
  <si>
    <t xml:space="preserve">3 months </t>
  </si>
  <si>
    <t>3 months</t>
  </si>
  <si>
    <t>Profit before tax</t>
  </si>
  <si>
    <t>Profit after tax</t>
  </si>
  <si>
    <t xml:space="preserve">Earnings per share attributable to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</si>
</sst>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  <numFmt numFmtId="169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166" fontId="0" fillId="0" borderId="9" xfId="15" applyNumberFormat="1" applyBorder="1" applyAlignment="1">
      <alignment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" fillId="0" borderId="0" xfId="15" applyNumberFormat="1" applyFont="1" applyAlignment="1">
      <alignment/>
    </xf>
    <xf numFmtId="166" fontId="0" fillId="0" borderId="0" xfId="15" applyNumberFormat="1" applyFont="1" applyFill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9" fontId="0" fillId="0" borderId="9" xfId="15" applyNumberFormat="1" applyBorder="1" applyAlignment="1">
      <alignment/>
    </xf>
    <xf numFmtId="169" fontId="0" fillId="0" borderId="10" xfId="15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66" fontId="0" fillId="0" borderId="0" xfId="15" applyNumberFormat="1" applyAlignment="1">
      <alignment vertical="top"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vertical="top"/>
    </xf>
    <xf numFmtId="166" fontId="0" fillId="0" borderId="2" xfId="15" applyNumberFormat="1" applyBorder="1" applyAlignment="1">
      <alignment vertical="top"/>
    </xf>
    <xf numFmtId="166" fontId="0" fillId="0" borderId="2" xfId="15" applyNumberFormat="1" applyBorder="1" applyAlignment="1">
      <alignment horizontal="justify" vertical="top"/>
    </xf>
    <xf numFmtId="166" fontId="0" fillId="0" borderId="11" xfId="15" applyNumberFormat="1" applyBorder="1" applyAlignment="1">
      <alignment/>
    </xf>
    <xf numFmtId="166" fontId="0" fillId="0" borderId="4" xfId="15" applyNumberFormat="1" applyBorder="1" applyAlignment="1">
      <alignment/>
    </xf>
    <xf numFmtId="43" fontId="0" fillId="0" borderId="11" xfId="15" applyBorder="1" applyAlignment="1">
      <alignment/>
    </xf>
    <xf numFmtId="43" fontId="0" fillId="0" borderId="12" xfId="15" applyFont="1" applyBorder="1" applyAlignment="1">
      <alignment horizontal="right"/>
    </xf>
    <xf numFmtId="43" fontId="0" fillId="0" borderId="11" xfId="15" applyNumberFormat="1" applyBorder="1" applyAlignment="1">
      <alignment/>
    </xf>
    <xf numFmtId="166" fontId="0" fillId="0" borderId="0" xfId="15" applyNumberFormat="1" applyFill="1" applyBorder="1" applyAlignment="1">
      <alignment/>
    </xf>
    <xf numFmtId="166" fontId="0" fillId="0" borderId="11" xfId="15" applyNumberFormat="1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50">
      <selection activeCell="E91" sqref="E91"/>
    </sheetView>
  </sheetViews>
  <sheetFormatPr defaultColWidth="9.140625" defaultRowHeight="12.75"/>
  <cols>
    <col min="1" max="1" width="4.00390625" style="0" customWidth="1"/>
    <col min="3" max="3" width="13.28125" style="0" customWidth="1"/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21</v>
      </c>
    </row>
    <row r="2" ht="12.75">
      <c r="A2" s="1"/>
    </row>
    <row r="3" ht="12.75">
      <c r="A3" s="1" t="s">
        <v>92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50" t="s">
        <v>1</v>
      </c>
      <c r="F7" s="50"/>
      <c r="G7" s="50" t="s">
        <v>2</v>
      </c>
      <c r="H7" s="50"/>
    </row>
    <row r="8" spans="5:8" ht="12.75">
      <c r="E8" s="2" t="s">
        <v>22</v>
      </c>
      <c r="F8" s="2" t="s">
        <v>84</v>
      </c>
      <c r="G8" s="2" t="s">
        <v>22</v>
      </c>
      <c r="H8" s="2" t="s">
        <v>84</v>
      </c>
    </row>
    <row r="9" spans="5:8" ht="12.75">
      <c r="E9" s="2" t="s">
        <v>3</v>
      </c>
      <c r="F9" s="2" t="s">
        <v>4</v>
      </c>
      <c r="G9" s="2" t="s">
        <v>3</v>
      </c>
      <c r="H9" s="2" t="s">
        <v>4</v>
      </c>
    </row>
    <row r="10" spans="5:8" ht="12.75">
      <c r="E10" s="2" t="s">
        <v>23</v>
      </c>
      <c r="F10" s="2" t="s">
        <v>23</v>
      </c>
      <c r="G10" s="2" t="s">
        <v>25</v>
      </c>
      <c r="H10" s="2" t="s">
        <v>5</v>
      </c>
    </row>
    <row r="11" spans="5:8" ht="12.75">
      <c r="E11" s="25" t="s">
        <v>93</v>
      </c>
      <c r="F11" s="25" t="s">
        <v>103</v>
      </c>
      <c r="G11" s="25" t="str">
        <f>E11</f>
        <v>31.03.2006</v>
      </c>
      <c r="H11" s="25" t="str">
        <f>F11</f>
        <v>31.03.2005</v>
      </c>
    </row>
    <row r="12" spans="5:8" ht="12.75">
      <c r="E12" s="2" t="s">
        <v>24</v>
      </c>
      <c r="F12" s="2" t="s">
        <v>24</v>
      </c>
      <c r="G12" s="2" t="s">
        <v>24</v>
      </c>
      <c r="H12" s="2" t="s">
        <v>24</v>
      </c>
    </row>
    <row r="13" spans="6:8" ht="12.75">
      <c r="F13" s="2" t="s">
        <v>102</v>
      </c>
      <c r="H13" s="2" t="str">
        <f>F13</f>
        <v>RESTATED</v>
      </c>
    </row>
    <row r="15" spans="1:8" ht="12.75">
      <c r="A15" s="33" t="s">
        <v>26</v>
      </c>
      <c r="B15" s="33"/>
      <c r="E15" s="35">
        <v>27170</v>
      </c>
      <c r="F15" s="35">
        <v>42831</v>
      </c>
      <c r="G15" s="35">
        <f>E15</f>
        <v>27170</v>
      </c>
      <c r="H15" s="35">
        <v>42831</v>
      </c>
    </row>
    <row r="16" spans="5:8" ht="12.75">
      <c r="E16" s="36"/>
      <c r="F16" s="36"/>
      <c r="G16" s="36"/>
      <c r="H16" s="36"/>
    </row>
    <row r="17" spans="1:8" ht="12.75">
      <c r="A17" t="s">
        <v>94</v>
      </c>
      <c r="E17" s="37">
        <v>-20995</v>
      </c>
      <c r="F17" s="37">
        <v>-35573</v>
      </c>
      <c r="G17" s="37">
        <f>E17</f>
        <v>-20995</v>
      </c>
      <c r="H17" s="37">
        <v>-35573</v>
      </c>
    </row>
    <row r="18" spans="5:8" ht="12.75">
      <c r="E18" s="36"/>
      <c r="F18" s="36"/>
      <c r="G18" s="36"/>
      <c r="H18" s="36"/>
    </row>
    <row r="19" spans="1:8" ht="12.75">
      <c r="A19" s="34" t="s">
        <v>95</v>
      </c>
      <c r="E19" s="36">
        <f>+E15+E17</f>
        <v>6175</v>
      </c>
      <c r="F19" s="36">
        <f>+F15+F17</f>
        <v>7258</v>
      </c>
      <c r="G19" s="36">
        <f>+G15+G17</f>
        <v>6175</v>
      </c>
      <c r="H19" s="36">
        <f>+H15+H17</f>
        <v>7258</v>
      </c>
    </row>
    <row r="20" spans="5:8" ht="12.75">
      <c r="E20" s="36"/>
      <c r="F20" s="36"/>
      <c r="G20" s="36"/>
      <c r="H20" s="36"/>
    </row>
    <row r="21" spans="1:8" ht="12.75">
      <c r="A21" s="33" t="s">
        <v>27</v>
      </c>
      <c r="B21" s="33"/>
      <c r="E21" s="35">
        <v>87</v>
      </c>
      <c r="F21" s="35">
        <v>167</v>
      </c>
      <c r="G21" s="35">
        <f>E21</f>
        <v>87</v>
      </c>
      <c r="H21" s="35">
        <v>167</v>
      </c>
    </row>
    <row r="22" spans="5:8" ht="12.75">
      <c r="E22" s="36"/>
      <c r="F22" s="36"/>
      <c r="G22" s="36"/>
      <c r="H22" s="36"/>
    </row>
    <row r="23" spans="1:8" ht="12.75">
      <c r="A23" t="s">
        <v>8</v>
      </c>
      <c r="B23" s="33"/>
      <c r="E23" s="38">
        <f>-5043-468-182</f>
        <v>-5693</v>
      </c>
      <c r="F23" s="38">
        <f>-5290-127-75</f>
        <v>-5492</v>
      </c>
      <c r="G23" s="38">
        <f>E23</f>
        <v>-5693</v>
      </c>
      <c r="H23" s="38">
        <f>-5290-127-75</f>
        <v>-5492</v>
      </c>
    </row>
    <row r="24" spans="5:8" ht="12.75">
      <c r="E24" s="36"/>
      <c r="F24" s="36"/>
      <c r="G24" s="36"/>
      <c r="H24" s="36"/>
    </row>
    <row r="25" spans="1:8" ht="12.75">
      <c r="A25" s="33" t="s">
        <v>28</v>
      </c>
      <c r="B25" s="33"/>
      <c r="E25" s="35">
        <v>-1412</v>
      </c>
      <c r="F25" s="35">
        <v>-1033</v>
      </c>
      <c r="G25" s="35">
        <f>E25</f>
        <v>-1412</v>
      </c>
      <c r="H25" s="35">
        <v>-1033</v>
      </c>
    </row>
    <row r="26" spans="5:8" ht="12.75">
      <c r="E26" s="36"/>
      <c r="F26" s="36"/>
      <c r="G26" s="36"/>
      <c r="H26" s="36"/>
    </row>
    <row r="27" spans="1:8" ht="12.75">
      <c r="A27" s="33" t="s">
        <v>6</v>
      </c>
      <c r="B27" s="33"/>
      <c r="E27" s="35">
        <v>992</v>
      </c>
      <c r="F27" s="35">
        <v>60</v>
      </c>
      <c r="G27" s="35">
        <f>E27</f>
        <v>992</v>
      </c>
      <c r="H27" s="35">
        <v>60</v>
      </c>
    </row>
    <row r="28" spans="5:8" ht="12.75">
      <c r="E28" s="36"/>
      <c r="F28" s="36"/>
      <c r="G28" s="36"/>
      <c r="H28" s="36"/>
    </row>
    <row r="29" spans="1:8" ht="12.75">
      <c r="A29" s="33" t="s">
        <v>96</v>
      </c>
      <c r="B29" s="33"/>
      <c r="E29" s="39">
        <v>278</v>
      </c>
      <c r="F29" s="39">
        <f>-517-46</f>
        <v>-563</v>
      </c>
      <c r="G29" s="39">
        <f>E29</f>
        <v>278</v>
      </c>
      <c r="H29" s="39">
        <f>-517-46</f>
        <v>-563</v>
      </c>
    </row>
    <row r="30" spans="1:8" ht="12.75">
      <c r="A30" s="33"/>
      <c r="B30" s="33"/>
      <c r="E30" s="35"/>
      <c r="F30" s="35"/>
      <c r="G30" s="35"/>
      <c r="H30" s="35"/>
    </row>
    <row r="31" spans="1:8" ht="12.75">
      <c r="A31" s="33" t="s">
        <v>128</v>
      </c>
      <c r="B31" s="33"/>
      <c r="E31" s="35">
        <f>SUM(E19:E29)</f>
        <v>427</v>
      </c>
      <c r="F31" s="35">
        <f>SUM(F19:F29)</f>
        <v>397</v>
      </c>
      <c r="G31" s="35">
        <f>SUM(G19:G29)</f>
        <v>427</v>
      </c>
      <c r="H31" s="35">
        <f>SUM(H19:H29)</f>
        <v>397</v>
      </c>
    </row>
    <row r="32" spans="1:8" ht="12.75">
      <c r="A32" s="33"/>
      <c r="B32" s="33"/>
      <c r="E32" s="35"/>
      <c r="F32" s="35"/>
      <c r="G32" s="35"/>
      <c r="H32" s="35"/>
    </row>
    <row r="33" spans="1:8" ht="12.75">
      <c r="A33" s="33" t="s">
        <v>29</v>
      </c>
      <c r="B33" s="33"/>
      <c r="E33" s="40">
        <v>-280</v>
      </c>
      <c r="F33" s="40">
        <v>-119</v>
      </c>
      <c r="G33" s="40">
        <f>E33</f>
        <v>-280</v>
      </c>
      <c r="H33" s="40">
        <v>-119</v>
      </c>
    </row>
    <row r="34" spans="5:8" ht="12.75">
      <c r="E34" s="36"/>
      <c r="F34" s="36"/>
      <c r="G34" s="36"/>
      <c r="H34" s="36"/>
    </row>
    <row r="35" spans="1:8" ht="13.5" thickBot="1">
      <c r="A35" t="s">
        <v>129</v>
      </c>
      <c r="E35" s="41">
        <f>SUM(E31:E33)</f>
        <v>147</v>
      </c>
      <c r="F35" s="41">
        <f>SUM(F31:F33)</f>
        <v>278</v>
      </c>
      <c r="G35" s="41">
        <f>SUM(G31:G33)</f>
        <v>147</v>
      </c>
      <c r="H35" s="41">
        <f>SUM(H31:H33)</f>
        <v>278</v>
      </c>
    </row>
    <row r="36" spans="5:8" ht="13.5" thickTop="1">
      <c r="E36" s="36"/>
      <c r="F36" s="36"/>
      <c r="G36" s="36"/>
      <c r="H36" s="36"/>
    </row>
    <row r="37" spans="1:8" ht="12.75">
      <c r="A37" t="s">
        <v>97</v>
      </c>
      <c r="E37" s="36"/>
      <c r="F37" s="36"/>
      <c r="G37" s="36"/>
      <c r="H37" s="36"/>
    </row>
    <row r="38" spans="2:8" ht="12.75">
      <c r="B38" t="s">
        <v>98</v>
      </c>
      <c r="E38" s="36">
        <f>+E35-E39</f>
        <v>107</v>
      </c>
      <c r="F38" s="36">
        <f>+F35-F39</f>
        <v>182</v>
      </c>
      <c r="G38" s="36">
        <f>+G35-G39</f>
        <v>107</v>
      </c>
      <c r="H38" s="36">
        <f>+H35-H39</f>
        <v>182</v>
      </c>
    </row>
    <row r="39" spans="2:8" ht="12.75">
      <c r="B39" t="s">
        <v>99</v>
      </c>
      <c r="E39" s="36">
        <v>40</v>
      </c>
      <c r="F39" s="36">
        <v>96</v>
      </c>
      <c r="G39" s="36">
        <f>E39</f>
        <v>40</v>
      </c>
      <c r="H39" s="36">
        <v>96</v>
      </c>
    </row>
    <row r="40" spans="5:8" ht="12.75">
      <c r="E40" s="42"/>
      <c r="F40" s="42"/>
      <c r="G40" s="42"/>
      <c r="H40" s="42"/>
    </row>
    <row r="41" spans="5:8" ht="13.5" thickBot="1">
      <c r="E41" s="41">
        <f>SUM(E38:E39)</f>
        <v>147</v>
      </c>
      <c r="F41" s="41">
        <f>SUM(F38:F39)</f>
        <v>278</v>
      </c>
      <c r="G41" s="41">
        <f>SUM(G38:G39)</f>
        <v>147</v>
      </c>
      <c r="H41" s="41">
        <f>SUM(H38:H39)</f>
        <v>278</v>
      </c>
    </row>
    <row r="42" ht="13.5" thickTop="1"/>
    <row r="44" ht="12.75">
      <c r="A44" t="s">
        <v>130</v>
      </c>
    </row>
    <row r="45" ht="12.75">
      <c r="B45" t="s">
        <v>100</v>
      </c>
    </row>
    <row r="47" spans="2:8" ht="13.5" thickBot="1">
      <c r="B47" t="s">
        <v>119</v>
      </c>
      <c r="E47" s="45">
        <v>0.29</v>
      </c>
      <c r="F47" s="43">
        <v>0.41</v>
      </c>
      <c r="G47" s="43">
        <f>E47</f>
        <v>0.29</v>
      </c>
      <c r="H47" s="43">
        <f>F47</f>
        <v>0.41</v>
      </c>
    </row>
    <row r="48" spans="2:8" ht="14.25" thickBot="1" thickTop="1">
      <c r="B48" t="s">
        <v>101</v>
      </c>
      <c r="E48" s="44" t="s">
        <v>83</v>
      </c>
      <c r="F48" s="44" t="s">
        <v>83</v>
      </c>
      <c r="G48" s="44" t="s">
        <v>83</v>
      </c>
      <c r="H48" s="44" t="s">
        <v>83</v>
      </c>
    </row>
    <row r="49" ht="13.5" thickTop="1"/>
    <row r="54" ht="12.75">
      <c r="A54" s="13" t="s">
        <v>9</v>
      </c>
    </row>
    <row r="55" ht="12.75">
      <c r="A55" s="1" t="s">
        <v>104</v>
      </c>
    </row>
  </sheetData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57">
      <selection activeCell="G81" sqref="G81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21</v>
      </c>
    </row>
    <row r="3" ht="12.75">
      <c r="A3" s="5" t="s">
        <v>105</v>
      </c>
    </row>
    <row r="4" ht="12.75">
      <c r="A4" s="5"/>
    </row>
    <row r="5" spans="2:8" ht="12.75">
      <c r="B5" s="12"/>
      <c r="G5" s="16" t="s">
        <v>70</v>
      </c>
      <c r="H5" s="16" t="s">
        <v>71</v>
      </c>
    </row>
    <row r="6" spans="7:8" ht="12.75">
      <c r="G6" s="7" t="s">
        <v>34</v>
      </c>
      <c r="H6" s="7" t="s">
        <v>35</v>
      </c>
    </row>
    <row r="7" spans="7:8" ht="12.75">
      <c r="G7" s="16" t="s">
        <v>93</v>
      </c>
      <c r="H7" s="16" t="s">
        <v>88</v>
      </c>
    </row>
    <row r="8" spans="7:8" ht="12.75">
      <c r="G8" s="3" t="s">
        <v>24</v>
      </c>
      <c r="H8" s="3" t="s">
        <v>24</v>
      </c>
    </row>
    <row r="9" spans="7:8" ht="12.75">
      <c r="G9" s="3"/>
      <c r="H9" s="3" t="s">
        <v>102</v>
      </c>
    </row>
    <row r="10" ht="12.75">
      <c r="G10" s="3"/>
    </row>
    <row r="11" spans="1:7" ht="12.75">
      <c r="A11" s="12" t="s">
        <v>120</v>
      </c>
      <c r="G11" s="3"/>
    </row>
    <row r="12" spans="2:8" ht="12.75">
      <c r="B12" s="6" t="s">
        <v>30</v>
      </c>
      <c r="G12" s="6">
        <v>51806</v>
      </c>
      <c r="H12" s="6">
        <f>93437-H13</f>
        <v>52148</v>
      </c>
    </row>
    <row r="13" spans="2:8" ht="12.75">
      <c r="B13" s="12" t="s">
        <v>106</v>
      </c>
      <c r="G13" s="6">
        <v>41097</v>
      </c>
      <c r="H13" s="6">
        <v>41289</v>
      </c>
    </row>
    <row r="14" ht="12.75" hidden="1">
      <c r="B14" s="6" t="s">
        <v>31</v>
      </c>
    </row>
    <row r="15" ht="12.75" hidden="1"/>
    <row r="16" spans="2:8" ht="12.75">
      <c r="B16" s="12" t="s">
        <v>72</v>
      </c>
      <c r="G16" s="6">
        <v>8725</v>
      </c>
      <c r="H16" s="6">
        <v>8447</v>
      </c>
    </row>
    <row r="17" spans="2:8" ht="12.75">
      <c r="B17" s="12" t="s">
        <v>73</v>
      </c>
      <c r="G17" s="6">
        <f>H17</f>
        <v>15</v>
      </c>
      <c r="H17" s="6">
        <v>15</v>
      </c>
    </row>
    <row r="18" spans="2:8" ht="12.75">
      <c r="B18" s="12" t="s">
        <v>108</v>
      </c>
      <c r="G18" s="6">
        <f>H18</f>
        <v>445</v>
      </c>
      <c r="H18" s="6">
        <v>445</v>
      </c>
    </row>
    <row r="19" spans="2:8" ht="12.75">
      <c r="B19" s="12" t="s">
        <v>121</v>
      </c>
      <c r="G19" s="6">
        <v>0</v>
      </c>
      <c r="H19" s="6">
        <v>-257</v>
      </c>
    </row>
    <row r="20" spans="2:8" ht="12.75">
      <c r="B20" s="12"/>
      <c r="G20" s="8">
        <f>SUM(G12:G19)</f>
        <v>102088</v>
      </c>
      <c r="H20" s="8">
        <f>SUM(H12:H19)</f>
        <v>102087</v>
      </c>
    </row>
    <row r="22" ht="12.75">
      <c r="A22" s="6" t="s">
        <v>32</v>
      </c>
    </row>
    <row r="23" spans="2:8" ht="12.75">
      <c r="B23" s="12" t="s">
        <v>85</v>
      </c>
      <c r="G23" s="6">
        <v>6560</v>
      </c>
      <c r="H23" s="6">
        <v>5759</v>
      </c>
    </row>
    <row r="24" spans="2:8" ht="12.75">
      <c r="B24" s="6" t="s">
        <v>36</v>
      </c>
      <c r="G24" s="6">
        <v>17391</v>
      </c>
      <c r="H24" s="6">
        <v>17535</v>
      </c>
    </row>
    <row r="25" spans="2:8" ht="12.75">
      <c r="B25" s="6" t="s">
        <v>37</v>
      </c>
      <c r="G25" s="6">
        <f>31180+72595+3225+180</f>
        <v>107180</v>
      </c>
      <c r="H25" s="6">
        <f>103317+3709+1786-1</f>
        <v>108811</v>
      </c>
    </row>
    <row r="26" spans="2:8" ht="12.75">
      <c r="B26" s="12" t="s">
        <v>74</v>
      </c>
      <c r="G26" s="6">
        <v>3712</v>
      </c>
      <c r="H26" s="6">
        <v>3844</v>
      </c>
    </row>
    <row r="27" spans="2:8" ht="12.75">
      <c r="B27" s="6" t="s">
        <v>38</v>
      </c>
      <c r="G27" s="6">
        <f>4306+1298</f>
        <v>5604</v>
      </c>
      <c r="H27" s="6">
        <v>5096</v>
      </c>
    </row>
    <row r="28" spans="7:8" ht="12.75">
      <c r="G28" s="8">
        <f>SUM(G23:G27)</f>
        <v>140447</v>
      </c>
      <c r="H28" s="8">
        <f>SUM(H23:H27)</f>
        <v>141045</v>
      </c>
    </row>
    <row r="29" spans="7:8" ht="12.75">
      <c r="G29" s="11"/>
      <c r="H29" s="11"/>
    </row>
    <row r="30" spans="1:8" ht="13.5" thickBot="1">
      <c r="A30" s="12" t="s">
        <v>122</v>
      </c>
      <c r="G30" s="47">
        <f>G28+G20</f>
        <v>242535</v>
      </c>
      <c r="H30" s="47">
        <f>H28+H20</f>
        <v>243132</v>
      </c>
    </row>
    <row r="31" spans="7:8" ht="13.5" thickTop="1">
      <c r="G31" s="11"/>
      <c r="H31" s="11"/>
    </row>
    <row r="32" ht="12.75">
      <c r="B32" s="12" t="s">
        <v>78</v>
      </c>
    </row>
    <row r="34" spans="2:8" ht="12.75">
      <c r="B34" s="12" t="s">
        <v>77</v>
      </c>
      <c r="G34" s="6">
        <f>H34</f>
        <v>52413</v>
      </c>
      <c r="H34" s="6">
        <v>52413</v>
      </c>
    </row>
    <row r="35" spans="2:8" ht="12.75">
      <c r="B35" s="6" t="s">
        <v>33</v>
      </c>
      <c r="G35" s="6">
        <v>33460</v>
      </c>
      <c r="H35" s="6">
        <v>33096</v>
      </c>
    </row>
    <row r="36" spans="2:8" ht="12.75">
      <c r="B36" s="12" t="s">
        <v>13</v>
      </c>
      <c r="G36" s="9">
        <f>H36</f>
        <v>7312</v>
      </c>
      <c r="H36" s="9">
        <v>7312</v>
      </c>
    </row>
    <row r="37" spans="7:8" ht="12.75">
      <c r="G37" s="6">
        <f>SUM(G34:G36)</f>
        <v>93185</v>
      </c>
      <c r="H37" s="6">
        <f>SUM(H34:H36)</f>
        <v>92821</v>
      </c>
    </row>
    <row r="38" spans="2:8" ht="12.75">
      <c r="B38" s="12" t="s">
        <v>7</v>
      </c>
      <c r="G38" s="6">
        <v>4202</v>
      </c>
      <c r="H38" s="6">
        <v>4162</v>
      </c>
    </row>
    <row r="39" spans="2:8" ht="12.75">
      <c r="B39" s="12"/>
      <c r="G39" s="14"/>
      <c r="H39" s="14"/>
    </row>
    <row r="40" spans="2:8" ht="12.75">
      <c r="B40" s="12" t="s">
        <v>107</v>
      </c>
      <c r="G40" s="9">
        <f>SUM(G37:G38)</f>
        <v>97387</v>
      </c>
      <c r="H40" s="9">
        <f>SUM(H37:H38)</f>
        <v>96983</v>
      </c>
    </row>
    <row r="41" ht="12.75">
      <c r="B41" s="12"/>
    </row>
    <row r="42" ht="12.75">
      <c r="A42" s="12" t="s">
        <v>80</v>
      </c>
    </row>
    <row r="43" spans="2:8" ht="12.75">
      <c r="B43" s="12" t="s">
        <v>10</v>
      </c>
      <c r="G43" s="6">
        <v>24135</v>
      </c>
      <c r="H43" s="6">
        <v>25116</v>
      </c>
    </row>
    <row r="44" spans="2:8" ht="12.75">
      <c r="B44" s="12" t="s">
        <v>79</v>
      </c>
      <c r="G44" s="6">
        <v>4151</v>
      </c>
      <c r="H44" s="6">
        <v>3363</v>
      </c>
    </row>
    <row r="45" spans="2:8" ht="12.75">
      <c r="B45" s="12" t="s">
        <v>109</v>
      </c>
      <c r="G45" s="6">
        <v>347</v>
      </c>
      <c r="H45" s="6">
        <v>347</v>
      </c>
    </row>
    <row r="46" spans="7:8" ht="12.75">
      <c r="G46" s="48">
        <f>SUM(G43:G45)</f>
        <v>28633</v>
      </c>
      <c r="H46" s="48">
        <f>SUM(H43:H45)</f>
        <v>28826</v>
      </c>
    </row>
    <row r="47" spans="7:8" ht="12.75">
      <c r="G47" s="46"/>
      <c r="H47" s="11"/>
    </row>
    <row r="48" ht="12.75">
      <c r="A48" s="12" t="s">
        <v>75</v>
      </c>
    </row>
    <row r="49" spans="2:8" ht="12.75">
      <c r="B49" s="6" t="s">
        <v>39</v>
      </c>
      <c r="G49" s="6">
        <f>45874+7469+4554</f>
        <v>57897</v>
      </c>
      <c r="H49" s="6">
        <f>49554+9207+4067</f>
        <v>62828</v>
      </c>
    </row>
    <row r="50" spans="2:8" ht="12.75">
      <c r="B50" s="12" t="s">
        <v>79</v>
      </c>
      <c r="G50" s="6">
        <v>3502</v>
      </c>
      <c r="H50" s="6">
        <v>3678</v>
      </c>
    </row>
    <row r="51" spans="2:8" ht="12.75">
      <c r="B51" s="12" t="s">
        <v>10</v>
      </c>
      <c r="G51" s="6">
        <v>3006</v>
      </c>
      <c r="H51" s="6">
        <v>2881</v>
      </c>
    </row>
    <row r="52" spans="2:8" ht="12.75">
      <c r="B52" s="12" t="s">
        <v>11</v>
      </c>
      <c r="G52" s="6">
        <f>21758+28765</f>
        <v>50523</v>
      </c>
      <c r="H52" s="6">
        <v>46416</v>
      </c>
    </row>
    <row r="53" spans="2:8" ht="12.75">
      <c r="B53" s="12" t="s">
        <v>76</v>
      </c>
      <c r="G53" s="6">
        <v>1587</v>
      </c>
      <c r="H53" s="6">
        <v>1520</v>
      </c>
    </row>
    <row r="54" spans="7:8" ht="12.75">
      <c r="G54" s="8">
        <f>SUM(G49:G53)</f>
        <v>116515</v>
      </c>
      <c r="H54" s="8">
        <f>SUM(H49:H53)</f>
        <v>117323</v>
      </c>
    </row>
    <row r="55" spans="7:8" ht="12.75">
      <c r="G55" s="46"/>
      <c r="H55" s="11"/>
    </row>
    <row r="56" spans="1:8" ht="13.5" thickBot="1">
      <c r="A56" s="12" t="s">
        <v>123</v>
      </c>
      <c r="G56" s="47">
        <f>G54+G46+G40</f>
        <v>242535</v>
      </c>
      <c r="H56" s="47">
        <f>H54+H46+H40</f>
        <v>243132</v>
      </c>
    </row>
    <row r="57" spans="7:8" ht="13.5" thickTop="1">
      <c r="G57" s="46">
        <f>G56-G30</f>
        <v>0</v>
      </c>
      <c r="H57" s="46">
        <f>H56-H30</f>
        <v>0</v>
      </c>
    </row>
    <row r="58" spans="7:8" ht="12.75">
      <c r="G58" s="46"/>
      <c r="H58" s="46"/>
    </row>
    <row r="59" spans="7:8" ht="12.75">
      <c r="G59" s="46"/>
      <c r="H59" s="46"/>
    </row>
    <row r="61" ht="12.75">
      <c r="A61" s="1" t="s">
        <v>12</v>
      </c>
    </row>
    <row r="62" ht="12.75">
      <c r="A62" s="1" t="s">
        <v>104</v>
      </c>
    </row>
    <row r="67" spans="2:8" ht="12.75">
      <c r="B67" s="12" t="s">
        <v>90</v>
      </c>
      <c r="G67" s="29">
        <f>G40/G34</f>
        <v>1.8580695628947017</v>
      </c>
      <c r="H67" s="29">
        <f>H40/H34</f>
        <v>1.850361551523477</v>
      </c>
    </row>
  </sheetData>
  <printOptions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6">
      <selection activeCell="E46" sqref="E46"/>
    </sheetView>
  </sheetViews>
  <sheetFormatPr defaultColWidth="9.140625" defaultRowHeight="12.75"/>
  <cols>
    <col min="4" max="4" width="11.7109375" style="0" customWidth="1"/>
    <col min="5" max="7" width="15.7109375" style="0" customWidth="1"/>
    <col min="8" max="8" width="11.7109375" style="0" customWidth="1"/>
    <col min="9" max="9" width="9.28125" style="0" customWidth="1"/>
  </cols>
  <sheetData>
    <row r="1" ht="12.75">
      <c r="A1" s="1" t="s">
        <v>21</v>
      </c>
    </row>
    <row r="3" ht="12.75">
      <c r="A3" s="1" t="s">
        <v>110</v>
      </c>
    </row>
    <row r="6" spans="4:10" ht="12.75">
      <c r="D6" s="3" t="s">
        <v>46</v>
      </c>
      <c r="E6" s="3" t="s">
        <v>125</v>
      </c>
      <c r="F6" s="3" t="s">
        <v>16</v>
      </c>
      <c r="G6" s="3" t="s">
        <v>81</v>
      </c>
      <c r="H6" s="3" t="s">
        <v>47</v>
      </c>
      <c r="I6" s="3" t="s">
        <v>113</v>
      </c>
      <c r="J6" s="3" t="s">
        <v>47</v>
      </c>
    </row>
    <row r="7" spans="4:9" ht="12.75">
      <c r="D7" s="3" t="s">
        <v>45</v>
      </c>
      <c r="E7" s="3" t="s">
        <v>15</v>
      </c>
      <c r="F7" s="3" t="s">
        <v>17</v>
      </c>
      <c r="G7" s="3"/>
      <c r="I7" s="3" t="s">
        <v>114</v>
      </c>
    </row>
    <row r="8" spans="4:10" ht="12.75">
      <c r="D8" s="3" t="s">
        <v>24</v>
      </c>
      <c r="E8" s="3" t="s">
        <v>24</v>
      </c>
      <c r="F8" s="3" t="s">
        <v>24</v>
      </c>
      <c r="G8" s="3" t="s">
        <v>24</v>
      </c>
      <c r="H8" s="3" t="s">
        <v>24</v>
      </c>
      <c r="I8" s="3" t="s">
        <v>24</v>
      </c>
      <c r="J8" s="3" t="s">
        <v>24</v>
      </c>
    </row>
    <row r="10" ht="12.75">
      <c r="A10" t="s">
        <v>126</v>
      </c>
    </row>
    <row r="11" ht="12.75">
      <c r="A11" s="4" t="s">
        <v>111</v>
      </c>
    </row>
    <row r="13" spans="1:10" ht="12.75">
      <c r="A13" t="s">
        <v>89</v>
      </c>
      <c r="D13" s="6">
        <v>52413</v>
      </c>
      <c r="E13" s="6">
        <v>6206</v>
      </c>
      <c r="F13" s="6">
        <f>26891-1</f>
        <v>26890</v>
      </c>
      <c r="G13" s="6">
        <f>'BS'!H36</f>
        <v>7312</v>
      </c>
      <c r="H13" s="6">
        <f>SUM(D13:G13)</f>
        <v>92821</v>
      </c>
      <c r="I13" s="26">
        <f>'BS'!H38</f>
        <v>4162</v>
      </c>
      <c r="J13" s="26">
        <f>H13+I13</f>
        <v>96983</v>
      </c>
    </row>
    <row r="14" spans="4:10" ht="12.75">
      <c r="D14" s="6"/>
      <c r="E14" s="6"/>
      <c r="F14" s="6"/>
      <c r="G14" s="6"/>
      <c r="H14" s="6"/>
      <c r="I14" s="26"/>
      <c r="J14" s="26"/>
    </row>
    <row r="15" spans="1:10" ht="12.75">
      <c r="A15" t="s">
        <v>115</v>
      </c>
      <c r="D15" s="9"/>
      <c r="E15" s="9"/>
      <c r="F15" s="9">
        <v>257</v>
      </c>
      <c r="G15" s="9"/>
      <c r="H15" s="9">
        <f>SUM(D15:G15)</f>
        <v>257</v>
      </c>
      <c r="I15" s="49"/>
      <c r="J15" s="49">
        <f>H15+I15</f>
        <v>257</v>
      </c>
    </row>
    <row r="16" spans="4:10" ht="12.75">
      <c r="D16" s="6">
        <f>SUM(D13:D15)</f>
        <v>52413</v>
      </c>
      <c r="E16" s="6">
        <f aca="true" t="shared" si="0" ref="E16:J16">SUM(E13:E15)</f>
        <v>6206</v>
      </c>
      <c r="F16" s="6">
        <f t="shared" si="0"/>
        <v>27147</v>
      </c>
      <c r="G16" s="6">
        <f t="shared" si="0"/>
        <v>7312</v>
      </c>
      <c r="H16" s="6">
        <f t="shared" si="0"/>
        <v>93078</v>
      </c>
      <c r="I16" s="6">
        <f t="shared" si="0"/>
        <v>4162</v>
      </c>
      <c r="J16" s="6">
        <f t="shared" si="0"/>
        <v>97240</v>
      </c>
    </row>
    <row r="17" spans="4:8" ht="12.75">
      <c r="D17" s="6"/>
      <c r="E17" s="6"/>
      <c r="F17" s="6"/>
      <c r="G17" s="6"/>
      <c r="H17" s="6"/>
    </row>
    <row r="18" spans="1:10" ht="12.75">
      <c r="A18" t="s">
        <v>48</v>
      </c>
      <c r="D18" s="6"/>
      <c r="E18" s="28"/>
      <c r="F18" s="15">
        <f>PL!E38</f>
        <v>107</v>
      </c>
      <c r="G18" s="15"/>
      <c r="H18" s="6">
        <f>SUM(D18:G18)</f>
        <v>107</v>
      </c>
      <c r="I18">
        <f>PL!E39</f>
        <v>40</v>
      </c>
      <c r="J18" s="26">
        <f>H18+I18</f>
        <v>147</v>
      </c>
    </row>
    <row r="19" spans="1:8" ht="12.75">
      <c r="A19" t="s">
        <v>49</v>
      </c>
      <c r="D19" s="6"/>
      <c r="E19" s="6"/>
      <c r="F19" s="6"/>
      <c r="G19" s="6"/>
      <c r="H19" s="6"/>
    </row>
    <row r="20" spans="4:8" ht="12.75">
      <c r="D20" s="6"/>
      <c r="E20" s="6"/>
      <c r="F20" s="6"/>
      <c r="G20" s="6"/>
      <c r="H20" s="6"/>
    </row>
    <row r="21" spans="1:10" ht="12.75">
      <c r="A21" t="s">
        <v>50</v>
      </c>
      <c r="D21" s="8">
        <f>SUM(D16:D20)</f>
        <v>52413</v>
      </c>
      <c r="E21" s="8">
        <f aca="true" t="shared" si="1" ref="E21:J21">SUM(E16:E20)</f>
        <v>6206</v>
      </c>
      <c r="F21" s="8">
        <f t="shared" si="1"/>
        <v>27254</v>
      </c>
      <c r="G21" s="8">
        <f t="shared" si="1"/>
        <v>7312</v>
      </c>
      <c r="H21" s="8">
        <f t="shared" si="1"/>
        <v>93185</v>
      </c>
      <c r="I21" s="8">
        <f t="shared" si="1"/>
        <v>4202</v>
      </c>
      <c r="J21" s="8">
        <f t="shared" si="1"/>
        <v>97387</v>
      </c>
    </row>
    <row r="22" spans="4:8" ht="12.75">
      <c r="D22" s="6"/>
      <c r="E22" s="6"/>
      <c r="F22" s="6"/>
      <c r="G22" s="6"/>
      <c r="H22" s="27"/>
    </row>
    <row r="23" spans="4:8" ht="12.75">
      <c r="D23" s="6"/>
      <c r="E23" s="6"/>
      <c r="F23" s="6"/>
      <c r="G23" s="6"/>
      <c r="H23" s="6"/>
    </row>
    <row r="24" spans="1:8" ht="12.75">
      <c r="A24" t="s">
        <v>127</v>
      </c>
      <c r="D24" s="6"/>
      <c r="E24" s="6"/>
      <c r="F24" s="6"/>
      <c r="G24" s="6"/>
      <c r="H24" s="6"/>
    </row>
    <row r="25" spans="1:8" ht="12.75">
      <c r="A25" s="4" t="s">
        <v>112</v>
      </c>
      <c r="D25" s="6"/>
      <c r="E25" s="6"/>
      <c r="F25" s="6"/>
      <c r="G25" s="6"/>
      <c r="H25" s="6"/>
    </row>
    <row r="26" spans="4:8" ht="12.75">
      <c r="D26" s="6"/>
      <c r="E26" s="6"/>
      <c r="F26" s="6"/>
      <c r="G26" s="6"/>
      <c r="H26" s="6"/>
    </row>
    <row r="27" spans="1:10" ht="12.75">
      <c r="A27" t="s">
        <v>89</v>
      </c>
      <c r="D27" s="6">
        <v>52091</v>
      </c>
      <c r="E27" s="6">
        <v>992</v>
      </c>
      <c r="F27" s="6">
        <v>26625</v>
      </c>
      <c r="G27" s="6">
        <v>7659</v>
      </c>
      <c r="H27" s="6">
        <f>SUM(D27:G27)</f>
        <v>87367</v>
      </c>
      <c r="I27" s="12">
        <v>4484</v>
      </c>
      <c r="J27" s="26">
        <f>H27+I27</f>
        <v>91851</v>
      </c>
    </row>
    <row r="28" spans="4:8" ht="12.75">
      <c r="D28" s="6"/>
      <c r="E28" s="6"/>
      <c r="F28" s="6"/>
      <c r="G28" s="6"/>
      <c r="H28" s="6"/>
    </row>
    <row r="29" spans="1:10" ht="12.75">
      <c r="A29" t="s">
        <v>48</v>
      </c>
      <c r="D29" s="6">
        <v>275</v>
      </c>
      <c r="E29" s="6">
        <v>0</v>
      </c>
      <c r="F29" s="6">
        <v>182</v>
      </c>
      <c r="G29" s="6">
        <v>-275</v>
      </c>
      <c r="H29" s="6">
        <f>SUM(D29:G29)</f>
        <v>182</v>
      </c>
      <c r="I29" s="12">
        <v>96</v>
      </c>
      <c r="J29" s="26">
        <f>H29+I29</f>
        <v>278</v>
      </c>
    </row>
    <row r="30" spans="1:8" ht="12.75">
      <c r="A30" t="s">
        <v>49</v>
      </c>
      <c r="D30" s="6"/>
      <c r="E30" s="6"/>
      <c r="F30" s="6"/>
      <c r="G30" s="6"/>
      <c r="H30" s="6"/>
    </row>
    <row r="31" spans="4:8" ht="12.75">
      <c r="D31" s="6"/>
      <c r="E31" s="6"/>
      <c r="F31" s="6"/>
      <c r="G31" s="6"/>
      <c r="H31" s="6"/>
    </row>
    <row r="32" spans="1:10" ht="12.75">
      <c r="A32" t="s">
        <v>50</v>
      </c>
      <c r="D32" s="8">
        <f aca="true" t="shared" si="2" ref="D32:J32">SUM(D27:D31)</f>
        <v>52366</v>
      </c>
      <c r="E32" s="8">
        <f t="shared" si="2"/>
        <v>992</v>
      </c>
      <c r="F32" s="8">
        <f t="shared" si="2"/>
        <v>26807</v>
      </c>
      <c r="G32" s="8">
        <f t="shared" si="2"/>
        <v>7384</v>
      </c>
      <c r="H32" s="8">
        <f t="shared" si="2"/>
        <v>87549</v>
      </c>
      <c r="I32" s="8">
        <f t="shared" si="2"/>
        <v>4580</v>
      </c>
      <c r="J32" s="8">
        <f t="shared" si="2"/>
        <v>92129</v>
      </c>
    </row>
    <row r="33" spans="6:8" ht="12.75">
      <c r="F33" s="26"/>
      <c r="G33" s="26"/>
      <c r="H33" s="26"/>
    </row>
    <row r="35" ht="12.75">
      <c r="A35" s="1" t="s">
        <v>51</v>
      </c>
    </row>
    <row r="36" ht="12.75">
      <c r="A36" s="1" t="s">
        <v>104</v>
      </c>
    </row>
  </sheetData>
  <printOptions/>
  <pageMargins left="0.75" right="0.31" top="1" bottom="1" header="0.5" footer="0.5"/>
  <pageSetup fitToHeight="1" fitToWidth="1" horizontalDpi="600" verticalDpi="600" orientation="portrait" paperSize="9" scale="8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6" sqref="E16"/>
    </sheetView>
  </sheetViews>
  <sheetFormatPr defaultColWidth="9.140625" defaultRowHeight="12.75"/>
  <cols>
    <col min="7" max="7" width="16.28125" style="0" customWidth="1"/>
    <col min="8" max="8" width="15.7109375" style="0" customWidth="1"/>
  </cols>
  <sheetData>
    <row r="1" ht="12.75">
      <c r="A1" s="1" t="s">
        <v>21</v>
      </c>
    </row>
    <row r="3" ht="12.75">
      <c r="A3" s="1" t="s">
        <v>116</v>
      </c>
    </row>
    <row r="6" spans="7:8" ht="12.75">
      <c r="G6" s="3"/>
      <c r="H6" s="3"/>
    </row>
    <row r="7" spans="7:8" ht="12.75">
      <c r="G7" s="3" t="s">
        <v>117</v>
      </c>
      <c r="H7" s="3" t="str">
        <f>G7</f>
        <v>3 months ended </v>
      </c>
    </row>
    <row r="8" spans="7:8" ht="12.75">
      <c r="G8" s="16" t="s">
        <v>93</v>
      </c>
      <c r="H8" s="16" t="s">
        <v>103</v>
      </c>
    </row>
    <row r="9" spans="7:8" ht="12.75">
      <c r="G9" s="3" t="s">
        <v>24</v>
      </c>
      <c r="H9" s="3" t="s">
        <v>24</v>
      </c>
    </row>
    <row r="10" ht="12.75">
      <c r="G10" s="6"/>
    </row>
    <row r="11" spans="1:8" ht="12.75">
      <c r="A11" t="s">
        <v>128</v>
      </c>
      <c r="G11" s="6">
        <f>PL!E31</f>
        <v>427</v>
      </c>
      <c r="H11" s="6">
        <v>443</v>
      </c>
    </row>
    <row r="12" spans="7:8" ht="12.75">
      <c r="G12" s="6"/>
      <c r="H12" s="6"/>
    </row>
    <row r="13" spans="1:8" ht="12.75">
      <c r="A13" t="s">
        <v>14</v>
      </c>
      <c r="G13" s="6">
        <v>1471</v>
      </c>
      <c r="H13" s="6">
        <v>3727</v>
      </c>
    </row>
    <row r="14" spans="7:8" ht="12.75">
      <c r="G14" s="9"/>
      <c r="H14" s="9"/>
    </row>
    <row r="15" spans="1:8" ht="12.75">
      <c r="A15" t="s">
        <v>40</v>
      </c>
      <c r="G15" s="6">
        <f>SUM(G10:G14)</f>
        <v>1898</v>
      </c>
      <c r="H15" s="6">
        <f>SUM(H10:H14)</f>
        <v>4170</v>
      </c>
    </row>
    <row r="16" spans="7:8" ht="12.75">
      <c r="G16" s="6"/>
      <c r="H16" s="6"/>
    </row>
    <row r="17" spans="1:8" ht="12.75">
      <c r="A17" t="s">
        <v>41</v>
      </c>
      <c r="G17" s="6">
        <v>-6049</v>
      </c>
      <c r="H17" s="6">
        <v>-5068</v>
      </c>
    </row>
    <row r="18" spans="7:8" ht="12.75">
      <c r="G18" s="6"/>
      <c r="H18" s="6"/>
    </row>
    <row r="19" spans="1:8" ht="12.75">
      <c r="A19" t="s">
        <v>124</v>
      </c>
      <c r="G19" s="6">
        <v>-370</v>
      </c>
      <c r="H19" s="6">
        <v>-944</v>
      </c>
    </row>
    <row r="20" spans="7:8" ht="12.75">
      <c r="G20" s="6"/>
      <c r="H20" s="6"/>
    </row>
    <row r="21" spans="1:8" ht="12.75">
      <c r="A21" t="s">
        <v>42</v>
      </c>
      <c r="G21" s="6">
        <v>-795</v>
      </c>
      <c r="H21" s="6">
        <v>-971</v>
      </c>
    </row>
    <row r="22" spans="7:8" ht="12.75">
      <c r="G22" s="6"/>
      <c r="H22" s="6"/>
    </row>
    <row r="23" spans="1:8" ht="12.75">
      <c r="A23" t="s">
        <v>43</v>
      </c>
      <c r="G23" s="6">
        <v>4657</v>
      </c>
      <c r="H23" s="6">
        <v>1059</v>
      </c>
    </row>
    <row r="24" spans="7:8" ht="12.75">
      <c r="G24" s="9"/>
      <c r="H24" s="9"/>
    </row>
    <row r="25" spans="1:8" ht="12.75">
      <c r="A25" t="s">
        <v>44</v>
      </c>
      <c r="G25" s="6">
        <f>SUM(G15:G24)</f>
        <v>-659</v>
      </c>
      <c r="H25" s="6">
        <f>SUM(H15:H24)</f>
        <v>-1754</v>
      </c>
    </row>
    <row r="26" spans="7:8" ht="12.75">
      <c r="G26" s="6"/>
      <c r="H26" s="6"/>
    </row>
    <row r="27" spans="1:8" ht="12.75">
      <c r="A27" t="s">
        <v>86</v>
      </c>
      <c r="G27" s="6">
        <v>-15494</v>
      </c>
      <c r="H27" s="6">
        <v>-16306</v>
      </c>
    </row>
    <row r="28" ht="12.75">
      <c r="G28" s="6"/>
    </row>
    <row r="29" spans="1:8" ht="13.5" thickBot="1">
      <c r="A29" t="s">
        <v>87</v>
      </c>
      <c r="G29" s="10">
        <f>SUM(G25:G28)</f>
        <v>-16153</v>
      </c>
      <c r="H29" s="10">
        <f>SUM(H25:H28)</f>
        <v>-18060</v>
      </c>
    </row>
    <row r="30" ht="13.5" thickTop="1"/>
    <row r="34" ht="12.75">
      <c r="A34" s="1" t="s">
        <v>0</v>
      </c>
    </row>
    <row r="35" ht="12.75">
      <c r="A35" s="1" t="s">
        <v>104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s="1" t="s">
        <v>21</v>
      </c>
    </row>
    <row r="3" ht="12.75">
      <c r="A3" s="1" t="s">
        <v>52</v>
      </c>
    </row>
    <row r="5" ht="12.75">
      <c r="A5" s="1" t="s">
        <v>118</v>
      </c>
    </row>
    <row r="9" spans="3:6" ht="12.75">
      <c r="C9" s="51" t="s">
        <v>53</v>
      </c>
      <c r="D9" s="52"/>
      <c r="E9" s="51" t="s">
        <v>18</v>
      </c>
      <c r="F9" s="52"/>
    </row>
    <row r="10" spans="3:6" ht="12.75">
      <c r="C10" s="17" t="s">
        <v>55</v>
      </c>
      <c r="D10" s="3" t="s">
        <v>56</v>
      </c>
      <c r="E10" s="17" t="s">
        <v>55</v>
      </c>
      <c r="F10" s="18" t="s">
        <v>56</v>
      </c>
    </row>
    <row r="11" spans="3:6" ht="12.75">
      <c r="C11" s="17" t="s">
        <v>57</v>
      </c>
      <c r="D11" s="3" t="s">
        <v>58</v>
      </c>
      <c r="E11" s="17" t="s">
        <v>59</v>
      </c>
      <c r="F11" s="17" t="s">
        <v>60</v>
      </c>
    </row>
    <row r="12" spans="3:6" ht="12.75">
      <c r="C12" s="17" t="s">
        <v>93</v>
      </c>
      <c r="D12" s="17" t="s">
        <v>103</v>
      </c>
      <c r="E12" s="17" t="str">
        <f>C12</f>
        <v>31.03.2006</v>
      </c>
      <c r="F12" s="17" t="str">
        <f>D12</f>
        <v>31.03.2005</v>
      </c>
    </row>
    <row r="13" spans="3:6" ht="12.75">
      <c r="C13" s="17" t="s">
        <v>24</v>
      </c>
      <c r="D13" s="3" t="s">
        <v>24</v>
      </c>
      <c r="E13" s="17" t="s">
        <v>24</v>
      </c>
      <c r="F13" s="17" t="s">
        <v>24</v>
      </c>
    </row>
    <row r="14" spans="3:6" ht="12.75">
      <c r="C14" s="19"/>
      <c r="E14" s="19"/>
      <c r="F14" s="19"/>
    </row>
    <row r="15" spans="1:6" ht="12.75">
      <c r="A15" s="20">
        <v>1</v>
      </c>
      <c r="B15" s="20" t="s">
        <v>26</v>
      </c>
      <c r="C15" s="21">
        <f>PL!E15</f>
        <v>27170</v>
      </c>
      <c r="D15" s="21">
        <f>PL!F15</f>
        <v>42831</v>
      </c>
      <c r="E15" s="21">
        <f>PL!G15</f>
        <v>27170</v>
      </c>
      <c r="F15" s="21">
        <f>PL!H15</f>
        <v>42831</v>
      </c>
    </row>
    <row r="16" spans="1:6" ht="12.75">
      <c r="A16" s="20"/>
      <c r="B16" s="20"/>
      <c r="C16" s="21"/>
      <c r="D16" s="21"/>
      <c r="E16" s="21"/>
      <c r="F16" s="21"/>
    </row>
    <row r="17" spans="1:6" ht="12.75">
      <c r="A17" s="20">
        <v>2</v>
      </c>
      <c r="B17" s="20" t="s">
        <v>67</v>
      </c>
      <c r="C17" s="21">
        <f>PL!E31</f>
        <v>427</v>
      </c>
      <c r="D17" s="21">
        <f>PL!F31</f>
        <v>397</v>
      </c>
      <c r="E17" s="21">
        <f>PL!G31</f>
        <v>427</v>
      </c>
      <c r="F17" s="21">
        <f>PL!H31</f>
        <v>397</v>
      </c>
    </row>
    <row r="18" spans="1:6" ht="12.75">
      <c r="A18" s="20"/>
      <c r="B18" s="20"/>
      <c r="C18" s="21"/>
      <c r="D18" s="21"/>
      <c r="E18" s="21"/>
      <c r="F18" s="21"/>
    </row>
    <row r="19" spans="1:6" ht="12.75">
      <c r="A19" s="20">
        <v>3</v>
      </c>
      <c r="B19" s="20" t="s">
        <v>19</v>
      </c>
      <c r="C19" s="21">
        <f>PL!E38</f>
        <v>107</v>
      </c>
      <c r="D19" s="21">
        <f>PL!F38</f>
        <v>182</v>
      </c>
      <c r="E19" s="21">
        <f>PL!G38</f>
        <v>107</v>
      </c>
      <c r="F19" s="21">
        <f>PL!H38</f>
        <v>182</v>
      </c>
    </row>
    <row r="20" spans="1:6" ht="12.75">
      <c r="A20" s="20"/>
      <c r="B20" s="20" t="s">
        <v>61</v>
      </c>
      <c r="C20" s="21"/>
      <c r="D20" s="21"/>
      <c r="E20" s="21"/>
      <c r="F20" s="21"/>
    </row>
    <row r="21" spans="1:6" ht="12.75">
      <c r="A21" s="20"/>
      <c r="B21" s="20"/>
      <c r="C21" s="21"/>
      <c r="D21" s="21"/>
      <c r="E21" s="21"/>
      <c r="F21" s="21"/>
    </row>
    <row r="22" spans="1:6" ht="12.75">
      <c r="A22" s="20">
        <v>4</v>
      </c>
      <c r="B22" s="20" t="s">
        <v>68</v>
      </c>
      <c r="C22" s="21">
        <f>C19</f>
        <v>107</v>
      </c>
      <c r="D22" s="21">
        <f>D19</f>
        <v>182</v>
      </c>
      <c r="E22" s="21">
        <f>E19</f>
        <v>107</v>
      </c>
      <c r="F22" s="21">
        <f>F19</f>
        <v>182</v>
      </c>
    </row>
    <row r="23" spans="1:6" ht="12.75">
      <c r="A23" s="20"/>
      <c r="B23" s="20"/>
      <c r="C23" s="21"/>
      <c r="D23" s="21"/>
      <c r="E23" s="21"/>
      <c r="F23" s="21"/>
    </row>
    <row r="24" spans="1:6" ht="12.75">
      <c r="A24" s="20">
        <v>5</v>
      </c>
      <c r="B24" s="20" t="s">
        <v>20</v>
      </c>
      <c r="C24" s="22">
        <f>PL!E47</f>
        <v>0.29</v>
      </c>
      <c r="D24" s="22">
        <f>PL!F47</f>
        <v>0.41</v>
      </c>
      <c r="E24" s="22">
        <f>PL!G47</f>
        <v>0.29</v>
      </c>
      <c r="F24" s="22">
        <f>PL!H47</f>
        <v>0.41</v>
      </c>
    </row>
    <row r="25" spans="1:6" ht="12.75">
      <c r="A25" s="20"/>
      <c r="B25" s="20"/>
      <c r="C25" s="21"/>
      <c r="D25" s="21"/>
      <c r="E25" s="21"/>
      <c r="F25" s="21"/>
    </row>
    <row r="26" spans="1:6" ht="12.75">
      <c r="A26" s="20">
        <v>6</v>
      </c>
      <c r="B26" s="20" t="s">
        <v>62</v>
      </c>
      <c r="C26" s="22">
        <v>1.5</v>
      </c>
      <c r="D26" s="22">
        <v>1.5</v>
      </c>
      <c r="E26" s="22">
        <v>1.5</v>
      </c>
      <c r="F26" s="22">
        <v>1.5</v>
      </c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1:6" ht="12.75">
      <c r="A29" s="20"/>
      <c r="B29" s="20"/>
      <c r="C29" s="53" t="s">
        <v>63</v>
      </c>
      <c r="D29" s="53"/>
      <c r="E29" s="54" t="s">
        <v>82</v>
      </c>
      <c r="F29" s="53"/>
    </row>
    <row r="30" spans="1:6" ht="12.75">
      <c r="A30" s="20">
        <v>7</v>
      </c>
      <c r="B30" s="23" t="s">
        <v>91</v>
      </c>
      <c r="C30" s="24"/>
      <c r="D30" s="30">
        <f>'BS'!G67</f>
        <v>1.8580695628947017</v>
      </c>
      <c r="E30" s="31"/>
      <c r="F30" s="32">
        <f>'BS'!H67</f>
        <v>1.850361551523477</v>
      </c>
    </row>
    <row r="35" ht="12.75">
      <c r="A35" t="s">
        <v>64</v>
      </c>
    </row>
    <row r="37" spans="3:6" ht="12.75">
      <c r="C37" s="51" t="s">
        <v>53</v>
      </c>
      <c r="D37" s="52"/>
      <c r="E37" s="51" t="s">
        <v>54</v>
      </c>
      <c r="F37" s="52"/>
    </row>
    <row r="38" spans="3:6" ht="12.75">
      <c r="C38" s="18" t="s">
        <v>55</v>
      </c>
      <c r="D38" s="18" t="s">
        <v>56</v>
      </c>
      <c r="E38" s="18" t="s">
        <v>55</v>
      </c>
      <c r="F38" s="18" t="s">
        <v>56</v>
      </c>
    </row>
    <row r="39" spans="3:6" ht="12.75">
      <c r="C39" s="17" t="s">
        <v>57</v>
      </c>
      <c r="D39" s="17" t="s">
        <v>58</v>
      </c>
      <c r="E39" s="17" t="s">
        <v>59</v>
      </c>
      <c r="F39" s="17" t="s">
        <v>60</v>
      </c>
    </row>
    <row r="40" spans="3:6" ht="12.75">
      <c r="C40" s="17" t="str">
        <f>C12</f>
        <v>31.03.2006</v>
      </c>
      <c r="D40" s="17" t="str">
        <f>D12</f>
        <v>31.03.2005</v>
      </c>
      <c r="E40" s="17" t="str">
        <f>E12</f>
        <v>31.03.2006</v>
      </c>
      <c r="F40" s="17" t="str">
        <f>F12</f>
        <v>31.03.2005</v>
      </c>
    </row>
    <row r="41" spans="3:6" ht="12.75">
      <c r="C41" s="17" t="s">
        <v>24</v>
      </c>
      <c r="D41" s="17" t="s">
        <v>24</v>
      </c>
      <c r="E41" s="17" t="s">
        <v>24</v>
      </c>
      <c r="F41" s="17" t="s">
        <v>24</v>
      </c>
    </row>
    <row r="42" spans="3:6" ht="12.75">
      <c r="C42" s="19"/>
      <c r="D42" s="19"/>
      <c r="E42" s="19"/>
      <c r="F42" s="19"/>
    </row>
    <row r="43" spans="1:6" ht="12.75">
      <c r="A43" s="20">
        <v>1</v>
      </c>
      <c r="B43" s="20" t="s">
        <v>69</v>
      </c>
      <c r="C43" s="21">
        <f>+PL!E19+PL!E23+PL!E21</f>
        <v>569</v>
      </c>
      <c r="D43" s="21">
        <f>+PL!F19+PL!F23+PL!F21</f>
        <v>1933</v>
      </c>
      <c r="E43" s="21">
        <f>+PL!G19+PL!G23+PL!G21</f>
        <v>569</v>
      </c>
      <c r="F43" s="21">
        <f>+PL!H19+PL!H23+PL!H21</f>
        <v>1933</v>
      </c>
    </row>
    <row r="44" spans="1:6" ht="12.75">
      <c r="A44" s="20">
        <v>2</v>
      </c>
      <c r="B44" s="20" t="s">
        <v>65</v>
      </c>
      <c r="C44" s="21">
        <f>+PL!E27</f>
        <v>992</v>
      </c>
      <c r="D44" s="21">
        <f>+PL!F27</f>
        <v>60</v>
      </c>
      <c r="E44" s="21">
        <f>+PL!G27</f>
        <v>992</v>
      </c>
      <c r="F44" s="21">
        <f>+PL!H27</f>
        <v>60</v>
      </c>
    </row>
    <row r="45" spans="1:6" ht="12.75">
      <c r="A45" s="20">
        <v>3</v>
      </c>
      <c r="B45" s="20" t="s">
        <v>66</v>
      </c>
      <c r="C45" s="21">
        <f>+PL!E25</f>
        <v>-1412</v>
      </c>
      <c r="D45" s="21">
        <f>+PL!F25</f>
        <v>-1033</v>
      </c>
      <c r="E45" s="21">
        <f>+PL!G25</f>
        <v>-1412</v>
      </c>
      <c r="F45" s="21">
        <f>+PL!H25</f>
        <v>-1033</v>
      </c>
    </row>
  </sheetData>
  <mergeCells count="6">
    <mergeCell ref="C37:D37"/>
    <mergeCell ref="E37:F37"/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M&amp;C SERVICES SDN BHD</cp:lastModifiedBy>
  <cp:lastPrinted>2006-05-30T09:34:41Z</cp:lastPrinted>
  <dcterms:created xsi:type="dcterms:W3CDTF">1996-10-14T23:33:28Z</dcterms:created>
  <dcterms:modified xsi:type="dcterms:W3CDTF">2006-05-30T09:40:36Z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-1190177893</vt:i4>
  </property>
  <property fmtid="{D5CDD505-2E9C-101B-9397-08002B2CF9AE}" pid="3" name="_EmailSubject">
    <vt:lpwstr>Announcement 0306</vt:lpwstr>
  </property>
  <property fmtid="{D5CDD505-2E9C-101B-9397-08002B2CF9AE}" pid="4" name="_AuthorEmail">
    <vt:lpwstr>shchong@jetson.com.my</vt:lpwstr>
  </property>
  <property fmtid="{D5CDD505-2E9C-101B-9397-08002B2CF9AE}" pid="5" name="_AuthorEmailDisplayName">
    <vt:lpwstr>Chong Shwu Huey</vt:lpwstr>
  </property>
  <property fmtid="{D5CDD505-2E9C-101B-9397-08002B2CF9AE}" pid="6" name="_PreviousAdHocReviewCycleID">
    <vt:i4>-1541274055</vt:i4>
  </property>
</Properties>
</file>