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405" windowHeight="4875" activeTab="0"/>
  </bookViews>
  <sheets>
    <sheet name="pnl-klse" sheetId="1" r:id="rId1"/>
    <sheet name="BS" sheetId="2" r:id="rId2"/>
    <sheet name="Notes" sheetId="3" r:id="rId3"/>
  </sheets>
  <externalReferences>
    <externalReference r:id="rId6"/>
    <externalReference r:id="rId7"/>
  </externalReferences>
  <definedNames>
    <definedName name="DEFERRED_TAX">'[1]CBS'!$AB$70</definedName>
    <definedName name="_xlnm.Print_Area" localSheetId="2">'Notes'!$A:$IV</definedName>
    <definedName name="_xlnm.Print_Area" localSheetId="0">'pnl-klse'!$A$1:$K$47</definedName>
    <definedName name="_xlnm.Print_Titles" localSheetId="1">'BS'!$1:$5</definedName>
    <definedName name="_xlnm.Print_Titles" localSheetId="0">'pnl-klse'!$6:$10</definedName>
    <definedName name="_xlnm.Print_Titles">$A$1:$A$1</definedName>
    <definedName name="TAXATION" localSheetId="1">'[1]CBS'!$AB$59</definedName>
  </definedNames>
  <calcPr fullCalcOnLoad="1"/>
</workbook>
</file>

<file path=xl/sharedStrings.xml><?xml version="1.0" encoding="utf-8"?>
<sst xmlns="http://schemas.openxmlformats.org/spreadsheetml/2006/main" count="258" uniqueCount="230">
  <si>
    <t>QUARTERLY REPORT</t>
  </si>
  <si>
    <t>Quartery report on consolidated results for the financial quarter ended 30 June 2001</t>
  </si>
  <si>
    <t>The figure have not been audited</t>
  </si>
  <si>
    <t>CONSOLIDATED INCOME STATEMENT</t>
  </si>
  <si>
    <t>INDIVIDUAL PERIOD</t>
  </si>
  <si>
    <t>CUMULATIVE PERIOD</t>
  </si>
  <si>
    <t>Current Year</t>
  </si>
  <si>
    <t>Preceding Year</t>
  </si>
  <si>
    <t>Quarter</t>
  </si>
  <si>
    <t>Corresp. Quarter</t>
  </si>
  <si>
    <t>To Date</t>
  </si>
  <si>
    <t>Corresp. Period</t>
  </si>
  <si>
    <t>RM'000</t>
  </si>
  <si>
    <t>(a)</t>
  </si>
  <si>
    <t>Turnover</t>
  </si>
  <si>
    <t>(b)</t>
  </si>
  <si>
    <t>Investment Income</t>
  </si>
  <si>
    <t>(c)</t>
  </si>
  <si>
    <t>Other income including interest income</t>
  </si>
  <si>
    <t>Operating profit/(loss) before</t>
  </si>
  <si>
    <t>interest on borrowings, depreciation and</t>
  </si>
  <si>
    <t>amortisation, exceptional items, income tax,</t>
  </si>
  <si>
    <t>minority interests and extraordinary items</t>
  </si>
  <si>
    <t>Interest on borrowings</t>
  </si>
  <si>
    <t>Depreciation and amortisation</t>
  </si>
  <si>
    <t>(d)</t>
  </si>
  <si>
    <t>Exceptional items</t>
  </si>
  <si>
    <t>(e)</t>
  </si>
  <si>
    <t>Operating profit/(loss) after</t>
  </si>
  <si>
    <t>amortisation and exceptional items but before</t>
  </si>
  <si>
    <t xml:space="preserve">income tax, minority interests and </t>
  </si>
  <si>
    <t>extraordinary item.</t>
  </si>
  <si>
    <t>(f)</t>
  </si>
  <si>
    <t>Share in results of associated companies</t>
  </si>
  <si>
    <t>(g)</t>
  </si>
  <si>
    <t>Profit/(loss) before taxation, minority interests</t>
  </si>
  <si>
    <t>and extraordinary items</t>
  </si>
  <si>
    <t>(h)</t>
  </si>
  <si>
    <t>Taxation</t>
  </si>
  <si>
    <t>(i)</t>
  </si>
  <si>
    <t>(i)  Profit/(loss) after taxation</t>
  </si>
  <si>
    <t xml:space="preserve">     before deducting minority interest</t>
  </si>
  <si>
    <t>(ii) Minority interest</t>
  </si>
  <si>
    <t>(j)</t>
  </si>
  <si>
    <t>Profit / (loss) after taxation</t>
  </si>
  <si>
    <t>attributable to members of the company</t>
  </si>
  <si>
    <t>(k)</t>
  </si>
  <si>
    <t>(i)  Extraordinary items</t>
  </si>
  <si>
    <t>(ii)  Less minority interests</t>
  </si>
  <si>
    <t xml:space="preserve">(iii) Extraordinary items attributable to </t>
  </si>
  <si>
    <t xml:space="preserve">      members of the company</t>
  </si>
  <si>
    <t>(l)</t>
  </si>
  <si>
    <t>Profit/(loss) after taxation and extraordinary</t>
  </si>
  <si>
    <t>items attributable to members of the company</t>
  </si>
  <si>
    <t xml:space="preserve">Earnings per share based on 2(j) above after </t>
  </si>
  <si>
    <t>deducting any provision for preference</t>
  </si>
  <si>
    <t>dividends, if any:-</t>
  </si>
  <si>
    <t>(i)  Basic (based on</t>
  </si>
  <si>
    <t>8.95 sen</t>
  </si>
  <si>
    <t>10.57 sen</t>
  </si>
  <si>
    <t xml:space="preserve">      ordinary shares) (sen)</t>
  </si>
  <si>
    <t>(ii) Fully diluted (based on</t>
  </si>
  <si>
    <t>8.12 sen</t>
  </si>
  <si>
    <t>9.35 sen</t>
  </si>
  <si>
    <t>BALANCE SHEET AS AT 30 JUNE 2001</t>
  </si>
  <si>
    <t>Audited</t>
  </si>
  <si>
    <t>MARCH 2001</t>
  </si>
  <si>
    <t>Fixed Assets</t>
  </si>
  <si>
    <t>Investment in Associated Companies</t>
  </si>
  <si>
    <t>Jointly controlled entity</t>
  </si>
  <si>
    <t>Other Investment</t>
  </si>
  <si>
    <t>Concession Asset</t>
  </si>
  <si>
    <t>Real Property Asset</t>
  </si>
  <si>
    <t>Goodwill On Consolidation</t>
  </si>
  <si>
    <t>Sinking Fund</t>
  </si>
  <si>
    <t>Current Assets</t>
  </si>
  <si>
    <t>Stocks</t>
  </si>
  <si>
    <t>Trade Debtors</t>
  </si>
  <si>
    <t>Other Debtors</t>
  </si>
  <si>
    <t>Amount due from an Associated Company</t>
  </si>
  <si>
    <t>Deposits</t>
  </si>
  <si>
    <t>Cash and Bank Balance</t>
  </si>
  <si>
    <t>Current Liabilities</t>
  </si>
  <si>
    <t>Trade Creditors</t>
  </si>
  <si>
    <t>Other Creditors</t>
  </si>
  <si>
    <t>Short Term Borrowings</t>
  </si>
  <si>
    <t>Hire Purchase and Leasing Creditors</t>
  </si>
  <si>
    <t>Redeemable Unsecured Bonds</t>
  </si>
  <si>
    <t>Proposed Dividends</t>
  </si>
  <si>
    <t>Provision for Taxation</t>
  </si>
  <si>
    <t>Net Current Assets/ ( Current Liabilities )</t>
  </si>
  <si>
    <t>Deferred Income</t>
  </si>
  <si>
    <t>Long Term Liabilities</t>
  </si>
  <si>
    <t>Long Term Borrowings</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</si>
  <si>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</si>
  <si>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</si>
  <si>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</si>
  <si>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</si>
  <si>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</si>
  <si>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</si>
  <si>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</si>
  <si>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</si>
  <si>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</si>
  <si>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</si>
  <si>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</si>
  <si>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MTD CAPITAL BHD (256187-T)</t>
  </si>
  <si>
    <t>QUARTERLY UNAUDITED RESULTS FOR THE PERIOD ENDED 30 JUNE 2001</t>
  </si>
  <si>
    <t>NOTES</t>
  </si>
  <si>
    <t>1. Accounting Principles</t>
  </si>
  <si>
    <t>The accounts of the Group were prepared using the same accounting policies, method of computation and basis of consolidation as those used during the preparation of the most recent annual financial statements.</t>
  </si>
  <si>
    <t>2. Exceptional Items</t>
  </si>
  <si>
    <t>There were no exceptional items for the financial period under review.</t>
  </si>
  <si>
    <t>3. Extraordinary Items</t>
  </si>
  <si>
    <t>There were no extraordinary items for the financial period under review.</t>
  </si>
  <si>
    <t>4. Taxation</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</si>
  <si>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</si>
  <si>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</si>
  <si>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</si>
  <si>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</si>
  <si>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</si>
  <si>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</si>
  <si>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</si>
  <si>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</si>
  <si>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</si>
  <si>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</si>
  <si>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 xml:space="preserve"> - Share of Associated Companies</t>
  </si>
  <si>
    <t xml:space="preserve"> - In respect of prior years</t>
  </si>
  <si>
    <t>5. Quoted Securities</t>
  </si>
  <si>
    <t>(a) There were no purchases or disposals of quoted securities for the financial period under review.</t>
  </si>
  <si>
    <t>(b) As at 30.06.2001, value of investment in quoted shares and warrants;</t>
  </si>
  <si>
    <t>Associated Co.</t>
  </si>
  <si>
    <t>Others</t>
  </si>
  <si>
    <t>At Cost</t>
  </si>
  <si>
    <t>(ii)</t>
  </si>
  <si>
    <t>At Book Value</t>
  </si>
  <si>
    <t>(iii)</t>
  </si>
  <si>
    <t xml:space="preserve">At Market Value </t>
  </si>
  <si>
    <t>6. Changes in the Composition of the Group</t>
  </si>
  <si>
    <t>There has been no significant change to the composition of the group in the quarter under review.</t>
  </si>
  <si>
    <t xml:space="preserve"> </t>
  </si>
  <si>
    <t>7. Status of Corporate Proposals Announced But Not Completed.</t>
  </si>
  <si>
    <t>a) On 3 April 2001, Company had executed a Memorandum of Understanding ("MOU")  with Dewina Berhad and Haji Ibrahim Bin Haji Ahmad in relation to:</t>
  </si>
  <si>
    <t xml:space="preserve">    I) Proposed disposal by MTD of the entiry Equity interest in MTD Prime Sdn Bhd for a proposed                    consideration of approximately RM1 billion.</t>
  </si>
  <si>
    <t xml:space="preserve">    ii) Proposed disposal by Dewina of all its subsidiaries to Haji Ibrahim Bin Haji Ahmad</t>
  </si>
  <si>
    <t>b)  On 3 May 2001, Company announced the redemption and final payment of interest on 2.0% redeemable unsecured bonds for period 31 December 2000 to 23 May 2001 to be paid on 23 May 2001.</t>
  </si>
  <si>
    <t>e) Additional 14,000 new ordinary shares of RM1.00 each were issued on 24 May 2001.</t>
  </si>
  <si>
    <t>f) Company announced on 31 May 2001 their intention to seek shareholders approvals for the amendments of articles of association and proposed shareholders mandate for recurrent related party transactions of a revenue or trading nature.</t>
  </si>
  <si>
    <t>g) Company refer to the announcement made on 3 April 2001 and 3 May 2001 and wishes to announce that on 1 June 2001, MTD, Dewina and Haji Ibrahim bin Haji Ahmad have agreed to extend the effectiveness of the Memorandum of Understanding ("MOU")</t>
  </si>
  <si>
    <t>h) On 1 June 2001, Company is pleased to announce the the Company</t>
  </si>
  <si>
    <t>Pending approval:</t>
  </si>
  <si>
    <t xml:space="preserve">  I) Kuala Lumpur Stock Exchange</t>
  </si>
  <si>
    <t xml:space="preserve">  ii) Securities Commission</t>
  </si>
  <si>
    <t xml:space="preserve">  iii) Shareholders</t>
  </si>
  <si>
    <t xml:space="preserve">  iv) Relevant authorities</t>
  </si>
  <si>
    <t>Approvals required:</t>
  </si>
  <si>
    <t xml:space="preserve">  I) Approvals from the Government of Malaysia was obtained on 20 March 2001.</t>
  </si>
  <si>
    <t xml:space="preserve">  ii) Approvals from Securities Commission was obtained on 14 June 2001.</t>
  </si>
  <si>
    <t>A.  DEWINA BERHAD</t>
  </si>
  <si>
    <t>iii.  Proposed replacement to certain institutions and individuals to be identified, who are deemed public to meet the 25% public shareholders spread; and</t>
  </si>
  <si>
    <t>iv.  Proposed waiver for Puncak Sabit from undertaking a mandatory general offer under Practice 2.9.1 of the Malaysian Code on Take-Overs and Mergers, 1998.</t>
  </si>
  <si>
    <t>On 20 July 2001, Puncak Sabit had entered into a definitive agreement with Dewina for the Disposal Share with Disposal Warrant.</t>
  </si>
  <si>
    <t>B. METACORP BERHAD</t>
  </si>
  <si>
    <t>Subsequently, Lambang Simfoni had between 9 August and 15 August 2001, had, via direct business transactions, acquired 16,832,698 ordinary shares of RM1.00 each in Metacorp at RM3.00 per share amounting to a total purchase consideration of RM50.4m.</t>
  </si>
  <si>
    <t>With the aforesaid acquisition, the shareholdings of MTD and persons acting in concert with MTD is 44,600,787 shares or approximately 39.91% of the issued and paid-up capital of Metacorp.</t>
  </si>
  <si>
    <t>As todate, the above proposals are still pending approvals from the relevant authorities.</t>
  </si>
  <si>
    <t>8. Seasonal of Cyclical Factors</t>
  </si>
  <si>
    <t>The business operations of the Group are not significantly affected by seasonal or cyclical factors.</t>
  </si>
  <si>
    <t>9. Changes in Share Capital</t>
  </si>
  <si>
    <t>10. Group Borrowings and Debt Securities</t>
  </si>
  <si>
    <t>Total Group borrowings as at 30 June 2001 are as follows :-</t>
  </si>
  <si>
    <t xml:space="preserve">Denominated </t>
  </si>
  <si>
    <t>Ringgit</t>
  </si>
  <si>
    <t>in USD</t>
  </si>
  <si>
    <t>Equivalent</t>
  </si>
  <si>
    <t>USD'000</t>
  </si>
  <si>
    <t>LONG TERM    -   (Secured)</t>
  </si>
  <si>
    <t>SHORT TERM   -  (Secured)</t>
  </si>
  <si>
    <t xml:space="preserve">    -  (Unsecured)</t>
  </si>
  <si>
    <t>TOTAL BORROWINGS</t>
  </si>
  <si>
    <t>11. Contingent Liabilities</t>
  </si>
  <si>
    <t>Contingent liabilities of the Group as at 22 August 2001 comprises of</t>
  </si>
  <si>
    <t>Corporate Guarantee given to Third Parties by Subsidiary</t>
  </si>
  <si>
    <t xml:space="preserve">Corporate Guarantee given by the Company on behalf of the Subsidiaries            </t>
  </si>
  <si>
    <t>12. Off Balance Sheet Financial Instruments</t>
  </si>
  <si>
    <t xml:space="preserve">The Group does not have any financial instruments with off balance sheet risk as at 22 August 2001. </t>
  </si>
  <si>
    <t xml:space="preserve">13. Material Litigation  </t>
  </si>
  <si>
    <t>14. Segmental Information (Cumulative Year-to-date)</t>
  </si>
  <si>
    <t>By Activities</t>
  </si>
  <si>
    <t>Assets</t>
  </si>
  <si>
    <t>Profit/(Loss)</t>
  </si>
  <si>
    <t>Employed</t>
  </si>
  <si>
    <t>Before Taxation</t>
  </si>
  <si>
    <t>Engineering and Construction</t>
  </si>
  <si>
    <t>Toll Collection</t>
  </si>
  <si>
    <t>Trading and Services</t>
  </si>
  <si>
    <t>Investment Holding</t>
  </si>
  <si>
    <t>Property Development</t>
  </si>
  <si>
    <t xml:space="preserve">        </t>
  </si>
  <si>
    <t>Less : Financing Cost</t>
  </si>
  <si>
    <t>Less : Amortisation of Goodwill</t>
  </si>
  <si>
    <t>15. Material Changes in the Quarterly Results Compared to the Results of the Preceding Quarter.</t>
  </si>
  <si>
    <t>There are no material changes in the current quarter results.</t>
  </si>
  <si>
    <t>16. Review of Performance of the company and its principal subsidiaries.</t>
  </si>
  <si>
    <t>The toll collection division for the quarter under review contributed RM15.2 million to the total earnings mainly from improvement in traffic growth.</t>
  </si>
  <si>
    <t>17. Current Year Prospects (including factors that are likely to influence the company’s prospects)</t>
  </si>
  <si>
    <t>18. Variance in Actual vs Forecasted Profit / Profit Guarantee Shortfall</t>
  </si>
  <si>
    <t>Not Applicable.</t>
  </si>
  <si>
    <t>19. Dividend</t>
  </si>
  <si>
    <t>For the financial year ended 31 March 2001, the Board of Directors are pleased to recommend a first and final dividend of 5.0 sen per share ( 2000: 4.0sen per share) less 28% tax subject to shareholders approval in the forthcoming Annual General Meeting.</t>
  </si>
  <si>
    <t>MTD CAPITAL BHD</t>
  </si>
  <si>
    <t xml:space="preserve"> JUNE 2001</t>
  </si>
  <si>
    <t>Expressway Development Expenditure (ECE)</t>
  </si>
  <si>
    <t>c) On 15 May 2001, Company is pleased to announce the incorporation of our subsidiary company in Mauritius, International MTDCap (Mauritius) Ltd ("IMTDC") on 4 May 2001.  The authorised capital of IMTDC is USD100,000 divided into 100,000 shares of USD1.00 each.  The shareholder of IMTDC is MTD Equity Sdn Bhd., a wholly owned subsidiary of the Company holding two (2) shares of USD1.00 each.</t>
  </si>
  <si>
    <t>d) On 23 May 2001, the Company's RM100,000,000 Redeemable Unsecured Bonds 1996/2001 bearing a coupon rate of 2% per annum has been fully redeemed.  Funds for the redemption were derived from a combination of sinking fund, intrnally generated fund and existing bank facilities.  With the completion of this redemption, the Company has no other long tern Bonds outstanding.</t>
  </si>
  <si>
    <t>a)  On 3 April 2001, there was an execution of Memorandum Of Understanding between MTD, Dewina Berhad and Haji Ibrahim Bin Haji Ahmad in relation to the proposed disposal by MTD of the entire equity interest in MTD Prime Sdn Bhd to Dewina for a proposed consideration of approximately RM1 billion, to be satisfied via the issuance of ordinary shares in Dewina to MTD at a proposed price of RM1.10 per share or at agreed price between MTD and Dewina.  The proposed disposal will therefore result in MTD Prime being wholly owned by Dewina.  However , MTD is expected to retain control over MTD Prime through its shareholdings in Dewina.  On the other hand, Dewina is proposed to dispose off all its subsidiaries to Haji Ibrahim bin Haji Ahmad.  This corporate proposal is subjected to the due diligence exercise from both parties and approval from the relevant authorities.</t>
  </si>
  <si>
    <t>b) On 3 July 2001, Company wholly owed subsidiary, MTD Prime Sdn Bhd ("MTDP") announced that on 2 July, MTDP had executed a RM250.0 million Islamic Notes Issuance Facility with Arab-Malaysian Merchant Bank Berhad ("AMMB"), being the adviser, arranger and primary subscriber.</t>
  </si>
  <si>
    <t>c) On 20 July 2001,  Company wholly owned subsidiary, MTD Realty Sdn Bhd ("MTDR") had today, entered into a Sale and Purchase Agreement to dispose its entire 30% stake in Sunmate Properties Sdn Bhd ("SPSB") to Vincent Chia for a cash consideration of RM4.0 milion.  Upon completion of the disposal, the Company will cease to be a shareholder in SPSB.  The sale consideration was arrived at on willing buyer willing seller basis.</t>
  </si>
  <si>
    <t>Pursuant to an announcement dated 3 April 2001, the Company had on 20 July 2001 entered into a definitive agreement with Dewina Bhd for the disposal of 99,999,999 ordinary shares and one (1) special share of RM1.00 each representing 100% of the equity interest in MTD Prime from Puncak Sabit Sdn Bhd ("Puncak Sabit"), a wholly-owned subsidiary of MTD, for an indicative sale consideration of RM1.2 billion to be satisfied by the issuance of 1,090,909,090 new ordinary shares of RM1.00 each together with 272,727,272 detachable warrants at an indicative issue price of RM1.10.</t>
  </si>
  <si>
    <t>i.  Puncak  Sabit Sdn Bhd and Dewina Berhad has executed a Definitive Agreement for the proposed disposal of the entire equity interest in MTD Prime, comprising 99,999,999 ordinary shares and 1 special shares of RM1.00 each in MTD Prime to Dewina, for an indicative sale consideration of RM1.2 billion, or such other price as may be approved by relevant authorities, to be satisfied by the issuance of 1,090,909,090 of new Dewina ordinary shares of RM1.00 each together with 272,727,272 detachable warrants at an indicative issue price of RM1.10 per Disposal Share with Disposal Warrant.</t>
  </si>
  <si>
    <t>ii. Proposed capital repayment and distribution of up to 171,827,505 ordinary shares of RM1.00 each in Dewina held by MTD after the Proposed Disposal to the entitled shareholders of MTD on the basis one (1) Dewina share for every one (1) existing MTD share held</t>
  </si>
  <si>
    <t>On even date, Dewina had also entered into a definitive agreement with Haji Ibrahim bin Haji Ahmad to subscribe for 99,998 ordinary shares of RM1.00 each, representing approximately 99.99% of the issued and paid-up share capital of Dewina Holdings Sdn Bhd for a total subscription price of RM99,998.</t>
  </si>
  <si>
    <t>The Company, had on 20 July 2001, served a notice of the conditional voluntary offer to the Board of Directors of Metacorp to acquire all the remaining ordinary shares of RM1.00 each in Metacorp which are not already held by MTD and persons acting in concert with MTD at a cash price of RM2.50 per share ("Voluntary Offer").</t>
  </si>
  <si>
    <t>On 8 August 2001, Lambang Simfoni Sdn Bhd ("Lambang Simfoni"), a person acting in concert with MTD, had, via direct business transactions, acquired 20,668,089 ordinary shares of RM1.00 each in Metacorp at RM3.00 per share amounting to a total purchase consideration of RM62 m.  With the abovementioned acquisition of Metacorp shares by Lambang Simfoni and pursuant to Section 20 of the Code,  Arab-Malaysian, on behalf of MTD, had notified the Board of Metacorp that the Offeror had revised the cash offer price from RM2.50 per offer share to RM3.00 per offer share.</t>
  </si>
  <si>
    <t>On 9 August 2001, via a direct business transaction, Lambang Simfoni acquired 10,000,000 ordinary shares of RM1.00 each in Metacorp from Kingsbury Assets Limited at RM3.00 per share amounting to a total purchase consideration of RM30,000,000. With the aforesaid acquisition, the shareholdings of MTD and persons acting in concert with MTD in Metacorp has increased from 27,768,089 ordinary shares of RM1.00 each to 37,768,089 ordinary shares of RM1.00 each in Metacorp, representing approximately 40% of the issued and paid up share capital of Metacorp.</t>
  </si>
  <si>
    <t>Except for the issuance of 14,000 ordinary shares of RM1 each pursuant to the Company’s Employees Share Option Scheme (ESOS), there were no other issuance and repayment of debt and equity securities, shares buy backs, share cancellations, shares held as treasury shares and resale of treasury shares during the financial period under review.</t>
  </si>
  <si>
    <t>On 5 February 2001, MTD had notified that it had appointed a legal counsel to defend a suit between Durabest Sdn Bhd vs MTD Realty Sdn Bhd and 3 others.  The suit was on the plaintiff contention that the share sales price was misrepresented by the defendants  and the plaintiff claim for declaration to rescind the share sales agreement and consequential orders and relief thereof pursuant to the said declaration.  Appearance to take appropriate actions to defend the suit has been entered.</t>
  </si>
  <si>
    <t>On 29 June 2001, MTD Equity Sdn Bhd and MTD Chile S.A, both companies of which are wholly-owned subsidiaries of MTD (collectively the "Claimants") had initiated an arbitration request against the Republic of Chile (the "Respondent") in the International Centre for Settlement of Investment Disputes in Washington D.C., United States of America.  This arbitration request is intitiated by the Claimants in accordance with rule 5(2) of the Institution rules of the ICSID.</t>
  </si>
  <si>
    <t>In a series of events between early 1996 and 1997, the Respondent has induced the Claimants to invest approimately USD17.5 million in a specific real estate project in Municipality of Pirque, 40km south of Santiago, Chile.  The investment was on of the premise that the necessary regulatory approvals will be granted by the Respondent.  The approvals required however, was subsequently refused by the Respondent on grounds that the project was contrary to government policy.  These actions has resulted in the value of the investments as well as the potential profits that the project would have generated, resulting in the Claimants incurring large costs in the project which the Respondent claimed could not be realised.  The Arbitration Request is in relation to the Claimants' claim that the action and omission of the Respondent constitutes a violation of the treaty and a breach of investment contract and for the loss and damages to the Claimants by reason thereof.</t>
  </si>
  <si>
    <t>The construction for the East Coast Expressway is progressing according to the time schedule.  The construction division contribution however deteriorated to RM2.4 million due to the additional cost allocation being provided for slope rectification for the road works for Pos Selim - Kg Raja project.</t>
  </si>
  <si>
    <t>Barring any unforeseen circumstances the Board of Directors are of the opinion that the Group’s earnings for the remaining financial quarter is sustainable in line with the traffic growth for KL-Karak Highway and earnings contribution from the construction division.</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</si>
</sst>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hh:mm:ss\ AM/PM"/>
    <numFmt numFmtId="166" formatCode="dd\-mmm\-yy"/>
    <numFmt numFmtId="167" formatCode="&quot;RM&quot;#,##0_);\(&quot;RM&quot;#,##0\)"/>
    <numFmt numFmtId="168" formatCode="&quot;RM&quot;#,##0_);[Red]\(&quot;RM&quot;#,##0\)"/>
    <numFmt numFmtId="169" formatCode="&quot;RM&quot;#,##0.00_);\(&quot;RM&quot;#,##0.00\)"/>
    <numFmt numFmtId="170" formatCode="&quot;RM&quot;#,##0.00_);[Red]\(&quot;RM&quot;#,##0.00\)"/>
    <numFmt numFmtId="171" formatCode="_(&quot;RM&quot;* #,##0_);_(&quot;RM&quot;* \(#,##0\);_(&quot;RM&quot;* &quot;-&quot;_);_(@_)"/>
    <numFmt numFmtId="172" formatCode="_(&quot;RM&quot;* #,##0.00_);_(&quot;RM&quot;* \(#,##0.00\);_(&quot;RM&quot;* &quot;-&quot;??_);_(@_)"/>
    <numFmt numFmtId="173" formatCode="#,##0.0000_);\(#,##0.0000\)"/>
    <numFmt numFmtId="174" formatCode="hh:mm:ss\ AM/PM_)"/>
    <numFmt numFmtId="175" formatCode="dd\-mmm\-yy_)"/>
    <numFmt numFmtId="176" formatCode="0_)"/>
    <numFmt numFmtId="177" formatCode="mm/dd/yy_)"/>
    <numFmt numFmtId="178" formatCode="hh:mm_)"/>
    <numFmt numFmtId="179" formatCode="#,##0.00000_);\(#,##0.00000\)"/>
    <numFmt numFmtId="180" formatCode="#,##0.000_);\(#,##0.000\)"/>
    <numFmt numFmtId="181" formatCode="#,##0.0_);\(#,##0.0\)"/>
    <numFmt numFmtId="182" formatCode="_(* #,##0.0_);_(* \(#,##0.0\);_(* &quot;-&quot;??_);_(@_)"/>
    <numFmt numFmtId="183" formatCode="_(* #,##0_);_(* \(#,##0\);_(* &quot;-&quot;??_);_(@_)"/>
    <numFmt numFmtId="184" formatCode="hh:mm"/>
    <numFmt numFmtId="185" formatCode="#,##0.000"/>
    <numFmt numFmtId="186" formatCode="mm/dd/yy"/>
    <numFmt numFmtId="187" formatCode="m/d/yy\ h:mm\ AM/PM"/>
    <numFmt numFmtId="188" formatCode="0.0%"/>
    <numFmt numFmtId="189" formatCode="#,##0.0_);[Red]\(#,##0.0\)"/>
    <numFmt numFmtId="190" formatCode="_(* #,##0.000_);_(* \(#,##0.000\);_(* &quot;-&quot;??_);_(@_)"/>
    <numFmt numFmtId="191" formatCode="_(* #,##0.0000_);_(* \(#,##0.0000\);_(* &quot;-&quot;??_);_(@_)"/>
    <numFmt numFmtId="192" formatCode="0.000"/>
    <numFmt numFmtId="193" formatCode="&quot;RM&quot;#,##0.000_);\(&quot;RM&quot;#,##0.000\)"/>
    <numFmt numFmtId="194" formatCode="&quot;RM&quot;#,##0.0000_);\(&quot;RM&quot;#,##0.0000\)"/>
    <numFmt numFmtId="195" formatCode="0.0"/>
    <numFmt numFmtId="196" formatCode="0.000%"/>
    <numFmt numFmtId="197" formatCode="_(* #,##0.00000_);_(* \(#,##0.00000\);_(* &quot;-&quot;??_);_(@_)"/>
    <numFmt numFmtId="198" formatCode="#,##0;[Red]\-#,##0"/>
    <numFmt numFmtId="199" formatCode="hh:mm\ AM/PM"/>
    <numFmt numFmtId="200" formatCode="0.000%;[Red]\-0.000%"/>
    <numFmt numFmtId="201" formatCode="0.00000%;[Red]\-0.00000%"/>
    <numFmt numFmtId="202" formatCode="#,##0.00;[Red]\-#,##0.00"/>
    <numFmt numFmtId="203" formatCode="#,##0.00000;[Red]\-#,##0.00000"/>
    <numFmt numFmtId="204" formatCode="#,##0.000;[Red]\-#,##0.000"/>
    <numFmt numFmtId="205" formatCode="0.00%;[Red]\-0.00%"/>
    <numFmt numFmtId="206" formatCode="0.0000%;[Red]\-0.0000%"/>
    <numFmt numFmtId="207" formatCode="hh:mm\ AM/PM_)"/>
    <numFmt numFmtId="208" formatCode="0.00000%"/>
    <numFmt numFmtId="209" formatCode="0.0000%"/>
    <numFmt numFmtId="210" formatCode="mmmm\ d\,\ yyyy"/>
    <numFmt numFmtId="211" formatCode="d/mmm"/>
    <numFmt numFmtId="212" formatCode="#,##0.0"/>
  </numFmts>
  <fonts count="19">
    <font>
      <sz val="12"/>
      <name val="Arial"/>
      <family val="0"/>
    </font>
    <font>
      <b/>
      <sz val="10"/>
      <name val="Arial"/>
      <family val="0"/>
    </font>
    <font>
      <i/>
      <sz val="10"/>
      <name val="Arial"/>
      <family val="0"/>
    </font>
    <font>
      <b/>
      <i/>
      <sz val="10"/>
      <name val="Arial"/>
      <family val="0"/>
    </font>
    <font>
      <sz val="10"/>
      <name val="Arial"/>
      <family val="0"/>
    </font>
    <font>
      <b/>
      <sz val="18"/>
      <name val="Times New Roman"/>
      <family val="1"/>
    </font>
    <font>
      <sz val="10"/>
      <name val="Times New Roman"/>
      <family val="1"/>
    </font>
    <font>
      <sz val="12"/>
      <name val="Times New Roman"/>
      <family val="1"/>
    </font>
    <font>
      <b/>
      <sz val="10"/>
      <color indexed="10"/>
      <name val="Times New Roman"/>
      <family val="1"/>
    </font>
    <font>
      <b/>
      <sz val="14"/>
      <name val="Times New Roman"/>
      <family val="1"/>
    </font>
    <font>
      <b/>
      <sz val="10"/>
      <name val="Times New Roman"/>
      <family val="1"/>
    </font>
    <font>
      <b/>
      <sz val="12"/>
      <name val="Times New Roman"/>
      <family val="1"/>
    </font>
    <font>
      <b/>
      <u val="single"/>
      <sz val="12"/>
      <name val="Times New Roman"/>
      <family val="1"/>
    </font>
    <font>
      <sz val="12"/>
      <color indexed="9"/>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0"/>
      <color indexed="10"/>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112">
    <xf numFmtId="0" fontId="0" fillId="0" borderId="0" xfId="0" applyAlignment="1">
      <alignment/>
    </xf>
    <xf numFmtId="0" fontId="5" fillId="0" borderId="0" xfId="20" applyFont="1">
      <alignment/>
      <protection/>
    </xf>
    <xf numFmtId="0" fontId="6" fillId="0" borderId="0" xfId="20" applyFont="1">
      <alignment/>
      <protection/>
    </xf>
    <xf numFmtId="0" fontId="0" fillId="0" borderId="0" xfId="20">
      <alignment/>
      <protection/>
    </xf>
    <xf numFmtId="0" fontId="7" fillId="0" borderId="0" xfId="20" applyFont="1">
      <alignment/>
      <protection/>
    </xf>
    <xf numFmtId="0" fontId="8" fillId="0" borderId="0" xfId="20" applyFont="1">
      <alignment/>
      <protection/>
    </xf>
    <xf numFmtId="0" fontId="9" fillId="0" borderId="0" xfId="20" applyFont="1">
      <alignment/>
      <protection/>
    </xf>
    <xf numFmtId="0" fontId="6" fillId="0" borderId="0" xfId="20" applyFont="1" applyAlignment="1">
      <alignment horizontal="center"/>
      <protection/>
    </xf>
    <xf numFmtId="0" fontId="6" fillId="0" borderId="0" xfId="20" applyFont="1" applyFill="1" applyAlignment="1">
      <alignment horizontal="center"/>
      <protection/>
    </xf>
    <xf numFmtId="15" fontId="10" fillId="0" borderId="0" xfId="20" applyNumberFormat="1" applyFont="1" applyAlignment="1">
      <alignment horizontal="center"/>
      <protection/>
    </xf>
    <xf numFmtId="15" fontId="10" fillId="0" borderId="0" xfId="20" applyNumberFormat="1" applyFont="1" applyFill="1" applyAlignment="1">
      <alignment horizontal="center"/>
      <protection/>
    </xf>
    <xf numFmtId="15" fontId="6" fillId="0" borderId="0" xfId="20" applyNumberFormat="1" applyFont="1" applyAlignment="1">
      <alignment horizontal="center"/>
      <protection/>
    </xf>
    <xf numFmtId="183" fontId="6" fillId="0" borderId="0" xfId="15" applyNumberFormat="1" applyFont="1" applyAlignment="1">
      <alignment/>
    </xf>
    <xf numFmtId="183" fontId="6" fillId="0" borderId="0" xfId="15" applyNumberFormat="1" applyFont="1" applyAlignment="1">
      <alignment horizontal="center"/>
    </xf>
    <xf numFmtId="183" fontId="6" fillId="0" borderId="0" xfId="20" applyNumberFormat="1" applyFont="1">
      <alignment/>
      <protection/>
    </xf>
    <xf numFmtId="183" fontId="6" fillId="0" borderId="0" xfId="20" applyNumberFormat="1" applyFont="1" applyFill="1">
      <alignment/>
      <protection/>
    </xf>
    <xf numFmtId="43" fontId="6" fillId="0" borderId="0" xfId="15" applyNumberFormat="1" applyFont="1" applyAlignment="1">
      <alignment horizontal="right"/>
    </xf>
    <xf numFmtId="183" fontId="6" fillId="0" borderId="0" xfId="20" applyNumberFormat="1" applyFont="1" applyAlignment="1">
      <alignment horizontal="right"/>
      <protection/>
    </xf>
    <xf numFmtId="183" fontId="7" fillId="0" borderId="0" xfId="15" applyNumberFormat="1" applyFont="1" applyAlignment="1">
      <alignment/>
    </xf>
    <xf numFmtId="183" fontId="7" fillId="0" borderId="1" xfId="15" applyNumberFormat="1" applyFont="1" applyBorder="1" applyAlignment="1">
      <alignment/>
    </xf>
    <xf numFmtId="183" fontId="7" fillId="0" borderId="2" xfId="15" applyNumberFormat="1" applyFont="1" applyBorder="1" applyAlignment="1">
      <alignment/>
    </xf>
    <xf numFmtId="183" fontId="11" fillId="0" borderId="3" xfId="15" applyNumberFormat="1" applyFont="1" applyBorder="1" applyAlignment="1">
      <alignment/>
    </xf>
    <xf numFmtId="183" fontId="7" fillId="0" borderId="4" xfId="15" applyNumberFormat="1" applyFont="1" applyBorder="1" applyAlignment="1">
      <alignment/>
    </xf>
    <xf numFmtId="183" fontId="7" fillId="0" borderId="5" xfId="15" applyNumberFormat="1" applyFont="1" applyBorder="1" applyAlignment="1">
      <alignment/>
    </xf>
    <xf numFmtId="183" fontId="7" fillId="0" borderId="6" xfId="15" applyNumberFormat="1" applyFont="1" applyBorder="1" applyAlignment="1">
      <alignment/>
    </xf>
    <xf numFmtId="183" fontId="7" fillId="0" borderId="7" xfId="15" applyNumberFormat="1" applyFont="1" applyBorder="1" applyAlignment="1">
      <alignment/>
    </xf>
    <xf numFmtId="0" fontId="14" fillId="0" borderId="0" xfId="23" applyFont="1">
      <alignment/>
      <protection/>
    </xf>
    <xf numFmtId="0" fontId="4" fillId="0" borderId="0" xfId="23">
      <alignment/>
      <protection/>
    </xf>
    <xf numFmtId="0" fontId="15" fillId="0" borderId="0" xfId="23" applyFont="1">
      <alignment/>
      <protection/>
    </xf>
    <xf numFmtId="0" fontId="6" fillId="0" borderId="0" xfId="23" applyFont="1">
      <alignment/>
      <protection/>
    </xf>
    <xf numFmtId="0" fontId="16" fillId="0" borderId="0" xfId="23" applyFont="1">
      <alignment/>
      <protection/>
    </xf>
    <xf numFmtId="0" fontId="10" fillId="0" borderId="0" xfId="23" applyFont="1">
      <alignment/>
      <protection/>
    </xf>
    <xf numFmtId="0" fontId="10" fillId="0" borderId="0" xfId="23" applyFont="1" applyFill="1">
      <alignment/>
      <protection/>
    </xf>
    <xf numFmtId="0" fontId="6" fillId="0" borderId="0" xfId="23" applyFont="1" applyFill="1">
      <alignment/>
      <protection/>
    </xf>
    <xf numFmtId="0" fontId="4" fillId="0" borderId="0" xfId="23" applyFill="1">
      <alignment/>
      <protection/>
    </xf>
    <xf numFmtId="0" fontId="6" fillId="0" borderId="0" xfId="23" applyFont="1" applyFill="1" applyAlignment="1">
      <alignment horizontal="center"/>
      <protection/>
    </xf>
    <xf numFmtId="0" fontId="6" fillId="0" borderId="0" xfId="23" applyFont="1" applyBorder="1" applyAlignment="1">
      <alignment horizontal="center"/>
      <protection/>
    </xf>
    <xf numFmtId="0" fontId="17" fillId="0" borderId="0" xfId="23" applyFont="1" applyFill="1" applyAlignment="1">
      <alignment horizontal="center"/>
      <protection/>
    </xf>
    <xf numFmtId="0" fontId="17" fillId="0" borderId="0" xfId="23" applyFont="1" applyBorder="1" applyAlignment="1">
      <alignment horizontal="center"/>
      <protection/>
    </xf>
    <xf numFmtId="183" fontId="6" fillId="0" borderId="0" xfId="15" applyNumberFormat="1" applyFont="1" applyFill="1" applyAlignment="1">
      <alignment/>
    </xf>
    <xf numFmtId="183" fontId="6" fillId="0" borderId="0" xfId="15" applyNumberFormat="1" applyFont="1" applyBorder="1" applyAlignment="1">
      <alignment/>
    </xf>
    <xf numFmtId="183" fontId="6" fillId="0" borderId="3" xfId="15" applyNumberFormat="1" applyFont="1" applyFill="1" applyBorder="1" applyAlignment="1">
      <alignment/>
    </xf>
    <xf numFmtId="0" fontId="6" fillId="0" borderId="0" xfId="23" applyFont="1" applyBorder="1">
      <alignment/>
      <protection/>
    </xf>
    <xf numFmtId="0" fontId="16" fillId="0" borderId="0" xfId="23" applyFont="1" applyAlignment="1">
      <alignment horizontal="center"/>
      <protection/>
    </xf>
    <xf numFmtId="0" fontId="6" fillId="0" borderId="0" xfId="23" applyFont="1" applyAlignment="1">
      <alignment horizontal="right"/>
      <protection/>
    </xf>
    <xf numFmtId="168" fontId="6" fillId="0" borderId="0" xfId="23" applyNumberFormat="1" applyFont="1">
      <alignment/>
      <protection/>
    </xf>
    <xf numFmtId="0" fontId="6" fillId="0" borderId="0" xfId="23" applyFont="1" applyFill="1" applyAlignment="1">
      <alignment horizontal="right"/>
      <protection/>
    </xf>
    <xf numFmtId="168" fontId="6" fillId="0" borderId="0" xfId="23" applyNumberFormat="1" applyFont="1" applyFill="1">
      <alignment/>
      <protection/>
    </xf>
    <xf numFmtId="0" fontId="18" fillId="0" borderId="0" xfId="23" applyFont="1">
      <alignment/>
      <protection/>
    </xf>
    <xf numFmtId="170" fontId="18" fillId="0" borderId="0" xfId="23" applyNumberFormat="1" applyFont="1">
      <alignment/>
      <protection/>
    </xf>
    <xf numFmtId="0" fontId="8" fillId="0" borderId="0" xfId="23" applyFont="1">
      <alignment/>
      <protection/>
    </xf>
    <xf numFmtId="0" fontId="6" fillId="0" borderId="0" xfId="23" applyFont="1" applyAlignment="1">
      <alignment wrapText="1"/>
      <protection/>
    </xf>
    <xf numFmtId="0" fontId="6" fillId="0" borderId="0" xfId="0" applyFont="1" applyAlignment="1">
      <alignment horizontal="justify" wrapText="1"/>
    </xf>
    <xf numFmtId="0" fontId="6" fillId="0" borderId="0" xfId="0" applyFont="1" applyBorder="1" applyAlignment="1">
      <alignment horizontal="justify" wrapText="1"/>
    </xf>
    <xf numFmtId="0" fontId="6" fillId="0" borderId="0" xfId="23" applyFont="1" applyAlignment="1">
      <alignment horizontal="center"/>
      <protection/>
    </xf>
    <xf numFmtId="0" fontId="17" fillId="0" borderId="0" xfId="23" applyFont="1" applyAlignment="1">
      <alignment horizontal="center"/>
      <protection/>
    </xf>
    <xf numFmtId="3" fontId="6" fillId="0" borderId="0" xfId="23" applyNumberFormat="1" applyFont="1">
      <alignment/>
      <protection/>
    </xf>
    <xf numFmtId="43" fontId="6" fillId="0" borderId="0" xfId="15" applyFont="1" applyAlignment="1">
      <alignment/>
    </xf>
    <xf numFmtId="3" fontId="6" fillId="0" borderId="3" xfId="23" applyNumberFormat="1" applyFont="1" applyBorder="1">
      <alignment/>
      <protection/>
    </xf>
    <xf numFmtId="183" fontId="6" fillId="0" borderId="0" xfId="15" applyNumberFormat="1" applyFont="1" applyFill="1" applyAlignment="1">
      <alignment horizontal="center"/>
    </xf>
    <xf numFmtId="183" fontId="6" fillId="0" borderId="3" xfId="23" applyNumberFormat="1" applyFont="1" applyFill="1" applyBorder="1">
      <alignment/>
      <protection/>
    </xf>
    <xf numFmtId="0" fontId="16" fillId="0" borderId="0" xfId="23" applyFont="1" applyFill="1">
      <alignment/>
      <protection/>
    </xf>
    <xf numFmtId="183" fontId="6" fillId="0" borderId="7" xfId="15" applyNumberFormat="1" applyFont="1" applyFill="1" applyBorder="1" applyAlignment="1">
      <alignment/>
    </xf>
    <xf numFmtId="183" fontId="6" fillId="0" borderId="0" xfId="15" applyNumberFormat="1" applyFont="1" applyFill="1" applyBorder="1" applyAlignment="1">
      <alignment/>
    </xf>
    <xf numFmtId="0" fontId="5" fillId="0" borderId="0" xfId="19" applyFont="1">
      <alignment/>
      <protection/>
    </xf>
    <xf numFmtId="0" fontId="7" fillId="0" borderId="0" xfId="19" applyFont="1">
      <alignment/>
      <protection/>
    </xf>
    <xf numFmtId="0" fontId="11" fillId="0" borderId="0" xfId="19" applyFont="1">
      <alignment/>
      <protection/>
    </xf>
    <xf numFmtId="0" fontId="7" fillId="0" borderId="0" xfId="19" applyFont="1" applyAlignment="1">
      <alignment horizontal="center"/>
      <protection/>
    </xf>
    <xf numFmtId="0" fontId="12" fillId="0" borderId="0" xfId="19" applyFont="1">
      <alignment/>
      <protection/>
    </xf>
    <xf numFmtId="15" fontId="7" fillId="0" borderId="0" xfId="19" applyNumberFormat="1" applyFont="1" applyAlignment="1">
      <alignment horizontal="center"/>
      <protection/>
    </xf>
    <xf numFmtId="17" fontId="7" fillId="0" borderId="0" xfId="19" applyNumberFormat="1" applyFont="1" applyAlignment="1" quotePrefix="1">
      <alignment horizontal="center"/>
      <protection/>
    </xf>
    <xf numFmtId="15" fontId="13" fillId="0" borderId="0" xfId="19" applyNumberFormat="1" applyFont="1" applyAlignment="1">
      <alignment horizontal="center"/>
      <protection/>
    </xf>
    <xf numFmtId="0" fontId="13" fillId="0" borderId="0" xfId="19" applyFont="1" applyAlignment="1">
      <alignment horizontal="center"/>
      <protection/>
    </xf>
    <xf numFmtId="37" fontId="11" fillId="0" borderId="0" xfId="19" applyNumberFormat="1" applyFont="1">
      <alignment/>
      <protection/>
    </xf>
    <xf numFmtId="37" fontId="7" fillId="0" borderId="0" xfId="19" applyNumberFormat="1" applyFont="1">
      <alignment/>
      <protection/>
    </xf>
    <xf numFmtId="37" fontId="7" fillId="0" borderId="0" xfId="19" applyNumberFormat="1" applyFont="1" applyBorder="1">
      <alignment/>
      <protection/>
    </xf>
    <xf numFmtId="0" fontId="7" fillId="0" borderId="0" xfId="19" applyFont="1" applyBorder="1">
      <alignment/>
      <protection/>
    </xf>
    <xf numFmtId="183" fontId="7" fillId="0" borderId="0" xfId="15" applyNumberFormat="1" applyFont="1" applyBorder="1" applyAlignment="1">
      <alignment/>
    </xf>
    <xf numFmtId="37" fontId="7" fillId="0" borderId="1" xfId="19" applyNumberFormat="1" applyFont="1" applyBorder="1">
      <alignment/>
      <protection/>
    </xf>
    <xf numFmtId="0" fontId="7" fillId="0" borderId="1" xfId="19" applyFont="1" applyBorder="1">
      <alignment/>
      <protection/>
    </xf>
    <xf numFmtId="37" fontId="7" fillId="0" borderId="0" xfId="19" applyNumberFormat="1" applyFont="1" applyAlignment="1">
      <alignment horizontal="left" indent="2"/>
      <protection/>
    </xf>
    <xf numFmtId="0" fontId="7" fillId="0" borderId="0" xfId="19" applyFont="1" applyAlignment="1">
      <alignment horizontal="left" indent="2"/>
      <protection/>
    </xf>
    <xf numFmtId="0" fontId="7" fillId="0" borderId="2" xfId="19" applyFont="1" applyBorder="1">
      <alignment/>
      <protection/>
    </xf>
    <xf numFmtId="183" fontId="7" fillId="0" borderId="0" xfId="19" applyNumberFormat="1" applyFont="1">
      <alignment/>
      <protection/>
    </xf>
    <xf numFmtId="181" fontId="7" fillId="0" borderId="0" xfId="19" applyNumberFormat="1" applyFont="1">
      <alignment/>
      <protection/>
    </xf>
    <xf numFmtId="0" fontId="11" fillId="0" borderId="0" xfId="19" applyFont="1" applyAlignment="1">
      <alignment horizontal="left" indent="2"/>
      <protection/>
    </xf>
    <xf numFmtId="37" fontId="7" fillId="0" borderId="0" xfId="19" applyNumberFormat="1" applyFont="1" applyAlignment="1">
      <alignment horizontal="left" indent="3"/>
      <protection/>
    </xf>
    <xf numFmtId="37" fontId="7" fillId="0" borderId="4" xfId="19" applyNumberFormat="1" applyFont="1" applyBorder="1">
      <alignment/>
      <protection/>
    </xf>
    <xf numFmtId="37" fontId="7" fillId="0" borderId="5" xfId="19" applyNumberFormat="1" applyFont="1" applyBorder="1">
      <alignment/>
      <protection/>
    </xf>
    <xf numFmtId="37" fontId="7" fillId="0" borderId="6" xfId="19" applyNumberFormat="1" applyFont="1" applyBorder="1">
      <alignment/>
      <protection/>
    </xf>
    <xf numFmtId="37" fontId="7" fillId="0" borderId="7" xfId="19" applyNumberFormat="1" applyFont="1" applyBorder="1">
      <alignment/>
      <protection/>
    </xf>
    <xf numFmtId="0" fontId="7" fillId="0" borderId="7" xfId="19" applyFont="1" applyBorder="1">
      <alignment/>
      <protection/>
    </xf>
    <xf numFmtId="0" fontId="11" fillId="0" borderId="3" xfId="19" applyFont="1" applyBorder="1">
      <alignment/>
      <protection/>
    </xf>
    <xf numFmtId="39" fontId="11" fillId="0" borderId="0" xfId="19" applyNumberFormat="1" applyFont="1">
      <alignment/>
      <protection/>
    </xf>
    <xf numFmtId="194" fontId="11" fillId="0" borderId="0" xfId="19" applyNumberFormat="1" applyFont="1">
      <alignment/>
      <protection/>
    </xf>
    <xf numFmtId="0" fontId="6" fillId="0" borderId="0" xfId="20" applyFont="1" applyAlignment="1">
      <alignment horizontal="center"/>
      <protection/>
    </xf>
    <xf numFmtId="0" fontId="6" fillId="0" borderId="0" xfId="23" applyFont="1" applyAlignment="1">
      <alignment horizontal="justify" vertical="top" wrapText="1"/>
      <protection/>
    </xf>
    <xf numFmtId="0" fontId="6" fillId="0" borderId="0" xfId="23" applyFont="1" applyAlignment="1">
      <alignment horizontal="justify" wrapText="1"/>
      <protection/>
    </xf>
    <xf numFmtId="0" fontId="6" fillId="0" borderId="0" xfId="23" applyFont="1" applyAlignment="1">
      <alignment wrapText="1"/>
      <protection/>
    </xf>
    <xf numFmtId="0" fontId="6" fillId="0" borderId="0" xfId="23" applyFont="1" applyAlignment="1">
      <alignment horizontal="justify"/>
      <protection/>
    </xf>
    <xf numFmtId="0" fontId="0" fillId="0" borderId="0" xfId="0" applyAlignment="1">
      <alignment wrapText="1"/>
    </xf>
    <xf numFmtId="0" fontId="6" fillId="0" borderId="0" xfId="0" applyFont="1" applyAlignment="1">
      <alignment horizontal="justify" wrapText="1"/>
    </xf>
    <xf numFmtId="0" fontId="6" fillId="0" borderId="0" xfId="23" applyFont="1" applyFill="1" applyAlignment="1">
      <alignment horizontal="justify"/>
      <protection/>
    </xf>
    <xf numFmtId="0" fontId="6" fillId="0" borderId="0" xfId="0" applyFont="1" applyBorder="1" applyAlignment="1">
      <alignment horizontal="justify" wrapText="1"/>
    </xf>
    <xf numFmtId="0" fontId="6" fillId="0" borderId="0" xfId="0" applyFont="1" applyBorder="1" applyAlignment="1">
      <alignment horizontal="justify" wrapText="1"/>
    </xf>
    <xf numFmtId="0" fontId="6" fillId="0" borderId="0" xfId="0" applyFont="1" applyBorder="1" applyAlignment="1">
      <alignment horizontal="justify" wrapText="1"/>
    </xf>
    <xf numFmtId="0" fontId="6" fillId="0" borderId="0" xfId="0" applyFont="1" applyBorder="1" applyAlignment="1">
      <alignment horizontal="justify" wrapText="1"/>
    </xf>
    <xf numFmtId="0" fontId="0" fillId="0" borderId="0" xfId="0" applyBorder="1" applyAlignment="1">
      <alignment horizontal="justify" wrapText="1"/>
    </xf>
    <xf numFmtId="0" fontId="0" fillId="0" borderId="0" xfId="0" applyBorder="1" applyAlignment="1">
      <alignment horizontal="justify" wrapText="1"/>
    </xf>
    <xf numFmtId="0" fontId="6" fillId="0" borderId="0" xfId="0" applyFont="1" applyBorder="1" applyAlignment="1">
      <alignment horizontal="justify" wrapText="1"/>
    </xf>
    <xf numFmtId="0" fontId="10" fillId="0" borderId="0" xfId="23" applyFont="1" applyAlignment="1">
      <alignment/>
      <protection/>
    </xf>
    <xf numFmtId="0" fontId="0" fillId="0" borderId="0" xfId="0" applyAlignment="1">
      <alignment/>
    </xf>
  </cellXfs>
  <cellStyles count="12">
    <cellStyle name="Normal" xfId="0"/>
    <cellStyle name="Comma" xfId="15"/>
    <cellStyle name="Comma [0]" xfId="16"/>
    <cellStyle name="Currency" xfId="17"/>
    <cellStyle name="Currency [0]" xfId="18"/>
    <cellStyle name="Normal_Consoli" xfId="19"/>
    <cellStyle name="Normal_Consoli_draft" xfId="20"/>
    <cellStyle name="Normal_Consoli+esp" xfId="21"/>
    <cellStyle name="Normal_EPS" xfId="22"/>
    <cellStyle name="Normal_KLSE-FS+NotesMar01" xfId="23"/>
    <cellStyle name="Normal_KLSE-PNL Mar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adijah\GroupConsol\300601\Financial%20stat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59">
          <cell r="AB59">
            <v>68450000</v>
          </cell>
        </row>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nl-klse"/>
      <sheetName val="BS"/>
      <sheetName val="Audited BS"/>
      <sheetName val="CPL"/>
      <sheetName val="CBS"/>
      <sheetName val="Group Adjust."/>
      <sheetName val="Associate"/>
      <sheetName val="2001_final"/>
      <sheetName val="EPS2"/>
      <sheetName val="NTTFS_2001"/>
      <sheetName val="2001"/>
    </sheetNames>
    <sheetDataSet>
      <sheetData sheetId="9">
        <row r="17">
          <cell r="E17">
            <v>148319.37</v>
          </cell>
        </row>
        <row r="19">
          <cell r="D19">
            <v>58000306</v>
          </cell>
          <cell r="F19">
            <v>646747.85</v>
          </cell>
          <cell r="G19">
            <v>20664023.19</v>
          </cell>
        </row>
        <row r="24">
          <cell r="D24">
            <v>-390769</v>
          </cell>
          <cell r="E24">
            <v>-1497608</v>
          </cell>
          <cell r="F24">
            <v>163217</v>
          </cell>
          <cell r="G24">
            <v>15219108.110000003</v>
          </cell>
        </row>
        <row r="25">
          <cell r="J25">
            <v>-2250059</v>
          </cell>
        </row>
        <row r="26">
          <cell r="J26">
            <v>-697518</v>
          </cell>
        </row>
        <row r="37">
          <cell r="D37">
            <v>154074840</v>
          </cell>
          <cell r="E37">
            <v>29291045.5</v>
          </cell>
          <cell r="F37">
            <v>401660011</v>
          </cell>
          <cell r="G37">
            <v>664785238.6</v>
          </cell>
          <cell r="H37">
            <v>14519578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95"/>
  <sheetViews>
    <sheetView tabSelected="1" workbookViewId="0" topLeftCell="A53">
      <selection activeCell="A53" sqref="A53"/>
    </sheetView>
  </sheetViews>
  <sheetFormatPr defaultColWidth="8.88671875" defaultRowHeight="15"/>
  <cols>
    <col min="1" max="1" width="2.4453125" style="2" customWidth="1"/>
    <col min="2" max="2" width="2.77734375" style="2" customWidth="1"/>
    <col min="3" max="6" width="7.10546875" style="2" customWidth="1"/>
    <col min="7" max="7" width="10.77734375" style="2" customWidth="1"/>
    <col min="8" max="8" width="11.3359375" style="2" customWidth="1"/>
    <col min="9" max="9" width="0.9921875" style="2" customWidth="1"/>
    <col min="10" max="11" width="10.77734375" style="2" customWidth="1"/>
    <col min="12" max="16384" width="8.77734375" style="3" customWidth="1"/>
  </cols>
  <sheetData>
    <row r="1" ht="22.5">
      <c r="A1" s="1" t="s">
        <v>0</v>
      </c>
    </row>
    <row r="2" ht="15.75">
      <c r="A2" s="4" t="s">
        <v>1</v>
      </c>
    </row>
    <row r="3" ht="15.75">
      <c r="A3" s="4" t="s">
        <v>2</v>
      </c>
    </row>
    <row r="4" ht="15">
      <c r="D4" s="5"/>
    </row>
    <row r="5" ht="18.75">
      <c r="A5" s="6" t="s">
        <v>3</v>
      </c>
    </row>
    <row r="6" spans="7:11" ht="15">
      <c r="G6" s="95" t="s">
        <v>4</v>
      </c>
      <c r="H6" s="95"/>
      <c r="J6" s="95" t="s">
        <v>5</v>
      </c>
      <c r="K6" s="95"/>
    </row>
    <row r="7" spans="7:11" ht="15">
      <c r="G7" s="7" t="s">
        <v>6</v>
      </c>
      <c r="H7" s="8" t="s">
        <v>7</v>
      </c>
      <c r="J7" s="8" t="s">
        <v>6</v>
      </c>
      <c r="K7" s="8" t="s">
        <v>7</v>
      </c>
    </row>
    <row r="8" spans="7:11" ht="15">
      <c r="G8" s="7" t="s">
        <v>8</v>
      </c>
      <c r="H8" s="8" t="s">
        <v>9</v>
      </c>
      <c r="J8" s="8" t="s">
        <v>10</v>
      </c>
      <c r="K8" s="8" t="s">
        <v>11</v>
      </c>
    </row>
    <row r="9" spans="7:11" ht="15">
      <c r="G9" s="9">
        <v>37072</v>
      </c>
      <c r="H9" s="10">
        <v>36707</v>
      </c>
      <c r="J9" s="9">
        <v>37072</v>
      </c>
      <c r="K9" s="10">
        <v>36707</v>
      </c>
    </row>
    <row r="10" spans="7:11" ht="15">
      <c r="G10" s="11" t="s">
        <v>12</v>
      </c>
      <c r="H10" s="11" t="s">
        <v>12</v>
      </c>
      <c r="I10" s="11"/>
      <c r="J10" s="11" t="s">
        <v>12</v>
      </c>
      <c r="K10" s="11" t="s">
        <v>12</v>
      </c>
    </row>
    <row r="11" spans="1:11" ht="15">
      <c r="A11" s="2">
        <v>1</v>
      </c>
      <c r="B11" s="2" t="s">
        <v>13</v>
      </c>
      <c r="C11" s="2" t="s">
        <v>14</v>
      </c>
      <c r="G11" s="12">
        <f>+J11</f>
        <v>79459</v>
      </c>
      <c r="H11" s="12">
        <v>72918</v>
      </c>
      <c r="J11" s="12">
        <v>79459</v>
      </c>
      <c r="K11" s="13">
        <v>72918</v>
      </c>
    </row>
    <row r="12" spans="7:10" ht="15">
      <c r="G12" s="12"/>
      <c r="H12" s="12"/>
      <c r="J12" s="14"/>
    </row>
    <row r="13" spans="2:11" ht="15">
      <c r="B13" s="2" t="s">
        <v>15</v>
      </c>
      <c r="C13" s="2" t="s">
        <v>16</v>
      </c>
      <c r="G13" s="12">
        <f>+J13</f>
        <v>0</v>
      </c>
      <c r="H13" s="12">
        <v>0</v>
      </c>
      <c r="J13" s="14">
        <v>0</v>
      </c>
      <c r="K13" s="14">
        <v>0</v>
      </c>
    </row>
    <row r="14" spans="7:10" ht="15">
      <c r="G14" s="12"/>
      <c r="H14" s="12"/>
      <c r="J14" s="14"/>
    </row>
    <row r="15" spans="2:11" ht="15">
      <c r="B15" s="2" t="s">
        <v>17</v>
      </c>
      <c r="C15" s="2" t="s">
        <v>18</v>
      </c>
      <c r="G15" s="12">
        <f>+J15</f>
        <v>413</v>
      </c>
      <c r="H15" s="12">
        <v>851</v>
      </c>
      <c r="J15" s="14">
        <v>413</v>
      </c>
      <c r="K15" s="13">
        <v>851</v>
      </c>
    </row>
    <row r="16" spans="7:11" ht="15">
      <c r="G16" s="12"/>
      <c r="H16" s="12"/>
      <c r="J16" s="14"/>
      <c r="K16" s="12"/>
    </row>
    <row r="17" spans="1:11" ht="15">
      <c r="A17" s="2">
        <v>2</v>
      </c>
      <c r="B17" s="2" t="s">
        <v>13</v>
      </c>
      <c r="C17" s="2" t="s">
        <v>19</v>
      </c>
      <c r="G17" s="12">
        <f>+J17</f>
        <v>16585</v>
      </c>
      <c r="H17" s="12">
        <v>15837</v>
      </c>
      <c r="J17" s="14">
        <v>16585</v>
      </c>
      <c r="K17" s="13">
        <v>15837</v>
      </c>
    </row>
    <row r="18" spans="3:11" ht="15">
      <c r="C18" s="2" t="s">
        <v>20</v>
      </c>
      <c r="G18" s="12"/>
      <c r="H18" s="12"/>
      <c r="J18" s="14"/>
      <c r="K18" s="12"/>
    </row>
    <row r="19" spans="3:11" ht="15">
      <c r="C19" s="2" t="s">
        <v>21</v>
      </c>
      <c r="G19" s="12"/>
      <c r="H19" s="12"/>
      <c r="J19" s="14"/>
      <c r="K19" s="12"/>
    </row>
    <row r="20" spans="3:11" ht="15">
      <c r="C20" s="2" t="s">
        <v>22</v>
      </c>
      <c r="G20" s="12"/>
      <c r="H20" s="12"/>
      <c r="J20" s="14"/>
      <c r="K20" s="12"/>
    </row>
    <row r="21" spans="7:11" ht="15">
      <c r="G21" s="12"/>
      <c r="H21" s="12"/>
      <c r="J21" s="14"/>
      <c r="K21" s="12"/>
    </row>
    <row r="22" spans="2:11" ht="15">
      <c r="B22" s="2" t="s">
        <v>15</v>
      </c>
      <c r="C22" s="2" t="s">
        <v>23</v>
      </c>
      <c r="G22" s="12">
        <f>+J22</f>
        <v>2250</v>
      </c>
      <c r="H22" s="12">
        <v>2567</v>
      </c>
      <c r="J22" s="14">
        <v>2250</v>
      </c>
      <c r="K22" s="13">
        <v>2567</v>
      </c>
    </row>
    <row r="23" spans="7:11" ht="15">
      <c r="G23" s="12"/>
      <c r="H23" s="12"/>
      <c r="J23" s="14"/>
      <c r="K23" s="12"/>
    </row>
    <row r="24" spans="2:11" ht="15">
      <c r="B24" s="2" t="s">
        <v>17</v>
      </c>
      <c r="C24" s="2" t="s">
        <v>24</v>
      </c>
      <c r="G24" s="12">
        <f>+J24</f>
        <v>3789</v>
      </c>
      <c r="H24" s="12">
        <v>5133</v>
      </c>
      <c r="J24" s="14">
        <v>3789</v>
      </c>
      <c r="K24" s="13">
        <v>5133</v>
      </c>
    </row>
    <row r="25" spans="7:11" ht="15">
      <c r="G25" s="12"/>
      <c r="H25" s="12"/>
      <c r="J25" s="14"/>
      <c r="K25" s="12"/>
    </row>
    <row r="26" spans="2:11" ht="15">
      <c r="B26" s="2" t="s">
        <v>25</v>
      </c>
      <c r="C26" s="2" t="s">
        <v>26</v>
      </c>
      <c r="G26" s="12">
        <f>+J26</f>
        <v>0</v>
      </c>
      <c r="H26" s="12">
        <v>0</v>
      </c>
      <c r="J26" s="14">
        <v>0</v>
      </c>
      <c r="K26" s="14">
        <v>0</v>
      </c>
    </row>
    <row r="27" spans="7:11" ht="15">
      <c r="G27" s="12"/>
      <c r="H27" s="12"/>
      <c r="J27" s="14"/>
      <c r="K27" s="12"/>
    </row>
    <row r="28" spans="2:11" ht="15">
      <c r="B28" s="2" t="s">
        <v>27</v>
      </c>
      <c r="C28" s="2" t="s">
        <v>28</v>
      </c>
      <c r="G28" s="12">
        <f>+J28</f>
        <v>10546</v>
      </c>
      <c r="H28" s="12">
        <f>+H17-H22-H24</f>
        <v>8137</v>
      </c>
      <c r="J28" s="12">
        <f>+J17-J22-J24</f>
        <v>10546</v>
      </c>
      <c r="K28" s="12">
        <f>+K17-K22-K24</f>
        <v>8137</v>
      </c>
    </row>
    <row r="29" spans="3:11" ht="15">
      <c r="C29" s="2" t="s">
        <v>20</v>
      </c>
      <c r="G29" s="12"/>
      <c r="H29" s="12"/>
      <c r="J29" s="14"/>
      <c r="K29" s="12"/>
    </row>
    <row r="30" spans="3:11" ht="15">
      <c r="C30" s="2" t="s">
        <v>29</v>
      </c>
      <c r="G30" s="12"/>
      <c r="H30" s="12"/>
      <c r="J30" s="14"/>
      <c r="K30" s="12"/>
    </row>
    <row r="31" spans="3:11" ht="15">
      <c r="C31" s="2" t="s">
        <v>30</v>
      </c>
      <c r="G31" s="12"/>
      <c r="H31" s="12"/>
      <c r="J31" s="14"/>
      <c r="K31" s="12"/>
    </row>
    <row r="32" spans="3:11" ht="15">
      <c r="C32" s="2" t="s">
        <v>31</v>
      </c>
      <c r="G32" s="12"/>
      <c r="H32" s="12"/>
      <c r="J32" s="14"/>
      <c r="K32" s="12"/>
    </row>
    <row r="33" spans="7:11" ht="15">
      <c r="G33" s="12"/>
      <c r="H33" s="12"/>
      <c r="J33" s="14"/>
      <c r="K33" s="12"/>
    </row>
    <row r="34" spans="2:11" ht="15">
      <c r="B34" s="2" t="s">
        <v>32</v>
      </c>
      <c r="C34" s="2" t="s">
        <v>33</v>
      </c>
      <c r="G34" s="12">
        <f>+J34</f>
        <v>4082</v>
      </c>
      <c r="H34" s="12">
        <v>4794</v>
      </c>
      <c r="J34" s="14">
        <v>4082</v>
      </c>
      <c r="K34" s="13">
        <v>4794</v>
      </c>
    </row>
    <row r="35" spans="7:11" ht="15">
      <c r="G35" s="12"/>
      <c r="H35" s="12"/>
      <c r="J35" s="14"/>
      <c r="K35" s="12"/>
    </row>
    <row r="36" spans="2:11" ht="15">
      <c r="B36" s="2" t="s">
        <v>34</v>
      </c>
      <c r="C36" s="2" t="s">
        <v>35</v>
      </c>
      <c r="G36" s="12">
        <f>+J36</f>
        <v>14628</v>
      </c>
      <c r="H36" s="12">
        <f>+H34+H28</f>
        <v>12931</v>
      </c>
      <c r="J36" s="15">
        <f>+J34+J28</f>
        <v>14628</v>
      </c>
      <c r="K36" s="12">
        <f>+K34+K28</f>
        <v>12931</v>
      </c>
    </row>
    <row r="37" spans="3:11" ht="15">
      <c r="C37" s="2" t="s">
        <v>36</v>
      </c>
      <c r="G37" s="12"/>
      <c r="H37" s="12"/>
      <c r="J37" s="14"/>
      <c r="K37" s="12"/>
    </row>
    <row r="38" spans="7:11" ht="15">
      <c r="G38" s="12"/>
      <c r="H38" s="12"/>
      <c r="J38" s="14"/>
      <c r="K38" s="12"/>
    </row>
    <row r="39" spans="2:11" ht="15">
      <c r="B39" s="2" t="s">
        <v>37</v>
      </c>
      <c r="C39" s="2" t="s">
        <v>38</v>
      </c>
      <c r="G39" s="12">
        <f>+J39</f>
        <v>1165</v>
      </c>
      <c r="H39" s="12">
        <v>1533</v>
      </c>
      <c r="J39" s="14">
        <v>1165</v>
      </c>
      <c r="K39" s="13">
        <v>1533</v>
      </c>
    </row>
    <row r="40" spans="7:11" ht="15">
      <c r="G40" s="12"/>
      <c r="H40" s="12"/>
      <c r="J40" s="14"/>
      <c r="K40" s="12"/>
    </row>
    <row r="41" spans="2:11" ht="15">
      <c r="B41" s="2" t="s">
        <v>39</v>
      </c>
      <c r="C41" s="2" t="s">
        <v>40</v>
      </c>
      <c r="G41" s="12">
        <f>+G36-G39</f>
        <v>13463</v>
      </c>
      <c r="H41" s="12">
        <f>+H36-H39</f>
        <v>11398</v>
      </c>
      <c r="J41" s="12">
        <f>+J36-J39</f>
        <v>13463</v>
      </c>
      <c r="K41" s="12">
        <f>+K36-K39</f>
        <v>11398</v>
      </c>
    </row>
    <row r="42" spans="3:11" ht="15">
      <c r="C42" s="2" t="s">
        <v>41</v>
      </c>
      <c r="G42" s="12"/>
      <c r="H42" s="12"/>
      <c r="J42" s="14"/>
      <c r="K42" s="12"/>
    </row>
    <row r="43" spans="7:11" ht="15">
      <c r="G43" s="12"/>
      <c r="H43" s="12"/>
      <c r="J43" s="14"/>
      <c r="K43" s="12"/>
    </row>
    <row r="44" spans="3:11" ht="15">
      <c r="C44" s="2" t="s">
        <v>42</v>
      </c>
      <c r="G44" s="12">
        <f>+J44</f>
        <v>146</v>
      </c>
      <c r="H44" s="12">
        <v>99</v>
      </c>
      <c r="J44" s="14">
        <v>146</v>
      </c>
      <c r="K44" s="13">
        <v>99</v>
      </c>
    </row>
    <row r="45" spans="7:11" ht="15">
      <c r="G45" s="12"/>
      <c r="H45" s="12"/>
      <c r="J45" s="14"/>
      <c r="K45" s="12"/>
    </row>
    <row r="46" spans="7:11" ht="15">
      <c r="G46" s="12"/>
      <c r="H46" s="12"/>
      <c r="J46" s="14"/>
      <c r="K46" s="12"/>
    </row>
    <row r="47" spans="7:11" ht="15">
      <c r="G47" s="12"/>
      <c r="H47" s="12"/>
      <c r="J47" s="14"/>
      <c r="K47" s="12"/>
    </row>
    <row r="48" spans="7:11" ht="15">
      <c r="G48" s="12"/>
      <c r="H48" s="12"/>
      <c r="J48" s="14"/>
      <c r="K48" s="12"/>
    </row>
    <row r="49" spans="7:11" ht="15">
      <c r="G49" s="12"/>
      <c r="H49" s="12"/>
      <c r="J49" s="14"/>
      <c r="K49" s="12"/>
    </row>
    <row r="50" spans="7:11" ht="15">
      <c r="G50" s="12"/>
      <c r="H50" s="12"/>
      <c r="J50" s="14"/>
      <c r="K50" s="12"/>
    </row>
    <row r="51" spans="7:11" ht="15">
      <c r="G51" s="12"/>
      <c r="H51" s="12"/>
      <c r="J51" s="14"/>
      <c r="K51" s="12"/>
    </row>
    <row r="52" spans="2:11" ht="15">
      <c r="B52" s="2" t="s">
        <v>43</v>
      </c>
      <c r="C52" s="2" t="s">
        <v>44</v>
      </c>
      <c r="G52" s="12">
        <f>+G41+G44</f>
        <v>13609</v>
      </c>
      <c r="H52" s="12">
        <f>+H41+H44</f>
        <v>11497</v>
      </c>
      <c r="J52" s="12">
        <f>+J41+J44</f>
        <v>13609</v>
      </c>
      <c r="K52" s="12">
        <f>+K41+K44</f>
        <v>11497</v>
      </c>
    </row>
    <row r="53" spans="3:11" ht="15">
      <c r="C53" s="2" t="s">
        <v>45</v>
      </c>
      <c r="G53" s="12"/>
      <c r="H53" s="12"/>
      <c r="J53" s="14"/>
      <c r="K53" s="12"/>
    </row>
    <row r="54" spans="7:11" ht="15">
      <c r="G54" s="12"/>
      <c r="H54" s="12"/>
      <c r="J54" s="14"/>
      <c r="K54" s="12"/>
    </row>
    <row r="55" spans="2:11" ht="15">
      <c r="B55" s="2" t="s">
        <v>46</v>
      </c>
      <c r="C55" s="2" t="s">
        <v>47</v>
      </c>
      <c r="G55" s="12">
        <v>0</v>
      </c>
      <c r="H55" s="12">
        <v>0</v>
      </c>
      <c r="J55" s="14">
        <f aca="true" t="shared" si="0" ref="J55:K57">+G55</f>
        <v>0</v>
      </c>
      <c r="K55" s="14">
        <f t="shared" si="0"/>
        <v>0</v>
      </c>
    </row>
    <row r="56" spans="3:11" ht="15">
      <c r="C56" s="2" t="s">
        <v>48</v>
      </c>
      <c r="G56" s="12">
        <v>0</v>
      </c>
      <c r="H56" s="12">
        <v>0</v>
      </c>
      <c r="J56" s="14">
        <f t="shared" si="0"/>
        <v>0</v>
      </c>
      <c r="K56" s="14">
        <f t="shared" si="0"/>
        <v>0</v>
      </c>
    </row>
    <row r="57" spans="3:11" ht="15">
      <c r="C57" s="2" t="s">
        <v>49</v>
      </c>
      <c r="G57" s="12">
        <v>0</v>
      </c>
      <c r="H57" s="12">
        <v>0</v>
      </c>
      <c r="J57" s="14">
        <f t="shared" si="0"/>
        <v>0</v>
      </c>
      <c r="K57" s="14">
        <f t="shared" si="0"/>
        <v>0</v>
      </c>
    </row>
    <row r="58" spans="3:11" ht="15">
      <c r="C58" s="2" t="s">
        <v>50</v>
      </c>
      <c r="G58" s="12"/>
      <c r="H58" s="12"/>
      <c r="J58" s="14"/>
      <c r="K58" s="12"/>
    </row>
    <row r="59" spans="7:11" ht="15">
      <c r="G59" s="12"/>
      <c r="H59" s="12"/>
      <c r="J59" s="14"/>
      <c r="K59" s="12"/>
    </row>
    <row r="60" spans="2:11" ht="15">
      <c r="B60" s="2" t="s">
        <v>51</v>
      </c>
      <c r="C60" s="2" t="s">
        <v>52</v>
      </c>
      <c r="G60" s="12">
        <f>+G52</f>
        <v>13609</v>
      </c>
      <c r="H60" s="12">
        <f>+H52</f>
        <v>11497</v>
      </c>
      <c r="J60" s="14">
        <f>+J52</f>
        <v>13609</v>
      </c>
      <c r="K60" s="12">
        <f>+K52</f>
        <v>11497</v>
      </c>
    </row>
    <row r="61" spans="3:10" ht="15">
      <c r="C61" s="2" t="s">
        <v>53</v>
      </c>
      <c r="G61" s="12"/>
      <c r="H61" s="12"/>
      <c r="J61" s="14"/>
    </row>
    <row r="62" spans="7:10" ht="15">
      <c r="G62" s="12"/>
      <c r="H62" s="12"/>
      <c r="J62" s="14"/>
    </row>
    <row r="63" spans="1:11" ht="15">
      <c r="A63" s="2">
        <v>3</v>
      </c>
      <c r="B63" s="2" t="s">
        <v>13</v>
      </c>
      <c r="C63" s="2" t="s">
        <v>54</v>
      </c>
      <c r="G63" s="12"/>
      <c r="H63" s="12"/>
      <c r="J63" s="14"/>
      <c r="K63" s="7"/>
    </row>
    <row r="64" spans="3:10" ht="15">
      <c r="C64" s="2" t="s">
        <v>55</v>
      </c>
      <c r="G64" s="12"/>
      <c r="H64" s="12"/>
      <c r="J64" s="14"/>
    </row>
    <row r="65" spans="3:10" ht="15">
      <c r="C65" s="2" t="s">
        <v>56</v>
      </c>
      <c r="G65" s="12"/>
      <c r="H65" s="12"/>
      <c r="J65" s="14"/>
    </row>
    <row r="66" spans="7:10" ht="15">
      <c r="G66" s="12"/>
      <c r="H66" s="12"/>
      <c r="J66" s="14"/>
    </row>
    <row r="67" spans="3:11" ht="15">
      <c r="C67" s="2" t="s">
        <v>57</v>
      </c>
      <c r="G67" s="16" t="str">
        <f>+J67</f>
        <v>10.57 sen</v>
      </c>
      <c r="H67" s="16" t="s">
        <v>58</v>
      </c>
      <c r="J67" s="17" t="s">
        <v>59</v>
      </c>
      <c r="K67" s="7" t="s">
        <v>58</v>
      </c>
    </row>
    <row r="68" spans="3:10" ht="15">
      <c r="C68" s="2" t="s">
        <v>60</v>
      </c>
      <c r="G68" s="12"/>
      <c r="H68" s="12"/>
      <c r="J68" s="17"/>
    </row>
    <row r="69" spans="7:10" ht="15">
      <c r="G69" s="12"/>
      <c r="H69" s="12"/>
      <c r="J69" s="17"/>
    </row>
    <row r="70" spans="3:11" ht="15">
      <c r="C70" s="2" t="s">
        <v>61</v>
      </c>
      <c r="G70" s="16" t="str">
        <f>+J70</f>
        <v>9.35 sen</v>
      </c>
      <c r="H70" s="16" t="s">
        <v>62</v>
      </c>
      <c r="J70" s="16" t="s">
        <v>63</v>
      </c>
      <c r="K70" s="7" t="s">
        <v>62</v>
      </c>
    </row>
    <row r="71" spans="3:10" ht="15">
      <c r="C71" s="2" t="s">
        <v>60</v>
      </c>
      <c r="G71" s="12"/>
      <c r="H71" s="12"/>
      <c r="J71" s="14"/>
    </row>
    <row r="72" spans="7:10" ht="15">
      <c r="G72" s="12"/>
      <c r="H72" s="7"/>
      <c r="J72" s="14"/>
    </row>
    <row r="73" spans="7:10" ht="15">
      <c r="G73" s="12"/>
      <c r="H73" s="7"/>
      <c r="J73" s="14"/>
    </row>
    <row r="74" spans="7:10" ht="15">
      <c r="G74" s="12"/>
      <c r="H74" s="9"/>
      <c r="J74" s="14"/>
    </row>
    <row r="75" spans="7:10" ht="15">
      <c r="G75" s="12"/>
      <c r="H75" s="11"/>
      <c r="J75" s="14"/>
    </row>
    <row r="76" spans="7:10" ht="15">
      <c r="G76" s="12"/>
      <c r="H76" s="12"/>
      <c r="J76" s="14"/>
    </row>
    <row r="77" spans="7:10" ht="15">
      <c r="G77" s="12"/>
      <c r="H77" s="12"/>
      <c r="J77" s="14"/>
    </row>
    <row r="78" spans="7:10" ht="15">
      <c r="G78" s="12"/>
      <c r="H78" s="12"/>
      <c r="J78" s="14"/>
    </row>
    <row r="79" spans="7:10" ht="15">
      <c r="G79" s="12"/>
      <c r="H79" s="12"/>
      <c r="J79" s="14"/>
    </row>
    <row r="80" spans="7:10" ht="15">
      <c r="G80" s="12"/>
      <c r="H80" s="12"/>
      <c r="J80" s="14"/>
    </row>
    <row r="81" spans="7:10" ht="15">
      <c r="G81" s="12"/>
      <c r="H81" s="12"/>
      <c r="J81" s="14"/>
    </row>
    <row r="82" spans="7:8" ht="15">
      <c r="G82" s="12"/>
      <c r="H82" s="12"/>
    </row>
    <row r="83" spans="7:8" ht="15">
      <c r="G83" s="12"/>
      <c r="H83" s="12"/>
    </row>
    <row r="84" ht="15">
      <c r="H84" s="12"/>
    </row>
    <row r="85" ht="15">
      <c r="H85" s="12"/>
    </row>
    <row r="86" ht="15">
      <c r="H86" s="12"/>
    </row>
    <row r="87" ht="15">
      <c r="H87" s="12"/>
    </row>
    <row r="88" ht="15">
      <c r="H88" s="12"/>
    </row>
    <row r="89" ht="15">
      <c r="H89" s="12"/>
    </row>
    <row r="90" ht="15">
      <c r="H90" s="12"/>
    </row>
    <row r="91" ht="15">
      <c r="H91" s="12"/>
    </row>
    <row r="92" ht="15">
      <c r="H92" s="12"/>
    </row>
    <row r="93" ht="15">
      <c r="H93" s="12"/>
    </row>
    <row r="94" ht="15">
      <c r="H94" s="12"/>
    </row>
    <row r="95" ht="15">
      <c r="H95" s="12"/>
    </row>
  </sheetData>
  <mergeCells count="2">
    <mergeCell ref="G6:H6"/>
    <mergeCell ref="J6:K6"/>
  </mergeCells>
  <printOptions/>
  <pageMargins left="0.75" right="0.27" top="1" bottom="0.59" header="0.5" footer="0.21"/>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388"/>
  <sheetViews>
    <sheetView workbookViewId="0" topLeftCell="A38">
      <selection activeCell="A48" sqref="A48"/>
    </sheetView>
  </sheetViews>
  <sheetFormatPr defaultColWidth="8.88671875" defaultRowHeight="15"/>
  <cols>
    <col min="1" max="1" width="10.77734375" style="65" customWidth="1"/>
    <col min="2" max="2" width="14.5546875" style="65" customWidth="1"/>
    <col min="3" max="3" width="12.4453125" style="65" customWidth="1"/>
    <col min="4" max="4" width="13.88671875" style="65" customWidth="1"/>
    <col min="5" max="5" width="0.88671875" style="65" customWidth="1"/>
    <col min="6" max="6" width="13.77734375" style="65" customWidth="1"/>
    <col min="7" max="7" width="9.3359375" style="65" bestFit="1" customWidth="1"/>
    <col min="8" max="16384" width="8.88671875" style="65" customWidth="1"/>
  </cols>
  <sheetData>
    <row r="1" ht="22.5">
      <c r="A1" s="64" t="s">
        <v>209</v>
      </c>
    </row>
    <row r="2" ht="15.75">
      <c r="A2" s="66" t="s">
        <v>64</v>
      </c>
    </row>
    <row r="3" spans="4:6" ht="15.75">
      <c r="D3" s="67"/>
      <c r="E3" s="67"/>
      <c r="F3" s="67" t="s">
        <v>65</v>
      </c>
    </row>
    <row r="4" spans="1:6" ht="15.75">
      <c r="A4" s="68" t="s">
        <v>12</v>
      </c>
      <c r="D4" s="69" t="s">
        <v>210</v>
      </c>
      <c r="E4" s="67"/>
      <c r="F4" s="70" t="s">
        <v>66</v>
      </c>
    </row>
    <row r="5" spans="4:6" ht="15.75">
      <c r="D5" s="71" t="s">
        <v>12</v>
      </c>
      <c r="E5" s="72"/>
      <c r="F5" s="72" t="s">
        <v>12</v>
      </c>
    </row>
    <row r="6" spans="1:6" ht="15.75">
      <c r="A6" s="73" t="s">
        <v>67</v>
      </c>
      <c r="D6" s="18">
        <v>31557</v>
      </c>
      <c r="E6" s="18"/>
      <c r="F6" s="18">
        <v>33837</v>
      </c>
    </row>
    <row r="7" spans="1:6" ht="15.75">
      <c r="A7" s="73" t="s">
        <v>68</v>
      </c>
      <c r="D7" s="74">
        <v>76284</v>
      </c>
      <c r="F7" s="18">
        <v>69714</v>
      </c>
    </row>
    <row r="8" spans="1:6" ht="15.75">
      <c r="A8" s="73" t="s">
        <v>69</v>
      </c>
      <c r="D8" s="74">
        <v>405</v>
      </c>
      <c r="F8" s="18">
        <v>51</v>
      </c>
    </row>
    <row r="9" spans="1:6" ht="15.75">
      <c r="A9" s="73" t="s">
        <v>70</v>
      </c>
      <c r="D9" s="74">
        <v>16939</v>
      </c>
      <c r="F9" s="18">
        <v>20865</v>
      </c>
    </row>
    <row r="10" spans="1:6" ht="15.75">
      <c r="A10" s="73" t="s">
        <v>71</v>
      </c>
      <c r="D10" s="74">
        <v>624119</v>
      </c>
      <c r="F10" s="18">
        <v>618875</v>
      </c>
    </row>
    <row r="11" spans="1:6" ht="15.75">
      <c r="A11" s="73" t="s">
        <v>72</v>
      </c>
      <c r="D11" s="74">
        <v>68877</v>
      </c>
      <c r="F11" s="18">
        <v>74435</v>
      </c>
    </row>
    <row r="12" ht="15.75" hidden="1"/>
    <row r="13" spans="1:6" ht="15.75">
      <c r="A13" s="73" t="s">
        <v>73</v>
      </c>
      <c r="D13" s="74">
        <v>203618</v>
      </c>
      <c r="F13" s="18">
        <v>204126</v>
      </c>
    </row>
    <row r="14" spans="1:6" ht="15.75">
      <c r="A14" s="73" t="s">
        <v>74</v>
      </c>
      <c r="D14" s="75">
        <v>0</v>
      </c>
      <c r="E14" s="76"/>
      <c r="F14" s="77">
        <v>52477</v>
      </c>
    </row>
    <row r="15" spans="1:6" ht="5.25" customHeight="1" thickBot="1">
      <c r="A15" s="74"/>
      <c r="D15" s="78"/>
      <c r="E15" s="79"/>
      <c r="F15" s="19"/>
    </row>
    <row r="16" spans="1:6" ht="15.75">
      <c r="A16" s="74"/>
      <c r="D16" s="74"/>
      <c r="F16" s="18"/>
    </row>
    <row r="17" spans="1:6" ht="15.75">
      <c r="A17" s="73" t="s">
        <v>75</v>
      </c>
      <c r="D17" s="74"/>
      <c r="F17" s="18"/>
    </row>
    <row r="18" spans="1:6" ht="15.75">
      <c r="A18" s="80" t="s">
        <v>76</v>
      </c>
      <c r="D18" s="74">
        <v>3149</v>
      </c>
      <c r="F18" s="18">
        <v>3150</v>
      </c>
    </row>
    <row r="19" spans="1:6" ht="15.75">
      <c r="A19" s="81" t="s">
        <v>77</v>
      </c>
      <c r="D19" s="74">
        <v>105091</v>
      </c>
      <c r="F19" s="18">
        <f>53768+6686+42003</f>
        <v>102457</v>
      </c>
    </row>
    <row r="20" spans="1:6" ht="15.75">
      <c r="A20" s="80" t="s">
        <v>78</v>
      </c>
      <c r="D20" s="74">
        <v>40001</v>
      </c>
      <c r="F20" s="18">
        <f>27906</f>
        <v>27906</v>
      </c>
    </row>
    <row r="21" spans="1:6" ht="15.75">
      <c r="A21" s="80" t="s">
        <v>79</v>
      </c>
      <c r="D21" s="74">
        <v>51764</v>
      </c>
      <c r="F21" s="18">
        <v>51314</v>
      </c>
    </row>
    <row r="22" spans="1:6" ht="15.75">
      <c r="A22" s="81" t="s">
        <v>80</v>
      </c>
      <c r="D22" s="74">
        <v>37941</v>
      </c>
      <c r="F22" s="18">
        <v>28708</v>
      </c>
    </row>
    <row r="23" spans="1:6" ht="15.75">
      <c r="A23" s="80" t="s">
        <v>81</v>
      </c>
      <c r="D23" s="74">
        <v>4584</v>
      </c>
      <c r="F23" s="18">
        <v>14003</v>
      </c>
    </row>
    <row r="24" spans="1:6" ht="16.5" thickBot="1">
      <c r="A24" s="74"/>
      <c r="D24" s="20">
        <f>SUM(D18:D23)</f>
        <v>242530</v>
      </c>
      <c r="E24" s="82"/>
      <c r="F24" s="20">
        <f>SUM(F18:F23)</f>
        <v>227538</v>
      </c>
    </row>
    <row r="25" spans="1:6" ht="6" customHeight="1">
      <c r="A25" s="74"/>
      <c r="D25" s="74"/>
      <c r="F25" s="18"/>
    </row>
    <row r="26" spans="1:6" ht="15.75">
      <c r="A26" s="73" t="s">
        <v>82</v>
      </c>
      <c r="D26" s="74"/>
      <c r="F26" s="18"/>
    </row>
    <row r="27" spans="1:6" ht="15.75">
      <c r="A27" s="80" t="s">
        <v>83</v>
      </c>
      <c r="D27" s="74">
        <v>141160</v>
      </c>
      <c r="F27" s="18">
        <f>130762-18684</f>
        <v>112078</v>
      </c>
    </row>
    <row r="28" spans="1:6" ht="15.75">
      <c r="A28" s="80" t="s">
        <v>211</v>
      </c>
      <c r="D28" s="74"/>
      <c r="F28" s="18">
        <v>11537</v>
      </c>
    </row>
    <row r="29" spans="1:6" ht="15.75">
      <c r="A29" s="80" t="s">
        <v>84</v>
      </c>
      <c r="D29" s="74">
        <v>3168</v>
      </c>
      <c r="F29" s="18">
        <f>18684-11537-1421</f>
        <v>5726</v>
      </c>
    </row>
    <row r="30" spans="1:6" ht="15.75">
      <c r="A30" s="81" t="s">
        <v>85</v>
      </c>
      <c r="D30" s="74">
        <v>149271</v>
      </c>
      <c r="F30" s="18">
        <v>106697</v>
      </c>
    </row>
    <row r="31" spans="1:6" ht="15.75">
      <c r="A31" s="80" t="s">
        <v>86</v>
      </c>
      <c r="D31" s="74">
        <v>1655</v>
      </c>
      <c r="F31" s="18">
        <v>1421</v>
      </c>
    </row>
    <row r="32" spans="1:7" ht="15.75">
      <c r="A32" s="80" t="s">
        <v>88</v>
      </c>
      <c r="D32" s="74">
        <v>4634</v>
      </c>
      <c r="F32" s="18">
        <v>4634</v>
      </c>
      <c r="G32" s="83"/>
    </row>
    <row r="33" spans="1:7" ht="15.75">
      <c r="A33" s="81" t="s">
        <v>89</v>
      </c>
      <c r="D33" s="74">
        <v>1186</v>
      </c>
      <c r="F33" s="18">
        <v>1832</v>
      </c>
      <c r="G33" s="74"/>
    </row>
    <row r="34" spans="1:7" ht="16.5" thickBot="1">
      <c r="A34" s="74"/>
      <c r="D34" s="20">
        <f>SUM(D27:D33)</f>
        <v>301074</v>
      </c>
      <c r="E34" s="82"/>
      <c r="F34" s="20">
        <f>SUM(F27:F33)</f>
        <v>243925</v>
      </c>
      <c r="G34" s="84"/>
    </row>
    <row r="35" spans="1:7" ht="15.75">
      <c r="A35" s="74"/>
      <c r="D35" s="74"/>
      <c r="F35" s="18"/>
      <c r="G35" s="84"/>
    </row>
    <row r="36" spans="1:6" ht="15.75">
      <c r="A36" s="73" t="s">
        <v>90</v>
      </c>
      <c r="D36" s="18">
        <f>+D24-D34</f>
        <v>-58544</v>
      </c>
      <c r="F36" s="18">
        <f>+F24-F34</f>
        <v>-16387</v>
      </c>
    </row>
    <row r="37" spans="1:6" ht="15.75">
      <c r="A37" s="73"/>
      <c r="D37" s="74"/>
      <c r="F37" s="18"/>
    </row>
    <row r="38" spans="1:6" ht="15.75">
      <c r="A38" s="73" t="s">
        <v>91</v>
      </c>
      <c r="D38" s="74">
        <v>7017</v>
      </c>
      <c r="F38" s="18">
        <v>7126</v>
      </c>
    </row>
    <row r="39" spans="1:6" ht="15.75">
      <c r="A39" s="73" t="s">
        <v>92</v>
      </c>
      <c r="D39" s="74"/>
      <c r="F39" s="18"/>
    </row>
    <row r="40" spans="1:6" ht="15.75">
      <c r="A40" s="81" t="s">
        <v>93</v>
      </c>
      <c r="D40" s="74">
        <v>365808</v>
      </c>
      <c r="F40" s="18">
        <f>370518-1510</f>
        <v>369008</v>
      </c>
    </row>
    <row r="41" spans="1:6" ht="15.75">
      <c r="A41" s="81" t="s">
        <v>87</v>
      </c>
      <c r="D41" s="74">
        <v>0</v>
      </c>
      <c r="F41" s="18">
        <v>100000</v>
      </c>
    </row>
    <row r="42" spans="1:6" ht="15.75">
      <c r="A42" s="81" t="s">
        <v>86</v>
      </c>
      <c r="D42" s="74">
        <v>1887</v>
      </c>
      <c r="F42" s="18">
        <v>1510</v>
      </c>
    </row>
    <row r="43" spans="1:6" ht="15.75">
      <c r="A43" s="81" t="s">
        <v>94</v>
      </c>
      <c r="D43" s="74">
        <v>822</v>
      </c>
      <c r="F43" s="18">
        <v>829</v>
      </c>
    </row>
    <row r="44" spans="1:6" ht="3.75" customHeight="1">
      <c r="A44" s="81"/>
      <c r="D44" s="74"/>
      <c r="F44" s="18"/>
    </row>
    <row r="45" spans="1:6" ht="16.5" thickBot="1">
      <c r="A45" s="74"/>
      <c r="D45" s="21">
        <f>-SUM(D38:D43)+SUM(D6:D14)+D36</f>
        <v>587721</v>
      </c>
      <c r="E45" s="21">
        <f>SUM(E6:E14)+E36-SUM(E38:E43)</f>
        <v>0</v>
      </c>
      <c r="F45" s="21">
        <f>-SUM(F38:F43)+SUM(F6:F14)+F36</f>
        <v>579520</v>
      </c>
    </row>
    <row r="46" ht="16.5" thickTop="1">
      <c r="D46" s="74"/>
    </row>
    <row r="47" spans="1:6" ht="15.75">
      <c r="A47" s="74"/>
      <c r="D47" s="74"/>
      <c r="F47" s="18"/>
    </row>
    <row r="48" spans="1:6" ht="15.75">
      <c r="A48" s="73" t="s">
        <v>95</v>
      </c>
      <c r="D48" s="74"/>
      <c r="F48" s="18"/>
    </row>
    <row r="49" spans="1:6" ht="15.75">
      <c r="A49" s="85" t="s">
        <v>96</v>
      </c>
      <c r="D49" s="74">
        <v>128740</v>
      </c>
      <c r="F49" s="18">
        <v>128726</v>
      </c>
    </row>
    <row r="50" spans="1:6" ht="15.75">
      <c r="A50" s="85" t="s">
        <v>97</v>
      </c>
      <c r="D50" s="74"/>
      <c r="F50" s="18"/>
    </row>
    <row r="51" spans="1:6" ht="15.75">
      <c r="A51" s="86" t="s">
        <v>98</v>
      </c>
      <c r="D51" s="87">
        <v>201046</v>
      </c>
      <c r="F51" s="22">
        <v>201002</v>
      </c>
    </row>
    <row r="52" spans="1:6" ht="15.75">
      <c r="A52" s="86" t="s">
        <v>99</v>
      </c>
      <c r="D52" s="88">
        <v>-14342</v>
      </c>
      <c r="F52" s="23">
        <v>-11582</v>
      </c>
    </row>
    <row r="53" spans="1:6" ht="15.75">
      <c r="A53" s="86" t="s">
        <v>100</v>
      </c>
      <c r="D53" s="88">
        <v>3140</v>
      </c>
      <c r="F53" s="23">
        <v>3180</v>
      </c>
    </row>
    <row r="54" spans="1:6" ht="15.75">
      <c r="A54" s="86" t="s">
        <v>101</v>
      </c>
      <c r="D54" s="89">
        <v>228875</v>
      </c>
      <c r="F54" s="24">
        <v>215266</v>
      </c>
    </row>
    <row r="55" spans="1:6" ht="15.75">
      <c r="A55" s="74"/>
      <c r="D55" s="74">
        <f>SUM(D51:D54)</f>
        <v>418719</v>
      </c>
      <c r="F55" s="74">
        <f>SUM(F51:F54)</f>
        <v>407866</v>
      </c>
    </row>
    <row r="56" spans="1:6" ht="9" customHeight="1">
      <c r="A56" s="74"/>
      <c r="D56" s="90"/>
      <c r="E56" s="91"/>
      <c r="F56" s="25"/>
    </row>
    <row r="57" spans="1:6" ht="25.5" customHeight="1">
      <c r="A57" s="85" t="s">
        <v>102</v>
      </c>
      <c r="D57" s="18">
        <f>+D49+D55</f>
        <v>547459</v>
      </c>
      <c r="F57" s="18">
        <f>+F49+F55</f>
        <v>536592</v>
      </c>
    </row>
    <row r="58" spans="1:6" ht="15.75">
      <c r="A58" s="74"/>
      <c r="D58" s="74"/>
      <c r="F58" s="18"/>
    </row>
    <row r="59" spans="1:6" ht="15.75">
      <c r="A59" s="85" t="s">
        <v>103</v>
      </c>
      <c r="D59" s="74">
        <v>40262</v>
      </c>
      <c r="F59" s="18">
        <v>42928</v>
      </c>
    </row>
    <row r="60" spans="1:6" ht="15.75">
      <c r="A60" s="74"/>
      <c r="D60" s="74"/>
      <c r="F60" s="18"/>
    </row>
    <row r="61" spans="4:6" ht="16.5" thickBot="1">
      <c r="D61" s="21">
        <f>+D57+D59</f>
        <v>587721</v>
      </c>
      <c r="E61" s="92"/>
      <c r="F61" s="21">
        <f>+F57+F59</f>
        <v>579520</v>
      </c>
    </row>
    <row r="62" spans="1:6" ht="16.5" thickTop="1">
      <c r="A62" s="74"/>
      <c r="D62" s="74"/>
      <c r="F62" s="18"/>
    </row>
    <row r="63" spans="1:6" ht="15.75">
      <c r="A63" s="73" t="s">
        <v>104</v>
      </c>
      <c r="D63" s="94">
        <f>(+D57-D13-44495)/D49</f>
        <v>2.325198073636787</v>
      </c>
      <c r="E63" s="93" t="e">
        <f>(+E57-E13)/E49</f>
        <v>#DIV/0!</v>
      </c>
      <c r="F63" s="94">
        <f>(+F57-F13-38367)/F49</f>
        <v>2.2846899616239145</v>
      </c>
    </row>
    <row r="64" spans="1:6" ht="15.75">
      <c r="A64" s="74"/>
      <c r="F64" s="18"/>
    </row>
    <row r="65" spans="1:6" ht="15.75">
      <c r="A65" s="74"/>
      <c r="D65" s="74">
        <f>+D45-D61</f>
        <v>0</v>
      </c>
      <c r="F65" s="74">
        <f>+F45-F61</f>
        <v>0</v>
      </c>
    </row>
    <row r="66" spans="1:6" ht="15.75">
      <c r="A66" s="74"/>
      <c r="D66" s="74"/>
      <c r="F66" s="18"/>
    </row>
    <row r="67" spans="1:6" ht="15.75">
      <c r="A67" s="74"/>
      <c r="D67" s="74"/>
      <c r="F67" s="18"/>
    </row>
    <row r="68" spans="1:6" ht="15.75">
      <c r="A68" s="74"/>
      <c r="D68" s="74"/>
      <c r="F68" s="18"/>
    </row>
    <row r="69" spans="1:6" ht="15.75">
      <c r="A69" s="74"/>
      <c r="D69" s="74"/>
      <c r="F69" s="18"/>
    </row>
    <row r="70" spans="1:6" ht="15.75">
      <c r="A70" s="74"/>
      <c r="D70" s="74"/>
      <c r="F70" s="18"/>
    </row>
    <row r="71" spans="1:6" ht="15.75">
      <c r="A71" s="74"/>
      <c r="D71" s="74"/>
      <c r="F71" s="18"/>
    </row>
    <row r="72" spans="1:6" ht="15.75">
      <c r="A72" s="74"/>
      <c r="D72" s="74"/>
      <c r="F72" s="18"/>
    </row>
    <row r="73" spans="1:6" ht="15.75">
      <c r="A73" s="74"/>
      <c r="D73" s="74"/>
      <c r="F73" s="18"/>
    </row>
    <row r="74" spans="1:6" ht="15.75">
      <c r="A74" s="74"/>
      <c r="D74" s="74"/>
      <c r="F74" s="18"/>
    </row>
    <row r="75" spans="1:6" ht="15.75">
      <c r="A75" s="74"/>
      <c r="D75" s="74"/>
      <c r="F75" s="18"/>
    </row>
    <row r="76" spans="1:6" ht="15.75">
      <c r="A76" s="74"/>
      <c r="D76" s="74"/>
      <c r="F76" s="18"/>
    </row>
    <row r="77" spans="1:6" ht="15.75">
      <c r="A77" s="74"/>
      <c r="D77" s="74"/>
      <c r="F77" s="18"/>
    </row>
    <row r="78" spans="1:6" ht="15.75">
      <c r="A78" s="74"/>
      <c r="F78" s="18"/>
    </row>
    <row r="79" spans="1:6" ht="15.75">
      <c r="A79" s="74"/>
      <c r="D79" s="74"/>
      <c r="F79" s="18"/>
    </row>
    <row r="80" spans="1:6" ht="15.75">
      <c r="A80" s="74"/>
      <c r="D80" s="74"/>
      <c r="F80" s="18"/>
    </row>
    <row r="81" spans="1:6" ht="15.75">
      <c r="A81" s="74"/>
      <c r="D81" s="74"/>
      <c r="F81" s="18"/>
    </row>
    <row r="82" spans="1:6" ht="15.75">
      <c r="A82" s="74"/>
      <c r="D82" s="74"/>
      <c r="F82" s="18"/>
    </row>
    <row r="83" spans="1:6" ht="15.75">
      <c r="A83" s="74"/>
      <c r="D83" s="74"/>
      <c r="F83" s="18"/>
    </row>
    <row r="84" ht="15.75">
      <c r="F84" s="18"/>
    </row>
    <row r="85" ht="15.75">
      <c r="F85" s="18"/>
    </row>
    <row r="86" ht="15.75">
      <c r="F86" s="18"/>
    </row>
    <row r="87" ht="15.75">
      <c r="F87" s="18"/>
    </row>
    <row r="88" ht="15.75">
      <c r="F88" s="18"/>
    </row>
    <row r="89" ht="15.75">
      <c r="F89" s="18"/>
    </row>
    <row r="90" ht="15.75">
      <c r="F90" s="18"/>
    </row>
    <row r="91" ht="15.75">
      <c r="F91" s="18"/>
    </row>
    <row r="92" ht="15.75">
      <c r="F92" s="18"/>
    </row>
    <row r="93" ht="15.75">
      <c r="F93" s="18"/>
    </row>
    <row r="94" ht="15.75">
      <c r="F94" s="18"/>
    </row>
    <row r="95" ht="15.75">
      <c r="F95" s="18"/>
    </row>
    <row r="96" ht="15.75">
      <c r="F96" s="18"/>
    </row>
    <row r="97" ht="15.75">
      <c r="F97" s="18"/>
    </row>
    <row r="98" ht="15.75">
      <c r="F98" s="18"/>
    </row>
    <row r="99" ht="15.75">
      <c r="F99" s="18"/>
    </row>
    <row r="100" ht="15.75">
      <c r="F100" s="18"/>
    </row>
    <row r="101" ht="15.75">
      <c r="F101" s="18"/>
    </row>
    <row r="102" ht="15.75">
      <c r="F102" s="18"/>
    </row>
    <row r="103" ht="15.75">
      <c r="F103" s="18"/>
    </row>
    <row r="104" ht="15.75">
      <c r="F104" s="18"/>
    </row>
    <row r="105" ht="15.75">
      <c r="F105" s="18"/>
    </row>
    <row r="106" ht="15.75">
      <c r="F106" s="18"/>
    </row>
    <row r="107" ht="15.75">
      <c r="F107" s="18"/>
    </row>
    <row r="108" ht="15.75">
      <c r="F108" s="18"/>
    </row>
    <row r="109" ht="15.75">
      <c r="F109" s="18"/>
    </row>
    <row r="110" ht="15.75">
      <c r="F110" s="18"/>
    </row>
    <row r="111" ht="15.75">
      <c r="F111" s="18"/>
    </row>
    <row r="112" ht="15.75">
      <c r="F112" s="18"/>
    </row>
    <row r="113" ht="15.75">
      <c r="F113" s="18"/>
    </row>
    <row r="114" ht="15.75">
      <c r="F114" s="18"/>
    </row>
    <row r="115" ht="15.75">
      <c r="F115" s="18"/>
    </row>
    <row r="116" ht="15.75">
      <c r="F116" s="18"/>
    </row>
    <row r="117" ht="15.75">
      <c r="F117" s="18"/>
    </row>
    <row r="118" ht="15.75">
      <c r="F118" s="18"/>
    </row>
    <row r="119" ht="15.75">
      <c r="F119" s="18"/>
    </row>
    <row r="120" ht="15.75">
      <c r="F120" s="18"/>
    </row>
    <row r="121" ht="15.75">
      <c r="F121" s="18"/>
    </row>
    <row r="122" ht="15.75">
      <c r="F122" s="18"/>
    </row>
    <row r="123" ht="15.75">
      <c r="F123" s="18"/>
    </row>
    <row r="124" ht="15.75">
      <c r="F124" s="18"/>
    </row>
    <row r="125" ht="15.75">
      <c r="F125" s="18"/>
    </row>
    <row r="126" ht="15.75">
      <c r="F126" s="18"/>
    </row>
    <row r="127" ht="15.75">
      <c r="F127" s="18"/>
    </row>
    <row r="128" ht="15.75">
      <c r="F128" s="18"/>
    </row>
    <row r="129" ht="15.75">
      <c r="F129" s="18"/>
    </row>
    <row r="130" ht="15.75">
      <c r="F130" s="18"/>
    </row>
    <row r="131" ht="15.75">
      <c r="F131" s="18"/>
    </row>
    <row r="132" ht="15.75">
      <c r="F132" s="18"/>
    </row>
    <row r="133" ht="15.75">
      <c r="F133" s="18"/>
    </row>
    <row r="134" ht="15.75">
      <c r="F134" s="18"/>
    </row>
    <row r="135" ht="15.75">
      <c r="F135" s="18"/>
    </row>
    <row r="136" ht="15.75">
      <c r="F136" s="18"/>
    </row>
    <row r="137" ht="15.75">
      <c r="F137" s="18"/>
    </row>
    <row r="138" ht="15.75">
      <c r="F138" s="18"/>
    </row>
    <row r="139" ht="15.75">
      <c r="F139" s="18"/>
    </row>
    <row r="140" ht="15.75">
      <c r="F140" s="18"/>
    </row>
    <row r="141" ht="15.75">
      <c r="F141" s="18"/>
    </row>
    <row r="142" ht="15.75">
      <c r="F142" s="18"/>
    </row>
    <row r="143" ht="15.75">
      <c r="F143" s="18"/>
    </row>
    <row r="144" ht="15.75">
      <c r="F144" s="18"/>
    </row>
    <row r="145" ht="15.75">
      <c r="F145" s="18"/>
    </row>
    <row r="146" ht="15.75">
      <c r="F146" s="18"/>
    </row>
    <row r="147" ht="15.75">
      <c r="F147" s="18"/>
    </row>
    <row r="148" ht="15.75">
      <c r="F148" s="18"/>
    </row>
    <row r="149" ht="15.75">
      <c r="F149" s="18"/>
    </row>
    <row r="150" ht="15.75">
      <c r="F150" s="18"/>
    </row>
    <row r="151" ht="15.75">
      <c r="F151" s="18"/>
    </row>
    <row r="152" ht="15.75">
      <c r="F152" s="18"/>
    </row>
    <row r="153" ht="15.75">
      <c r="F153" s="18"/>
    </row>
    <row r="154" ht="15.75">
      <c r="F154" s="18"/>
    </row>
    <row r="155" ht="15.75">
      <c r="F155" s="18"/>
    </row>
    <row r="156" ht="15.75">
      <c r="F156" s="18"/>
    </row>
    <row r="157" ht="15.75">
      <c r="F157" s="18"/>
    </row>
    <row r="158" ht="15.75">
      <c r="F158" s="18"/>
    </row>
    <row r="159" ht="15.75">
      <c r="F159" s="18"/>
    </row>
    <row r="160" ht="15.75">
      <c r="F160" s="18"/>
    </row>
    <row r="161" ht="15.75">
      <c r="F161" s="18"/>
    </row>
    <row r="162" ht="15.75">
      <c r="F162" s="18"/>
    </row>
    <row r="163" ht="15.75">
      <c r="F163" s="18"/>
    </row>
    <row r="164" ht="15.75">
      <c r="F164" s="18"/>
    </row>
    <row r="165" ht="15.75">
      <c r="F165" s="18"/>
    </row>
    <row r="166" ht="15.75">
      <c r="F166" s="18"/>
    </row>
    <row r="167" ht="15.75">
      <c r="F167" s="18"/>
    </row>
    <row r="168" ht="15.75">
      <c r="F168" s="18"/>
    </row>
    <row r="169" ht="15.75">
      <c r="F169" s="18"/>
    </row>
    <row r="170" ht="15.75">
      <c r="F170" s="18"/>
    </row>
    <row r="171" ht="15.75">
      <c r="F171" s="18"/>
    </row>
    <row r="172" ht="15.75">
      <c r="F172" s="18"/>
    </row>
    <row r="173" ht="15.75">
      <c r="F173" s="18"/>
    </row>
    <row r="174" ht="15.75">
      <c r="F174" s="18"/>
    </row>
    <row r="175" ht="15.75">
      <c r="F175" s="18"/>
    </row>
    <row r="176" ht="15.75">
      <c r="F176" s="18"/>
    </row>
    <row r="177" ht="15.75">
      <c r="F177" s="18"/>
    </row>
    <row r="178" ht="15.75">
      <c r="F178" s="18"/>
    </row>
    <row r="179" ht="15.75">
      <c r="F179" s="18"/>
    </row>
    <row r="180" ht="15.75">
      <c r="F180" s="18"/>
    </row>
    <row r="181" ht="15.75">
      <c r="F181" s="18"/>
    </row>
    <row r="182" ht="15.75">
      <c r="F182" s="18"/>
    </row>
    <row r="183" ht="15.75">
      <c r="F183" s="18"/>
    </row>
    <row r="184" ht="15.75">
      <c r="F184" s="18"/>
    </row>
    <row r="185" ht="15.75">
      <c r="F185" s="18"/>
    </row>
    <row r="186" ht="15.75">
      <c r="F186" s="18"/>
    </row>
    <row r="187" ht="15.75">
      <c r="F187" s="18"/>
    </row>
    <row r="188" ht="15.75">
      <c r="F188" s="18"/>
    </row>
    <row r="189" ht="15.75">
      <c r="F189" s="18"/>
    </row>
    <row r="190" ht="15.75">
      <c r="F190" s="18"/>
    </row>
    <row r="191" ht="15.75">
      <c r="F191" s="18"/>
    </row>
    <row r="192" ht="15.75">
      <c r="F192" s="18"/>
    </row>
    <row r="193" ht="15.75">
      <c r="F193" s="18"/>
    </row>
    <row r="194" ht="15.75">
      <c r="F194" s="18"/>
    </row>
    <row r="195" ht="15.75">
      <c r="F195" s="18"/>
    </row>
    <row r="196" ht="15.75">
      <c r="F196" s="18"/>
    </row>
    <row r="197" ht="15.75">
      <c r="F197" s="18"/>
    </row>
    <row r="198" ht="15.75">
      <c r="F198" s="18"/>
    </row>
    <row r="199" ht="15.75">
      <c r="F199" s="18"/>
    </row>
    <row r="200" ht="15.75">
      <c r="F200" s="18"/>
    </row>
    <row r="201" ht="15.75">
      <c r="F201" s="18"/>
    </row>
    <row r="202" ht="15.75">
      <c r="F202" s="18"/>
    </row>
    <row r="203" ht="15.75">
      <c r="F203" s="18"/>
    </row>
    <row r="204" ht="15.75">
      <c r="F204" s="18"/>
    </row>
    <row r="205" ht="15.75">
      <c r="F205" s="18"/>
    </row>
    <row r="206" ht="15.75">
      <c r="F206" s="18"/>
    </row>
    <row r="207" ht="15.75">
      <c r="F207" s="18"/>
    </row>
    <row r="208" ht="15.75">
      <c r="F208" s="18"/>
    </row>
    <row r="209" ht="15.75">
      <c r="F209" s="18"/>
    </row>
    <row r="210" ht="15.75">
      <c r="F210" s="18"/>
    </row>
    <row r="211" ht="15.75">
      <c r="F211" s="18"/>
    </row>
    <row r="212" ht="15.75">
      <c r="F212" s="18"/>
    </row>
    <row r="213" ht="15.75">
      <c r="F213" s="18"/>
    </row>
    <row r="214" ht="15.75">
      <c r="F214" s="18"/>
    </row>
    <row r="215" ht="15.75">
      <c r="F215" s="18"/>
    </row>
    <row r="216" ht="15.75">
      <c r="F216" s="18"/>
    </row>
    <row r="217" ht="15.75">
      <c r="F217" s="18"/>
    </row>
    <row r="218" ht="15.75">
      <c r="F218" s="18"/>
    </row>
    <row r="219" ht="15.75">
      <c r="F219" s="18"/>
    </row>
    <row r="220" ht="15.75">
      <c r="F220" s="18"/>
    </row>
    <row r="221" ht="15.75">
      <c r="F221" s="18"/>
    </row>
    <row r="222" ht="15.75">
      <c r="F222" s="18"/>
    </row>
    <row r="223" ht="15.75">
      <c r="F223" s="18"/>
    </row>
    <row r="224" ht="15.75">
      <c r="F224" s="18"/>
    </row>
    <row r="225" ht="15.75">
      <c r="F225" s="18"/>
    </row>
    <row r="226" ht="15.75">
      <c r="F226" s="18"/>
    </row>
    <row r="227" ht="15.75">
      <c r="F227" s="18"/>
    </row>
    <row r="228" ht="15.75">
      <c r="F228" s="18"/>
    </row>
    <row r="229" ht="15.75">
      <c r="F229" s="18"/>
    </row>
    <row r="230" ht="15.75">
      <c r="F230" s="18"/>
    </row>
    <row r="231" ht="15.75">
      <c r="F231" s="18"/>
    </row>
    <row r="232" ht="15.75">
      <c r="F232" s="18"/>
    </row>
    <row r="233" ht="15.75">
      <c r="F233" s="18"/>
    </row>
    <row r="234" ht="15.75">
      <c r="F234" s="18"/>
    </row>
    <row r="235" ht="15.75">
      <c r="F235" s="18"/>
    </row>
    <row r="236" ht="15.75">
      <c r="F236" s="18"/>
    </row>
    <row r="237" ht="15.75">
      <c r="F237" s="18"/>
    </row>
    <row r="238" ht="15.75">
      <c r="F238" s="18"/>
    </row>
    <row r="239" ht="15.75">
      <c r="F239" s="18"/>
    </row>
    <row r="240" ht="15.75">
      <c r="F240" s="18"/>
    </row>
    <row r="241" ht="15.75">
      <c r="F241" s="18"/>
    </row>
    <row r="242" ht="15.75">
      <c r="F242" s="18"/>
    </row>
    <row r="243" ht="15.75">
      <c r="F243" s="18"/>
    </row>
    <row r="244" ht="15.75">
      <c r="F244" s="18"/>
    </row>
    <row r="245" ht="15.75">
      <c r="F245" s="18"/>
    </row>
    <row r="246" ht="15.75">
      <c r="F246" s="18"/>
    </row>
    <row r="247" ht="15.75">
      <c r="F247" s="18"/>
    </row>
    <row r="248" ht="15.75">
      <c r="F248" s="18"/>
    </row>
    <row r="249" ht="15.75">
      <c r="F249" s="18"/>
    </row>
    <row r="250" ht="15.75">
      <c r="F250" s="18"/>
    </row>
    <row r="251" ht="15.75">
      <c r="F251" s="18"/>
    </row>
    <row r="252" ht="15.75">
      <c r="F252" s="18"/>
    </row>
    <row r="253" ht="15.75">
      <c r="F253" s="18"/>
    </row>
    <row r="254" ht="15.75">
      <c r="F254" s="18"/>
    </row>
    <row r="255" ht="15.75">
      <c r="F255" s="18"/>
    </row>
    <row r="256" ht="15.75">
      <c r="F256" s="18"/>
    </row>
    <row r="257" ht="15.75">
      <c r="F257" s="18"/>
    </row>
    <row r="258" ht="15.75">
      <c r="F258" s="18"/>
    </row>
    <row r="259" ht="15.75">
      <c r="F259" s="18"/>
    </row>
    <row r="260" ht="15.75">
      <c r="F260" s="18"/>
    </row>
    <row r="261" ht="15.75">
      <c r="F261" s="18"/>
    </row>
    <row r="262" ht="15.75">
      <c r="F262" s="18"/>
    </row>
    <row r="263" ht="15.75">
      <c r="F263" s="18"/>
    </row>
    <row r="264" ht="15.75">
      <c r="F264" s="18"/>
    </row>
    <row r="265" ht="15.75">
      <c r="F265" s="18"/>
    </row>
    <row r="266" ht="15.75">
      <c r="F266" s="18"/>
    </row>
    <row r="267" ht="15.75">
      <c r="F267" s="18"/>
    </row>
    <row r="268" ht="15.75">
      <c r="F268" s="18"/>
    </row>
    <row r="269" ht="15.75">
      <c r="F269" s="18"/>
    </row>
    <row r="270" ht="15.75">
      <c r="F270" s="18"/>
    </row>
    <row r="271" ht="15.75">
      <c r="F271" s="18"/>
    </row>
    <row r="272" ht="15.75">
      <c r="F272" s="18"/>
    </row>
    <row r="273" ht="15.75">
      <c r="F273" s="18"/>
    </row>
    <row r="274" ht="15.75">
      <c r="F274" s="18"/>
    </row>
    <row r="275" ht="15.75">
      <c r="F275" s="18"/>
    </row>
    <row r="276" ht="15.75">
      <c r="F276" s="18"/>
    </row>
    <row r="277" ht="15.75">
      <c r="F277" s="18"/>
    </row>
    <row r="278" ht="15.75">
      <c r="F278" s="18"/>
    </row>
    <row r="279" ht="15.75">
      <c r="F279" s="18"/>
    </row>
    <row r="280" ht="15.75">
      <c r="F280" s="18"/>
    </row>
    <row r="281" ht="15.75">
      <c r="F281" s="18"/>
    </row>
    <row r="282" ht="15.75">
      <c r="F282" s="18"/>
    </row>
    <row r="283" ht="15.75">
      <c r="F283" s="18"/>
    </row>
    <row r="284" ht="15.75">
      <c r="F284" s="18"/>
    </row>
    <row r="285" ht="15.75">
      <c r="F285" s="18"/>
    </row>
    <row r="286" ht="15.75">
      <c r="F286" s="18"/>
    </row>
    <row r="287" ht="15.75">
      <c r="F287" s="18"/>
    </row>
    <row r="288" ht="15.75">
      <c r="F288" s="18"/>
    </row>
    <row r="289" ht="15.75">
      <c r="F289" s="18"/>
    </row>
    <row r="290" ht="15.75">
      <c r="F290" s="18"/>
    </row>
    <row r="291" ht="15.75">
      <c r="F291" s="18"/>
    </row>
    <row r="292" ht="15.75">
      <c r="F292" s="18"/>
    </row>
    <row r="293" ht="15.75">
      <c r="F293" s="18"/>
    </row>
    <row r="294" ht="15.75">
      <c r="F294" s="18"/>
    </row>
    <row r="295" ht="15.75">
      <c r="F295" s="18"/>
    </row>
    <row r="296" ht="15.75">
      <c r="F296" s="18"/>
    </row>
    <row r="297" ht="15.75">
      <c r="F297" s="18"/>
    </row>
    <row r="298" ht="15.75">
      <c r="F298" s="18"/>
    </row>
    <row r="299" ht="15.75">
      <c r="F299" s="18"/>
    </row>
    <row r="300" ht="15.75">
      <c r="F300" s="18"/>
    </row>
    <row r="301" ht="15.75">
      <c r="F301" s="18"/>
    </row>
    <row r="302" ht="15.75">
      <c r="F302" s="18"/>
    </row>
    <row r="303" ht="15.75">
      <c r="F303" s="18"/>
    </row>
    <row r="304" ht="15.75">
      <c r="F304" s="18"/>
    </row>
    <row r="305" ht="15.75">
      <c r="F305" s="18"/>
    </row>
    <row r="306" ht="15.75">
      <c r="F306" s="18"/>
    </row>
    <row r="307" ht="15.75">
      <c r="F307" s="18"/>
    </row>
    <row r="308" ht="15.75">
      <c r="F308" s="18"/>
    </row>
    <row r="309" ht="15.75">
      <c r="F309" s="18"/>
    </row>
    <row r="310" ht="15.75">
      <c r="F310" s="18"/>
    </row>
    <row r="311" ht="15.75">
      <c r="F311" s="18"/>
    </row>
    <row r="312" ht="15.75">
      <c r="F312" s="18"/>
    </row>
    <row r="313" ht="15.75">
      <c r="F313" s="18"/>
    </row>
    <row r="314" ht="15.75">
      <c r="F314" s="18"/>
    </row>
    <row r="315" ht="15.75">
      <c r="F315" s="18"/>
    </row>
    <row r="316" ht="15.75">
      <c r="F316" s="18"/>
    </row>
    <row r="317" ht="15.75">
      <c r="F317" s="18"/>
    </row>
    <row r="318" ht="15.75">
      <c r="F318" s="18"/>
    </row>
    <row r="319" ht="15.75">
      <c r="F319" s="18"/>
    </row>
    <row r="320" ht="15.75">
      <c r="F320" s="18"/>
    </row>
    <row r="321" ht="15.75">
      <c r="F321" s="18"/>
    </row>
    <row r="322" ht="15.75">
      <c r="F322" s="18"/>
    </row>
    <row r="323" ht="15.75">
      <c r="F323" s="18"/>
    </row>
    <row r="324" ht="15.75">
      <c r="F324" s="18"/>
    </row>
    <row r="325" ht="15.75">
      <c r="F325" s="18"/>
    </row>
    <row r="326" ht="15.75">
      <c r="F326" s="18"/>
    </row>
    <row r="327" ht="15.75">
      <c r="F327" s="18"/>
    </row>
    <row r="328" ht="15.75">
      <c r="F328" s="18"/>
    </row>
    <row r="329" ht="15.75">
      <c r="F329" s="18"/>
    </row>
    <row r="330" ht="15.75">
      <c r="F330" s="18"/>
    </row>
    <row r="331" ht="15.75">
      <c r="F331" s="18"/>
    </row>
    <row r="332" ht="15.75">
      <c r="F332" s="18"/>
    </row>
    <row r="333" ht="15.75">
      <c r="F333" s="18"/>
    </row>
    <row r="334" ht="15.75">
      <c r="F334" s="18"/>
    </row>
    <row r="335" ht="15.75">
      <c r="F335" s="18"/>
    </row>
    <row r="336" ht="15.75">
      <c r="F336" s="18"/>
    </row>
    <row r="337" ht="15.75">
      <c r="F337" s="18"/>
    </row>
    <row r="338" ht="15.75">
      <c r="F338" s="18"/>
    </row>
    <row r="339" ht="15.75">
      <c r="F339" s="18"/>
    </row>
    <row r="340" ht="15.75">
      <c r="F340" s="18"/>
    </row>
    <row r="341" ht="15.75">
      <c r="F341" s="18"/>
    </row>
    <row r="342" ht="15.75">
      <c r="F342" s="18"/>
    </row>
    <row r="343" ht="15.75">
      <c r="F343" s="18"/>
    </row>
    <row r="344" ht="15.75">
      <c r="F344" s="18"/>
    </row>
    <row r="345" ht="15.75">
      <c r="F345" s="18"/>
    </row>
    <row r="346" ht="15.75">
      <c r="F346" s="18"/>
    </row>
    <row r="347" ht="15.75">
      <c r="F347" s="18"/>
    </row>
    <row r="348" ht="15.75">
      <c r="F348" s="18"/>
    </row>
    <row r="349" ht="15.75">
      <c r="F349" s="18"/>
    </row>
    <row r="350" ht="15.75">
      <c r="F350" s="18"/>
    </row>
    <row r="351" ht="15.75">
      <c r="F351" s="18"/>
    </row>
    <row r="352" ht="15.75">
      <c r="F352" s="18"/>
    </row>
    <row r="353" ht="15.75">
      <c r="F353" s="18"/>
    </row>
    <row r="354" ht="15.75">
      <c r="F354" s="18"/>
    </row>
    <row r="355" ht="15.75">
      <c r="F355" s="18"/>
    </row>
    <row r="356" ht="15.75">
      <c r="F356" s="18"/>
    </row>
    <row r="357" ht="15.75">
      <c r="F357" s="18"/>
    </row>
    <row r="358" ht="15.75">
      <c r="F358" s="18"/>
    </row>
    <row r="359" ht="15.75">
      <c r="F359" s="18"/>
    </row>
    <row r="360" ht="15.75">
      <c r="F360" s="18"/>
    </row>
    <row r="361" ht="15.75">
      <c r="F361" s="18"/>
    </row>
    <row r="362" ht="15.75">
      <c r="F362" s="18"/>
    </row>
    <row r="363" ht="15.75">
      <c r="F363" s="18"/>
    </row>
    <row r="364" ht="15.75">
      <c r="F364" s="18"/>
    </row>
    <row r="365" ht="15.75">
      <c r="F365" s="18"/>
    </row>
    <row r="366" ht="15.75">
      <c r="F366" s="18"/>
    </row>
    <row r="367" ht="15.75">
      <c r="F367" s="18"/>
    </row>
    <row r="368" ht="15.75">
      <c r="F368" s="18"/>
    </row>
    <row r="369" ht="15.75">
      <c r="F369" s="18"/>
    </row>
    <row r="370" ht="15.75">
      <c r="F370" s="18"/>
    </row>
    <row r="371" ht="15.75">
      <c r="F371" s="18"/>
    </row>
    <row r="372" ht="15.75">
      <c r="F372" s="18"/>
    </row>
    <row r="373" ht="15.75">
      <c r="F373" s="18"/>
    </row>
    <row r="374" ht="15.75">
      <c r="F374" s="18"/>
    </row>
    <row r="375" ht="15.75">
      <c r="F375" s="18"/>
    </row>
    <row r="376" ht="15.75">
      <c r="F376" s="18"/>
    </row>
    <row r="377" ht="15.75">
      <c r="F377" s="18"/>
    </row>
    <row r="378" ht="15.75">
      <c r="F378" s="18"/>
    </row>
    <row r="379" ht="15.75">
      <c r="F379" s="18"/>
    </row>
    <row r="380" ht="15.75">
      <c r="F380" s="18"/>
    </row>
    <row r="381" ht="15.75">
      <c r="F381" s="18"/>
    </row>
    <row r="382" ht="15.75">
      <c r="F382" s="18"/>
    </row>
    <row r="383" ht="15.75">
      <c r="F383" s="18"/>
    </row>
    <row r="384" ht="15.75">
      <c r="F384" s="18"/>
    </row>
    <row r="385" ht="15.75">
      <c r="F385" s="18"/>
    </row>
    <row r="386" ht="15.75">
      <c r="F386" s="18"/>
    </row>
    <row r="387" ht="15.75">
      <c r="F387" s="18"/>
    </row>
    <row r="388" ht="15.75">
      <c r="F388" s="18"/>
    </row>
  </sheetData>
  <printOptions/>
  <pageMargins left="0.75" right="0.75" top="0.63" bottom="1" header="0.5" footer="0.22"/>
  <pageSetup horizontalDpi="600" verticalDpi="600" orientation="portrait" paperSize="9"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K179"/>
  <sheetViews>
    <sheetView zoomScale="80" zoomScaleNormal="80" workbookViewId="0" topLeftCell="A1">
      <selection activeCell="B6" sqref="B6"/>
    </sheetView>
  </sheetViews>
  <sheetFormatPr defaultColWidth="8.88671875" defaultRowHeight="15"/>
  <cols>
    <col min="1" max="1" width="3.5546875" style="27" customWidth="1"/>
    <col min="2" max="4" width="7.6640625" style="27" bestFit="1" customWidth="1"/>
    <col min="5" max="5" width="10.77734375" style="27" customWidth="1"/>
    <col min="6" max="6" width="11.21484375" style="27" customWidth="1"/>
    <col min="7" max="7" width="11.4453125" style="27" customWidth="1"/>
    <col min="8" max="8" width="9.88671875" style="27" bestFit="1" customWidth="1"/>
    <col min="9" max="9" width="4.99609375" style="27" customWidth="1"/>
    <col min="10" max="10" width="7.21484375" style="27" customWidth="1"/>
    <col min="11" max="11" width="7.6640625" style="27" bestFit="1" customWidth="1"/>
    <col min="12" max="16384" width="7.21484375" style="27" customWidth="1"/>
  </cols>
  <sheetData>
    <row r="1" ht="18.75">
      <c r="A1" s="26" t="s">
        <v>105</v>
      </c>
    </row>
    <row r="2" ht="14.25">
      <c r="A2" s="28" t="s">
        <v>106</v>
      </c>
    </row>
    <row r="4" spans="1:11" ht="12.75">
      <c r="A4" s="29"/>
      <c r="B4" s="29"/>
      <c r="C4" s="29"/>
      <c r="D4" s="29"/>
      <c r="E4" s="29"/>
      <c r="F4" s="29"/>
      <c r="G4" s="29"/>
      <c r="H4" s="29"/>
      <c r="I4" s="29"/>
      <c r="J4" s="29"/>
      <c r="K4" s="29"/>
    </row>
    <row r="5" spans="1:11" ht="12.75">
      <c r="A5" s="30" t="s">
        <v>107</v>
      </c>
      <c r="B5" s="29"/>
      <c r="C5" s="29"/>
      <c r="D5" s="29"/>
      <c r="E5" s="29"/>
      <c r="F5" s="29"/>
      <c r="G5" s="29"/>
      <c r="H5" s="29"/>
      <c r="I5" s="29"/>
      <c r="J5" s="29"/>
      <c r="K5" s="29"/>
    </row>
    <row r="6" spans="1:11" ht="12.75">
      <c r="A6" s="29"/>
      <c r="B6" s="29"/>
      <c r="C6" s="29"/>
      <c r="D6" s="29"/>
      <c r="E6" s="29"/>
      <c r="F6" s="29"/>
      <c r="G6" s="29"/>
      <c r="H6" s="29"/>
      <c r="I6" s="29"/>
      <c r="J6" s="29"/>
      <c r="K6" s="29"/>
    </row>
    <row r="7" spans="1:11" ht="12.75">
      <c r="A7" s="31" t="s">
        <v>108</v>
      </c>
      <c r="B7" s="29"/>
      <c r="C7" s="29"/>
      <c r="D7" s="29"/>
      <c r="E7" s="29"/>
      <c r="F7" s="29"/>
      <c r="G7" s="29"/>
      <c r="H7" s="29"/>
      <c r="I7" s="29"/>
      <c r="J7" s="29"/>
      <c r="K7" s="29"/>
    </row>
    <row r="8" spans="2:11" ht="31.5" customHeight="1">
      <c r="B8" s="96" t="s">
        <v>109</v>
      </c>
      <c r="C8" s="96"/>
      <c r="D8" s="96"/>
      <c r="E8" s="96"/>
      <c r="F8" s="96"/>
      <c r="G8" s="96"/>
      <c r="H8" s="96"/>
      <c r="I8" s="29"/>
      <c r="J8" s="29"/>
      <c r="K8" s="29"/>
    </row>
    <row r="9" spans="1:11" ht="12.75">
      <c r="A9" s="29"/>
      <c r="B9" s="29"/>
      <c r="C9" s="29"/>
      <c r="D9" s="29"/>
      <c r="E9" s="29"/>
      <c r="F9" s="29"/>
      <c r="G9" s="29"/>
      <c r="H9" s="29"/>
      <c r="I9" s="29"/>
      <c r="J9" s="29"/>
      <c r="K9" s="29"/>
    </row>
    <row r="10" spans="1:11" ht="12.75">
      <c r="A10" s="31" t="s">
        <v>110</v>
      </c>
      <c r="B10" s="29"/>
      <c r="C10" s="29"/>
      <c r="D10" s="29"/>
      <c r="E10" s="29"/>
      <c r="F10" s="29"/>
      <c r="G10" s="29"/>
      <c r="H10" s="29"/>
      <c r="I10" s="29"/>
      <c r="J10" s="29"/>
      <c r="K10" s="29"/>
    </row>
    <row r="11" spans="2:11" ht="12.75">
      <c r="B11" s="29" t="s">
        <v>111</v>
      </c>
      <c r="C11" s="29"/>
      <c r="D11" s="29"/>
      <c r="E11" s="29"/>
      <c r="F11" s="29"/>
      <c r="G11" s="29"/>
      <c r="H11" s="29"/>
      <c r="I11" s="29"/>
      <c r="J11" s="29"/>
      <c r="K11" s="29"/>
    </row>
    <row r="12" spans="1:11" ht="12.75">
      <c r="A12" s="29"/>
      <c r="B12" s="29"/>
      <c r="C12" s="29"/>
      <c r="D12" s="29"/>
      <c r="E12" s="29"/>
      <c r="F12" s="29"/>
      <c r="G12" s="29"/>
      <c r="H12" s="29"/>
      <c r="I12" s="29"/>
      <c r="J12" s="29"/>
      <c r="K12" s="29"/>
    </row>
    <row r="13" spans="1:11" ht="12.75">
      <c r="A13" s="31" t="s">
        <v>112</v>
      </c>
      <c r="B13" s="29"/>
      <c r="C13" s="29"/>
      <c r="D13" s="29"/>
      <c r="E13" s="29"/>
      <c r="F13" s="29"/>
      <c r="G13" s="29"/>
      <c r="H13" s="29"/>
      <c r="I13" s="29"/>
      <c r="J13" s="29"/>
      <c r="K13" s="29"/>
    </row>
    <row r="14" spans="2:11" ht="12.75">
      <c r="B14" s="29" t="s">
        <v>113</v>
      </c>
      <c r="C14" s="29"/>
      <c r="D14" s="29"/>
      <c r="E14" s="29"/>
      <c r="F14" s="29"/>
      <c r="G14" s="29"/>
      <c r="H14" s="29"/>
      <c r="I14" s="29"/>
      <c r="J14" s="29"/>
      <c r="K14" s="29"/>
    </row>
    <row r="15" spans="1:11" ht="12.75">
      <c r="A15" s="29"/>
      <c r="B15" s="29"/>
      <c r="C15" s="29"/>
      <c r="D15" s="29"/>
      <c r="E15" s="29"/>
      <c r="F15" s="29"/>
      <c r="G15" s="29"/>
      <c r="H15" s="29"/>
      <c r="I15" s="29"/>
      <c r="J15" s="29"/>
      <c r="K15" s="29"/>
    </row>
    <row r="16" spans="1:11" ht="12.75">
      <c r="A16" s="32" t="s">
        <v>114</v>
      </c>
      <c r="B16" s="33"/>
      <c r="C16" s="33"/>
      <c r="D16" s="33"/>
      <c r="E16" s="33"/>
      <c r="F16" s="33"/>
      <c r="G16" s="33"/>
      <c r="H16" s="29"/>
      <c r="I16" s="29"/>
      <c r="J16" s="29"/>
      <c r="K16" s="29"/>
    </row>
    <row r="17" spans="1:11" ht="12.75">
      <c r="A17" s="34"/>
      <c r="B17" s="33" t="s">
        <v>115</v>
      </c>
      <c r="C17" s="33"/>
      <c r="D17" s="33"/>
      <c r="E17" s="33"/>
      <c r="F17" s="33"/>
      <c r="G17" s="33"/>
      <c r="H17" s="29"/>
      <c r="I17" s="29"/>
      <c r="J17" s="29"/>
      <c r="K17" s="29"/>
    </row>
    <row r="18" spans="1:11" ht="12.75">
      <c r="A18" s="33"/>
      <c r="B18" s="33"/>
      <c r="C18" s="33"/>
      <c r="D18" s="34"/>
      <c r="E18" s="35" t="s">
        <v>116</v>
      </c>
      <c r="F18" s="35" t="s">
        <v>117</v>
      </c>
      <c r="G18" s="35" t="s">
        <v>118</v>
      </c>
      <c r="H18" s="29"/>
      <c r="I18" s="29"/>
      <c r="J18" s="36"/>
      <c r="K18" s="29"/>
    </row>
    <row r="19" spans="1:11" ht="12.75">
      <c r="A19" s="33"/>
      <c r="B19" s="33"/>
      <c r="C19" s="33"/>
      <c r="D19" s="34"/>
      <c r="E19" s="35" t="s">
        <v>119</v>
      </c>
      <c r="F19" s="35" t="s">
        <v>120</v>
      </c>
      <c r="G19" s="35" t="s">
        <v>121</v>
      </c>
      <c r="H19" s="29"/>
      <c r="I19" s="29"/>
      <c r="J19" s="36"/>
      <c r="K19" s="29"/>
    </row>
    <row r="20" spans="1:11" ht="12.75">
      <c r="A20" s="33"/>
      <c r="B20" s="33"/>
      <c r="C20" s="33"/>
      <c r="D20" s="34"/>
      <c r="E20" s="37" t="s">
        <v>12</v>
      </c>
      <c r="F20" s="37" t="s">
        <v>12</v>
      </c>
      <c r="G20" s="37" t="s">
        <v>12</v>
      </c>
      <c r="H20" s="29"/>
      <c r="I20" s="29"/>
      <c r="J20" s="38"/>
      <c r="K20" s="29"/>
    </row>
    <row r="21" spans="1:11" ht="12.75">
      <c r="A21" s="34"/>
      <c r="B21" s="33" t="s">
        <v>122</v>
      </c>
      <c r="C21" s="33"/>
      <c r="D21" s="34"/>
      <c r="E21" s="39">
        <v>144</v>
      </c>
      <c r="F21" s="39">
        <f>+E21</f>
        <v>144</v>
      </c>
      <c r="G21" s="39">
        <v>192</v>
      </c>
      <c r="H21" s="29"/>
      <c r="I21" s="29"/>
      <c r="J21" s="40"/>
      <c r="K21" s="29"/>
    </row>
    <row r="22" spans="1:11" ht="12.75">
      <c r="A22" s="34"/>
      <c r="B22" s="33" t="s">
        <v>123</v>
      </c>
      <c r="C22" s="33"/>
      <c r="D22" s="34"/>
      <c r="E22" s="39">
        <v>0</v>
      </c>
      <c r="F22" s="39">
        <f>+E22</f>
        <v>0</v>
      </c>
      <c r="G22" s="39">
        <v>50</v>
      </c>
      <c r="H22" s="29"/>
      <c r="I22" s="29"/>
      <c r="J22" s="40"/>
      <c r="K22" s="29"/>
    </row>
    <row r="23" spans="1:11" ht="12.75">
      <c r="A23" s="34"/>
      <c r="B23" s="33" t="s">
        <v>124</v>
      </c>
      <c r="C23" s="33"/>
      <c r="D23" s="34"/>
      <c r="E23" s="39">
        <v>0</v>
      </c>
      <c r="F23" s="39">
        <f>+E23</f>
        <v>0</v>
      </c>
      <c r="G23" s="39">
        <v>-1084</v>
      </c>
      <c r="H23" s="29"/>
      <c r="I23" s="29"/>
      <c r="J23" s="40"/>
      <c r="K23" s="29"/>
    </row>
    <row r="24" spans="1:11" ht="12.75">
      <c r="A24" s="34"/>
      <c r="B24" s="33" t="s">
        <v>125</v>
      </c>
      <c r="C24" s="33"/>
      <c r="D24" s="34"/>
      <c r="E24" s="39">
        <v>1021</v>
      </c>
      <c r="F24" s="39">
        <f>+E24</f>
        <v>1021</v>
      </c>
      <c r="G24" s="39">
        <v>6792</v>
      </c>
      <c r="H24" s="29"/>
      <c r="I24" s="29"/>
      <c r="J24" s="40"/>
      <c r="K24" s="29"/>
    </row>
    <row r="25" spans="1:11" ht="12.75">
      <c r="A25" s="34"/>
      <c r="B25" s="33" t="s">
        <v>126</v>
      </c>
      <c r="C25" s="33"/>
      <c r="D25" s="34"/>
      <c r="E25" s="39">
        <v>0</v>
      </c>
      <c r="F25" s="39">
        <f>+E25</f>
        <v>0</v>
      </c>
      <c r="G25" s="39">
        <v>0</v>
      </c>
      <c r="H25" s="29"/>
      <c r="I25" s="29"/>
      <c r="J25" s="40"/>
      <c r="K25" s="29"/>
    </row>
    <row r="26" spans="1:11" ht="13.5" thickBot="1">
      <c r="A26" s="33"/>
      <c r="B26" s="33"/>
      <c r="C26" s="33"/>
      <c r="D26" s="34"/>
      <c r="E26" s="41">
        <f>SUM(E21:E25)</f>
        <v>1165</v>
      </c>
      <c r="F26" s="41">
        <f>SUM(F21:F25)</f>
        <v>1165</v>
      </c>
      <c r="G26" s="41">
        <f>SUM(G21:G25)</f>
        <v>5950</v>
      </c>
      <c r="H26" s="29"/>
      <c r="I26" s="29"/>
      <c r="J26" s="40"/>
      <c r="K26" s="29"/>
    </row>
    <row r="27" spans="3:11" ht="13.5" thickTop="1">
      <c r="C27" s="29"/>
      <c r="D27" s="29"/>
      <c r="E27" s="29"/>
      <c r="F27" s="29"/>
      <c r="G27" s="29"/>
      <c r="H27" s="29"/>
      <c r="I27" s="29"/>
      <c r="J27" s="42"/>
      <c r="K27" s="29"/>
    </row>
    <row r="28" spans="1:11" ht="12.75">
      <c r="A28" s="31" t="s">
        <v>127</v>
      </c>
      <c r="B28" s="29"/>
      <c r="C28" s="29"/>
      <c r="D28" s="29"/>
      <c r="E28" s="29"/>
      <c r="F28" s="29"/>
      <c r="G28" s="29"/>
      <c r="H28" s="29"/>
      <c r="I28" s="29"/>
      <c r="J28" s="29"/>
      <c r="K28" s="29"/>
    </row>
    <row r="29" spans="2:11" ht="12.75">
      <c r="B29" s="29" t="s">
        <v>128</v>
      </c>
      <c r="C29" s="29"/>
      <c r="D29" s="29"/>
      <c r="E29" s="29"/>
      <c r="F29" s="29"/>
      <c r="G29" s="29"/>
      <c r="H29" s="29"/>
      <c r="I29" s="29"/>
      <c r="J29" s="29"/>
      <c r="K29" s="29"/>
    </row>
    <row r="30" spans="1:11" ht="12.75">
      <c r="A30" s="29"/>
      <c r="B30" s="29"/>
      <c r="C30" s="29"/>
      <c r="D30" s="29"/>
      <c r="E30" s="29"/>
      <c r="F30" s="29"/>
      <c r="G30" s="29"/>
      <c r="H30" s="29"/>
      <c r="I30" s="29"/>
      <c r="J30" s="29"/>
      <c r="K30" s="29"/>
    </row>
    <row r="31" spans="2:11" ht="12.75">
      <c r="B31" s="29" t="s">
        <v>129</v>
      </c>
      <c r="C31" s="29"/>
      <c r="D31" s="29"/>
      <c r="E31" s="29"/>
      <c r="F31" s="29"/>
      <c r="G31" s="29"/>
      <c r="H31" s="29"/>
      <c r="I31" s="29"/>
      <c r="J31" s="29"/>
      <c r="K31" s="29"/>
    </row>
    <row r="32" spans="1:11" ht="12.75">
      <c r="A32" s="29"/>
      <c r="B32" s="29"/>
      <c r="C32" s="29"/>
      <c r="D32" s="29"/>
      <c r="E32" s="29"/>
      <c r="F32" s="29"/>
      <c r="G32" s="29"/>
      <c r="H32" s="29"/>
      <c r="I32" s="29"/>
      <c r="J32" s="29"/>
      <c r="K32" s="29"/>
    </row>
    <row r="33" spans="2:11" ht="12.75">
      <c r="B33" s="29"/>
      <c r="D33" s="29"/>
      <c r="E33" s="29"/>
      <c r="F33" s="43" t="s">
        <v>130</v>
      </c>
      <c r="G33" s="43" t="s">
        <v>131</v>
      </c>
      <c r="I33" s="29"/>
      <c r="J33" s="29"/>
      <c r="K33" s="29"/>
    </row>
    <row r="34" spans="3:11" ht="12.75">
      <c r="C34" s="44" t="s">
        <v>39</v>
      </c>
      <c r="D34" s="29" t="s">
        <v>132</v>
      </c>
      <c r="E34" s="29"/>
      <c r="F34" s="45">
        <v>39951395</v>
      </c>
      <c r="G34" s="45">
        <v>16924370</v>
      </c>
      <c r="I34" s="29"/>
      <c r="J34" s="29"/>
      <c r="K34" s="29"/>
    </row>
    <row r="35" spans="3:11" ht="12.75">
      <c r="C35" s="44" t="s">
        <v>133</v>
      </c>
      <c r="D35" s="29" t="s">
        <v>134</v>
      </c>
      <c r="F35" s="45">
        <v>39951395</v>
      </c>
      <c r="G35" s="45">
        <v>16924370</v>
      </c>
      <c r="I35" s="29"/>
      <c r="J35" s="29"/>
      <c r="K35" s="29"/>
    </row>
    <row r="36" spans="3:11" ht="12.75">
      <c r="C36" s="46" t="s">
        <v>135</v>
      </c>
      <c r="D36" s="33" t="s">
        <v>136</v>
      </c>
      <c r="E36" s="34"/>
      <c r="F36" s="47">
        <f>SUM(21629040*2.33)+SUM(10813760*0.64)</f>
        <v>57316469.6</v>
      </c>
      <c r="G36" s="47">
        <f>SUM(3100000*1.4)</f>
        <v>4340000</v>
      </c>
      <c r="I36" s="29"/>
      <c r="J36" s="29"/>
      <c r="K36" s="29"/>
    </row>
    <row r="37" spans="3:11" ht="12.75">
      <c r="C37" s="46"/>
      <c r="D37" s="33"/>
      <c r="E37" s="34"/>
      <c r="F37" s="47"/>
      <c r="G37" s="47"/>
      <c r="I37" s="29"/>
      <c r="J37" s="29"/>
      <c r="K37" s="29"/>
    </row>
    <row r="38" spans="1:11" ht="12.75">
      <c r="A38" s="29"/>
      <c r="B38" s="29"/>
      <c r="C38" s="29"/>
      <c r="D38" s="29"/>
      <c r="E38" s="48"/>
      <c r="F38" s="49"/>
      <c r="G38" s="49"/>
      <c r="H38" s="29"/>
      <c r="J38" s="29"/>
      <c r="K38" s="29"/>
    </row>
    <row r="39" spans="1:11" ht="12.75">
      <c r="A39" s="31" t="s">
        <v>137</v>
      </c>
      <c r="B39" s="29"/>
      <c r="C39" s="29"/>
      <c r="D39" s="29"/>
      <c r="E39" s="29"/>
      <c r="F39" s="29"/>
      <c r="G39" s="29"/>
      <c r="H39" s="29"/>
      <c r="I39" s="29"/>
      <c r="J39" s="29"/>
      <c r="K39" s="29"/>
    </row>
    <row r="40" spans="2:11" ht="15" customHeight="1">
      <c r="B40" s="97" t="s">
        <v>138</v>
      </c>
      <c r="C40" s="97"/>
      <c r="D40" s="97"/>
      <c r="E40" s="97"/>
      <c r="F40" s="97"/>
      <c r="G40" s="97"/>
      <c r="H40" s="97"/>
      <c r="I40" s="29"/>
      <c r="J40" s="29"/>
      <c r="K40" s="29"/>
    </row>
    <row r="41" spans="1:11" ht="12.75">
      <c r="A41" s="29" t="s">
        <v>139</v>
      </c>
      <c r="B41" s="29"/>
      <c r="C41" s="29"/>
      <c r="D41" s="29"/>
      <c r="E41" s="29"/>
      <c r="F41" s="29"/>
      <c r="G41" s="29"/>
      <c r="H41" s="29"/>
      <c r="I41" s="29"/>
      <c r="J41" s="29"/>
      <c r="K41" s="29"/>
    </row>
    <row r="42" spans="1:11" ht="12.75">
      <c r="A42" s="31" t="s">
        <v>140</v>
      </c>
      <c r="B42" s="29"/>
      <c r="C42" s="29"/>
      <c r="D42" s="29"/>
      <c r="E42" s="29"/>
      <c r="F42" s="29"/>
      <c r="G42" s="29"/>
      <c r="H42" s="29"/>
      <c r="I42" s="29"/>
      <c r="J42" s="29"/>
      <c r="K42" s="29"/>
    </row>
    <row r="43" spans="1:11" ht="12.75">
      <c r="A43" s="50"/>
      <c r="B43" s="29"/>
      <c r="C43" s="29"/>
      <c r="D43" s="29"/>
      <c r="E43" s="29"/>
      <c r="F43" s="29"/>
      <c r="G43" s="29"/>
      <c r="H43" s="29"/>
      <c r="I43" s="29"/>
      <c r="J43" s="29"/>
      <c r="K43" s="29"/>
    </row>
    <row r="44" spans="1:11" ht="24.75" customHeight="1" hidden="1">
      <c r="A44" s="50"/>
      <c r="B44" s="98" t="s">
        <v>141</v>
      </c>
      <c r="C44" s="98"/>
      <c r="D44" s="98"/>
      <c r="E44" s="98"/>
      <c r="F44" s="98"/>
      <c r="G44" s="98"/>
      <c r="H44" s="98"/>
      <c r="I44" s="29"/>
      <c r="J44" s="29"/>
      <c r="K44" s="29"/>
    </row>
    <row r="45" spans="1:11" ht="24.75" customHeight="1" hidden="1">
      <c r="A45" s="50"/>
      <c r="B45" s="98" t="s">
        <v>142</v>
      </c>
      <c r="C45" s="98"/>
      <c r="D45" s="98"/>
      <c r="E45" s="98"/>
      <c r="F45" s="98"/>
      <c r="G45" s="98"/>
      <c r="H45" s="98"/>
      <c r="I45" s="29"/>
      <c r="J45" s="29"/>
      <c r="K45" s="29"/>
    </row>
    <row r="46" spans="1:11" ht="12.75" hidden="1">
      <c r="A46" s="50"/>
      <c r="B46" s="98" t="s">
        <v>143</v>
      </c>
      <c r="C46" s="98"/>
      <c r="D46" s="98"/>
      <c r="E46" s="98"/>
      <c r="F46" s="98"/>
      <c r="G46" s="98"/>
      <c r="H46" s="98"/>
      <c r="I46" s="29"/>
      <c r="J46" s="29"/>
      <c r="K46" s="29"/>
    </row>
    <row r="47" spans="1:11" ht="12.75" hidden="1">
      <c r="A47" s="50"/>
      <c r="B47" s="29"/>
      <c r="C47" s="29"/>
      <c r="D47" s="29"/>
      <c r="E47" s="29"/>
      <c r="F47" s="29"/>
      <c r="G47" s="29"/>
      <c r="H47" s="29"/>
      <c r="I47" s="29"/>
      <c r="J47" s="29"/>
      <c r="K47" s="29"/>
    </row>
    <row r="48" spans="1:11" ht="28.5" customHeight="1" hidden="1">
      <c r="A48" s="50"/>
      <c r="B48" s="98" t="s">
        <v>144</v>
      </c>
      <c r="C48" s="98"/>
      <c r="D48" s="98"/>
      <c r="E48" s="98"/>
      <c r="F48" s="98"/>
      <c r="G48" s="98"/>
      <c r="H48" s="98"/>
      <c r="I48" s="29"/>
      <c r="J48" s="29"/>
      <c r="K48" s="29"/>
    </row>
    <row r="49" spans="1:11" ht="12.75" hidden="1">
      <c r="A49" s="50"/>
      <c r="B49" s="29"/>
      <c r="C49" s="29"/>
      <c r="D49" s="29"/>
      <c r="E49" s="29"/>
      <c r="F49" s="29"/>
      <c r="G49" s="29"/>
      <c r="H49" s="29"/>
      <c r="I49" s="29"/>
      <c r="J49" s="29"/>
      <c r="K49" s="29"/>
    </row>
    <row r="50" spans="1:11" ht="53.25" customHeight="1" hidden="1">
      <c r="A50" s="50"/>
      <c r="B50" s="98" t="s">
        <v>212</v>
      </c>
      <c r="C50" s="98"/>
      <c r="D50" s="98"/>
      <c r="E50" s="98"/>
      <c r="F50" s="98"/>
      <c r="G50" s="98"/>
      <c r="H50" s="98"/>
      <c r="I50" s="29"/>
      <c r="J50" s="29"/>
      <c r="K50" s="29"/>
    </row>
    <row r="51" spans="1:11" ht="12.75" hidden="1">
      <c r="A51" s="50"/>
      <c r="B51" s="29"/>
      <c r="C51" s="29"/>
      <c r="D51" s="29"/>
      <c r="E51" s="29"/>
      <c r="F51" s="29"/>
      <c r="G51" s="29"/>
      <c r="H51" s="29"/>
      <c r="I51" s="29"/>
      <c r="J51" s="29"/>
      <c r="K51" s="29"/>
    </row>
    <row r="52" spans="1:11" ht="51.75" customHeight="1" hidden="1">
      <c r="A52" s="50"/>
      <c r="B52" s="98" t="s">
        <v>213</v>
      </c>
      <c r="C52" s="98"/>
      <c r="D52" s="98"/>
      <c r="E52" s="98"/>
      <c r="F52" s="98"/>
      <c r="G52" s="98"/>
      <c r="H52" s="98"/>
      <c r="I52" s="29"/>
      <c r="J52" s="29"/>
      <c r="K52" s="29"/>
    </row>
    <row r="53" spans="1:11" ht="12.75" hidden="1">
      <c r="A53" s="50"/>
      <c r="B53" s="29"/>
      <c r="C53" s="29"/>
      <c r="D53" s="29"/>
      <c r="E53" s="29"/>
      <c r="F53" s="29"/>
      <c r="G53" s="29"/>
      <c r="H53" s="29"/>
      <c r="I53" s="29"/>
      <c r="J53" s="29"/>
      <c r="K53" s="29"/>
    </row>
    <row r="54" spans="1:11" ht="12.75" hidden="1">
      <c r="A54" s="50"/>
      <c r="B54" s="29" t="s">
        <v>145</v>
      </c>
      <c r="C54" s="29"/>
      <c r="D54" s="29"/>
      <c r="E54" s="29"/>
      <c r="F54" s="29"/>
      <c r="G54" s="29"/>
      <c r="H54" s="29"/>
      <c r="I54" s="29"/>
      <c r="J54" s="29"/>
      <c r="K54" s="29"/>
    </row>
    <row r="55" spans="1:11" ht="12.75" hidden="1">
      <c r="A55" s="50"/>
      <c r="B55" s="29"/>
      <c r="C55" s="29"/>
      <c r="D55" s="29"/>
      <c r="E55" s="29"/>
      <c r="F55" s="29"/>
      <c r="G55" s="29"/>
      <c r="H55" s="29"/>
      <c r="I55" s="29"/>
      <c r="J55" s="29"/>
      <c r="K55" s="29"/>
    </row>
    <row r="56" spans="1:11" ht="39" customHeight="1" hidden="1">
      <c r="A56" s="50"/>
      <c r="B56" s="98" t="s">
        <v>146</v>
      </c>
      <c r="C56" s="98"/>
      <c r="D56" s="98"/>
      <c r="E56" s="98"/>
      <c r="F56" s="98"/>
      <c r="G56" s="98"/>
      <c r="H56" s="98"/>
      <c r="I56" s="29"/>
      <c r="J56" s="29"/>
      <c r="K56" s="29"/>
    </row>
    <row r="57" spans="1:11" ht="12.75" hidden="1">
      <c r="A57" s="50"/>
      <c r="B57" s="29"/>
      <c r="C57" s="29"/>
      <c r="D57" s="29"/>
      <c r="E57" s="29"/>
      <c r="F57" s="29"/>
      <c r="G57" s="29"/>
      <c r="H57" s="29"/>
      <c r="I57" s="29"/>
      <c r="J57" s="29"/>
      <c r="K57" s="29"/>
    </row>
    <row r="58" spans="1:11" ht="40.5" customHeight="1" hidden="1">
      <c r="A58" s="50"/>
      <c r="B58" s="98" t="s">
        <v>147</v>
      </c>
      <c r="C58" s="98"/>
      <c r="D58" s="98"/>
      <c r="E58" s="98"/>
      <c r="F58" s="98"/>
      <c r="G58" s="98"/>
      <c r="H58" s="98"/>
      <c r="I58" s="29"/>
      <c r="J58" s="29"/>
      <c r="K58" s="29"/>
    </row>
    <row r="59" spans="1:11" ht="12.75" hidden="1">
      <c r="A59" s="50"/>
      <c r="B59" s="29"/>
      <c r="C59" s="29"/>
      <c r="D59" s="29"/>
      <c r="E59" s="29"/>
      <c r="F59" s="29"/>
      <c r="G59" s="29"/>
      <c r="H59" s="29"/>
      <c r="I59" s="29"/>
      <c r="J59" s="29"/>
      <c r="K59" s="29"/>
    </row>
    <row r="60" spans="1:11" ht="12.75" hidden="1">
      <c r="A60" s="50"/>
      <c r="B60" s="29" t="s">
        <v>148</v>
      </c>
      <c r="C60" s="29"/>
      <c r="D60" s="29"/>
      <c r="E60" s="29"/>
      <c r="F60" s="29"/>
      <c r="G60" s="29"/>
      <c r="H60" s="29"/>
      <c r="I60" s="29"/>
      <c r="J60" s="29"/>
      <c r="K60" s="29"/>
    </row>
    <row r="61" spans="1:11" ht="106.5" customHeight="1" hidden="1">
      <c r="A61" s="50"/>
      <c r="B61" s="101" t="s">
        <v>214</v>
      </c>
      <c r="C61" s="101"/>
      <c r="D61" s="101"/>
      <c r="E61" s="101"/>
      <c r="F61" s="101"/>
      <c r="G61" s="101"/>
      <c r="H61" s="101"/>
      <c r="I61" s="29"/>
      <c r="J61" s="29"/>
      <c r="K61" s="29"/>
    </row>
    <row r="62" spans="1:11" ht="106.5" customHeight="1" hidden="1">
      <c r="A62" s="50"/>
      <c r="B62" s="52"/>
      <c r="C62" s="52"/>
      <c r="D62" s="52"/>
      <c r="E62" s="52"/>
      <c r="F62" s="52"/>
      <c r="G62" s="52"/>
      <c r="H62" s="52"/>
      <c r="I62" s="29"/>
      <c r="J62" s="29"/>
      <c r="K62" s="29"/>
    </row>
    <row r="63" spans="1:11" ht="11.25" customHeight="1" hidden="1">
      <c r="A63" s="50"/>
      <c r="B63" s="52"/>
      <c r="C63" s="52"/>
      <c r="D63" s="52"/>
      <c r="E63" s="52"/>
      <c r="F63" s="52"/>
      <c r="G63" s="52"/>
      <c r="H63" s="52"/>
      <c r="I63" s="29"/>
      <c r="J63" s="29"/>
      <c r="K63" s="29"/>
    </row>
    <row r="64" spans="1:11" ht="11.25" customHeight="1" hidden="1">
      <c r="A64" s="50"/>
      <c r="B64" s="103" t="s">
        <v>149</v>
      </c>
      <c r="C64" s="104"/>
      <c r="D64" s="105"/>
      <c r="E64" s="52"/>
      <c r="F64" s="52"/>
      <c r="G64" s="52"/>
      <c r="H64" s="52"/>
      <c r="I64" s="29"/>
      <c r="J64" s="29"/>
      <c r="K64" s="29"/>
    </row>
    <row r="65" spans="1:11" ht="11.25" customHeight="1" hidden="1">
      <c r="A65" s="50"/>
      <c r="B65" s="53"/>
      <c r="C65" s="53"/>
      <c r="D65" s="53"/>
      <c r="E65" s="52"/>
      <c r="F65" s="52"/>
      <c r="G65" s="52"/>
      <c r="H65" s="52"/>
      <c r="I65" s="29"/>
      <c r="J65" s="29"/>
      <c r="K65" s="29"/>
    </row>
    <row r="66" spans="1:11" ht="11.25" customHeight="1" hidden="1">
      <c r="A66" s="50"/>
      <c r="B66" s="106" t="s">
        <v>150</v>
      </c>
      <c r="C66" s="106"/>
      <c r="D66" s="109"/>
      <c r="E66" s="52"/>
      <c r="F66" s="52"/>
      <c r="G66" s="52"/>
      <c r="H66" s="52"/>
      <c r="I66" s="29"/>
      <c r="J66" s="29"/>
      <c r="K66" s="29"/>
    </row>
    <row r="67" spans="1:11" ht="11.25" customHeight="1" hidden="1">
      <c r="A67" s="50"/>
      <c r="B67" s="106" t="s">
        <v>151</v>
      </c>
      <c r="C67" s="107"/>
      <c r="D67" s="107"/>
      <c r="E67" s="108"/>
      <c r="F67" s="52"/>
      <c r="G67" s="52"/>
      <c r="H67" s="52"/>
      <c r="I67" s="29"/>
      <c r="J67" s="29"/>
      <c r="K67" s="29"/>
    </row>
    <row r="68" spans="1:11" ht="11.25" customHeight="1" hidden="1">
      <c r="A68" s="50"/>
      <c r="B68" s="106" t="s">
        <v>152</v>
      </c>
      <c r="C68" s="107"/>
      <c r="D68" s="107"/>
      <c r="E68" s="108"/>
      <c r="F68" s="52"/>
      <c r="G68" s="52"/>
      <c r="H68" s="52"/>
      <c r="I68" s="29"/>
      <c r="J68" s="29"/>
      <c r="K68" s="29"/>
    </row>
    <row r="69" spans="1:11" ht="11.25" customHeight="1" hidden="1">
      <c r="A69" s="50"/>
      <c r="B69" s="106" t="s">
        <v>153</v>
      </c>
      <c r="C69" s="107"/>
      <c r="D69" s="107"/>
      <c r="E69" s="108"/>
      <c r="F69" s="52"/>
      <c r="G69" s="52"/>
      <c r="H69" s="52"/>
      <c r="I69" s="29"/>
      <c r="J69" s="29"/>
      <c r="K69" s="29"/>
    </row>
    <row r="70" spans="1:11" ht="12.75" hidden="1">
      <c r="A70" s="50"/>
      <c r="B70" s="29"/>
      <c r="C70" s="29"/>
      <c r="D70" s="29"/>
      <c r="E70" s="29"/>
      <c r="F70" s="29"/>
      <c r="G70" s="29"/>
      <c r="H70" s="29"/>
      <c r="I70" s="29"/>
      <c r="J70" s="29"/>
      <c r="K70" s="29"/>
    </row>
    <row r="71" spans="1:11" ht="39" customHeight="1" hidden="1">
      <c r="A71" s="50"/>
      <c r="B71" s="98" t="s">
        <v>215</v>
      </c>
      <c r="C71" s="98"/>
      <c r="D71" s="98"/>
      <c r="E71" s="98"/>
      <c r="F71" s="98"/>
      <c r="G71" s="98"/>
      <c r="H71" s="98"/>
      <c r="I71" s="29"/>
      <c r="J71" s="29"/>
      <c r="K71" s="29"/>
    </row>
    <row r="72" spans="1:11" ht="12.75" hidden="1">
      <c r="A72" s="50"/>
      <c r="B72" s="29"/>
      <c r="C72" s="29"/>
      <c r="D72" s="29"/>
      <c r="E72" s="29"/>
      <c r="F72" s="29"/>
      <c r="G72" s="29"/>
      <c r="H72" s="29"/>
      <c r="I72" s="29"/>
      <c r="J72" s="29"/>
      <c r="K72" s="29"/>
    </row>
    <row r="73" spans="1:11" ht="12.75" hidden="1">
      <c r="A73" s="50"/>
      <c r="B73" s="29" t="s">
        <v>154</v>
      </c>
      <c r="C73" s="29"/>
      <c r="D73" s="29"/>
      <c r="E73" s="29"/>
      <c r="F73" s="29"/>
      <c r="G73" s="29"/>
      <c r="H73" s="29"/>
      <c r="I73" s="29"/>
      <c r="J73" s="29"/>
      <c r="K73" s="29"/>
    </row>
    <row r="74" spans="1:11" ht="12.75" hidden="1">
      <c r="A74" s="50"/>
      <c r="B74" s="29" t="s">
        <v>155</v>
      </c>
      <c r="C74" s="29"/>
      <c r="D74" s="29"/>
      <c r="E74" s="29"/>
      <c r="F74" s="29"/>
      <c r="G74" s="29"/>
      <c r="H74" s="29"/>
      <c r="I74" s="29"/>
      <c r="J74" s="29"/>
      <c r="K74" s="29"/>
    </row>
    <row r="75" spans="1:11" ht="12.75" hidden="1">
      <c r="A75" s="50"/>
      <c r="B75" s="29" t="s">
        <v>156</v>
      </c>
      <c r="C75" s="29"/>
      <c r="D75" s="29"/>
      <c r="E75" s="29"/>
      <c r="F75" s="29"/>
      <c r="G75" s="29"/>
      <c r="H75" s="29"/>
      <c r="I75" s="29"/>
      <c r="J75" s="29"/>
      <c r="K75" s="29"/>
    </row>
    <row r="76" spans="1:11" ht="12.75" hidden="1">
      <c r="A76" s="50"/>
      <c r="B76" s="29"/>
      <c r="C76" s="29"/>
      <c r="D76" s="29"/>
      <c r="E76" s="29"/>
      <c r="F76" s="29"/>
      <c r="G76" s="29"/>
      <c r="H76" s="29"/>
      <c r="I76" s="29"/>
      <c r="J76" s="29"/>
      <c r="K76" s="29"/>
    </row>
    <row r="77" spans="1:11" ht="66" customHeight="1" hidden="1">
      <c r="A77" s="50"/>
      <c r="B77" s="98" t="s">
        <v>216</v>
      </c>
      <c r="C77" s="98"/>
      <c r="D77" s="98"/>
      <c r="E77" s="98"/>
      <c r="F77" s="98"/>
      <c r="G77" s="98"/>
      <c r="H77" s="98"/>
      <c r="I77" s="29"/>
      <c r="J77" s="29"/>
      <c r="K77" s="29"/>
    </row>
    <row r="78" spans="1:11" ht="12.75" hidden="1">
      <c r="A78" s="50"/>
      <c r="B78" s="29"/>
      <c r="C78" s="29"/>
      <c r="D78" s="29"/>
      <c r="E78" s="29"/>
      <c r="F78" s="29"/>
      <c r="G78" s="29"/>
      <c r="H78" s="29"/>
      <c r="I78" s="29"/>
      <c r="J78" s="29"/>
      <c r="K78" s="29"/>
    </row>
    <row r="79" spans="1:11" ht="12.75" hidden="1">
      <c r="A79" s="50"/>
      <c r="B79" s="29"/>
      <c r="C79" s="29"/>
      <c r="D79" s="29"/>
      <c r="E79" s="29"/>
      <c r="F79" s="29"/>
      <c r="G79" s="29"/>
      <c r="H79" s="29"/>
      <c r="I79" s="29"/>
      <c r="J79" s="29"/>
      <c r="K79" s="29"/>
    </row>
    <row r="80" spans="1:11" ht="12.75">
      <c r="A80" s="50"/>
      <c r="B80" s="31" t="s">
        <v>157</v>
      </c>
      <c r="C80" s="29"/>
      <c r="D80" s="29"/>
      <c r="E80" s="29"/>
      <c r="F80" s="29"/>
      <c r="G80" s="29"/>
      <c r="H80" s="29"/>
      <c r="I80" s="29"/>
      <c r="J80" s="29"/>
      <c r="K80" s="29"/>
    </row>
    <row r="81" spans="1:11" ht="10.5" customHeight="1">
      <c r="A81" s="50"/>
      <c r="B81" s="29"/>
      <c r="C81" s="29"/>
      <c r="D81" s="29"/>
      <c r="E81" s="29"/>
      <c r="F81" s="29"/>
      <c r="G81" s="29"/>
      <c r="H81" s="29"/>
      <c r="I81" s="29"/>
      <c r="J81" s="29"/>
      <c r="K81" s="29"/>
    </row>
    <row r="82" spans="1:11" ht="77.25" customHeight="1">
      <c r="A82" s="50"/>
      <c r="B82" s="98" t="s">
        <v>217</v>
      </c>
      <c r="C82" s="98"/>
      <c r="D82" s="98"/>
      <c r="E82" s="98"/>
      <c r="F82" s="98"/>
      <c r="G82" s="98"/>
      <c r="H82" s="98"/>
      <c r="I82" s="29"/>
      <c r="J82" s="29"/>
      <c r="K82" s="29"/>
    </row>
    <row r="83" spans="1:11" ht="84" customHeight="1" hidden="1">
      <c r="A83" s="29"/>
      <c r="B83" s="97" t="s">
        <v>218</v>
      </c>
      <c r="C83" s="97"/>
      <c r="D83" s="97"/>
      <c r="E83" s="97"/>
      <c r="F83" s="97"/>
      <c r="G83" s="97"/>
      <c r="H83" s="97"/>
      <c r="I83" s="29"/>
      <c r="J83" s="29"/>
      <c r="K83" s="29"/>
    </row>
    <row r="84" spans="1:11" ht="12.75" hidden="1">
      <c r="A84" s="29"/>
      <c r="C84" s="29"/>
      <c r="D84" s="29"/>
      <c r="E84" s="29"/>
      <c r="F84" s="29"/>
      <c r="G84" s="29"/>
      <c r="H84" s="29"/>
      <c r="I84" s="29"/>
      <c r="J84" s="29"/>
      <c r="K84" s="29"/>
    </row>
    <row r="85" spans="1:11" ht="40.5" customHeight="1" hidden="1">
      <c r="A85" s="29"/>
      <c r="B85" s="97" t="s">
        <v>219</v>
      </c>
      <c r="C85" s="97"/>
      <c r="D85" s="97"/>
      <c r="E85" s="97"/>
      <c r="F85" s="97"/>
      <c r="G85" s="97"/>
      <c r="H85" s="97"/>
      <c r="I85" s="29"/>
      <c r="J85" s="29"/>
      <c r="K85" s="29"/>
    </row>
    <row r="86" spans="1:11" ht="12.75" hidden="1">
      <c r="A86" s="29"/>
      <c r="B86" s="29"/>
      <c r="C86" s="29"/>
      <c r="D86" s="29"/>
      <c r="E86" s="29"/>
      <c r="F86" s="29"/>
      <c r="G86" s="29"/>
      <c r="H86" s="29"/>
      <c r="I86" s="29"/>
      <c r="J86" s="29"/>
      <c r="K86" s="29"/>
    </row>
    <row r="87" spans="1:11" ht="26.25" customHeight="1" hidden="1">
      <c r="A87" s="29"/>
      <c r="B87" s="97" t="s">
        <v>158</v>
      </c>
      <c r="C87" s="97"/>
      <c r="D87" s="97"/>
      <c r="E87" s="97"/>
      <c r="F87" s="97"/>
      <c r="G87" s="97"/>
      <c r="H87" s="97"/>
      <c r="I87" s="29"/>
      <c r="J87" s="29"/>
      <c r="K87" s="29"/>
    </row>
    <row r="88" spans="1:11" ht="12.75" hidden="1">
      <c r="A88" s="29"/>
      <c r="B88" s="29"/>
      <c r="C88" s="29"/>
      <c r="D88" s="29"/>
      <c r="E88" s="29"/>
      <c r="F88" s="29"/>
      <c r="G88" s="29"/>
      <c r="H88" s="29"/>
      <c r="I88" s="29"/>
      <c r="J88" s="29"/>
      <c r="K88" s="29"/>
    </row>
    <row r="89" spans="1:11" ht="28.5" customHeight="1" hidden="1">
      <c r="A89" s="29"/>
      <c r="B89" s="97" t="s">
        <v>159</v>
      </c>
      <c r="C89" s="97"/>
      <c r="D89" s="97"/>
      <c r="E89" s="97"/>
      <c r="F89" s="97"/>
      <c r="G89" s="97"/>
      <c r="H89" s="97"/>
      <c r="I89" s="29"/>
      <c r="J89" s="29"/>
      <c r="K89" s="29"/>
    </row>
    <row r="90" spans="1:11" ht="12.75" hidden="1">
      <c r="A90" s="29"/>
      <c r="B90" s="29"/>
      <c r="C90" s="29"/>
      <c r="D90" s="29"/>
      <c r="E90" s="29"/>
      <c r="F90" s="29"/>
      <c r="G90" s="29"/>
      <c r="H90" s="29"/>
      <c r="I90" s="29"/>
      <c r="J90" s="29"/>
      <c r="K90" s="29"/>
    </row>
    <row r="91" spans="1:11" ht="24" customHeight="1" hidden="1">
      <c r="A91" s="29"/>
      <c r="B91" s="98" t="s">
        <v>160</v>
      </c>
      <c r="C91" s="98"/>
      <c r="D91" s="98"/>
      <c r="E91" s="98"/>
      <c r="F91" s="98"/>
      <c r="G91" s="98"/>
      <c r="H91" s="98"/>
      <c r="I91" s="29"/>
      <c r="J91" s="29"/>
      <c r="K91" s="29"/>
    </row>
    <row r="92" spans="1:11" ht="12.75" hidden="1">
      <c r="A92" s="29"/>
      <c r="B92" s="29"/>
      <c r="C92" s="29"/>
      <c r="D92" s="29"/>
      <c r="E92" s="29"/>
      <c r="F92" s="29"/>
      <c r="G92" s="29"/>
      <c r="H92" s="29"/>
      <c r="I92" s="29"/>
      <c r="J92" s="29"/>
      <c r="K92" s="29"/>
    </row>
    <row r="93" spans="1:11" ht="51.75" customHeight="1" hidden="1">
      <c r="A93" s="29"/>
      <c r="B93" s="98" t="s">
        <v>220</v>
      </c>
      <c r="C93" s="98"/>
      <c r="D93" s="98"/>
      <c r="E93" s="98"/>
      <c r="F93" s="98"/>
      <c r="G93" s="98"/>
      <c r="H93" s="98"/>
      <c r="I93" s="29"/>
      <c r="J93" s="29"/>
      <c r="K93" s="29"/>
    </row>
    <row r="94" spans="1:11" ht="14.25" customHeight="1" hidden="1">
      <c r="A94" s="29"/>
      <c r="B94" s="51"/>
      <c r="C94" s="51"/>
      <c r="D94" s="51"/>
      <c r="E94" s="51"/>
      <c r="F94" s="51"/>
      <c r="G94" s="51"/>
      <c r="H94" s="51"/>
      <c r="I94" s="29"/>
      <c r="J94" s="29"/>
      <c r="K94" s="29"/>
    </row>
    <row r="95" spans="1:11" ht="14.25" customHeight="1">
      <c r="A95" s="29"/>
      <c r="B95" s="51"/>
      <c r="C95" s="51"/>
      <c r="D95" s="51"/>
      <c r="E95" s="51"/>
      <c r="F95" s="51"/>
      <c r="G95" s="51"/>
      <c r="H95" s="51"/>
      <c r="I95" s="29"/>
      <c r="J95" s="29"/>
      <c r="K95" s="29"/>
    </row>
    <row r="96" spans="1:11" ht="14.25" customHeight="1">
      <c r="A96" s="29"/>
      <c r="B96" s="110" t="s">
        <v>161</v>
      </c>
      <c r="C96" s="110"/>
      <c r="D96" s="111"/>
      <c r="E96" s="51"/>
      <c r="F96" s="51"/>
      <c r="G96" s="51"/>
      <c r="H96" s="51"/>
      <c r="I96" s="29"/>
      <c r="J96" s="29"/>
      <c r="K96" s="29"/>
    </row>
    <row r="97" spans="1:11" ht="9.75" customHeight="1">
      <c r="A97" s="29"/>
      <c r="B97" s="29"/>
      <c r="C97" s="29"/>
      <c r="D97" s="29"/>
      <c r="E97" s="29"/>
      <c r="F97" s="29"/>
      <c r="G97" s="29"/>
      <c r="H97" s="29"/>
      <c r="I97" s="29"/>
      <c r="J97" s="29"/>
      <c r="K97" s="29"/>
    </row>
    <row r="98" spans="1:11" ht="55.5" customHeight="1">
      <c r="A98" s="29"/>
      <c r="B98" s="98" t="s">
        <v>221</v>
      </c>
      <c r="C98" s="98"/>
      <c r="D98" s="98"/>
      <c r="E98" s="98"/>
      <c r="F98" s="98"/>
      <c r="G98" s="98"/>
      <c r="H98" s="98"/>
      <c r="I98" s="29"/>
      <c r="J98" s="29"/>
      <c r="K98" s="29"/>
    </row>
    <row r="99" spans="1:11" ht="9.75" customHeight="1">
      <c r="A99" s="29"/>
      <c r="B99" s="29"/>
      <c r="C99" s="29"/>
      <c r="D99" s="29"/>
      <c r="E99" s="29"/>
      <c r="F99" s="29"/>
      <c r="G99" s="29"/>
      <c r="H99" s="29"/>
      <c r="I99" s="29"/>
      <c r="J99" s="29"/>
      <c r="K99" s="29"/>
    </row>
    <row r="100" spans="1:11" ht="78.75" customHeight="1">
      <c r="A100" s="29"/>
      <c r="B100" s="98" t="s">
        <v>222</v>
      </c>
      <c r="C100" s="98"/>
      <c r="D100" s="98"/>
      <c r="E100" s="98"/>
      <c r="F100" s="98"/>
      <c r="G100" s="98"/>
      <c r="H100" s="98"/>
      <c r="I100" s="29"/>
      <c r="J100" s="29"/>
      <c r="K100" s="29"/>
    </row>
    <row r="101" spans="1:11" ht="12.75" hidden="1">
      <c r="A101" s="29"/>
      <c r="B101" s="29"/>
      <c r="C101" s="29"/>
      <c r="D101" s="29"/>
      <c r="E101" s="29"/>
      <c r="F101" s="29"/>
      <c r="G101" s="29"/>
      <c r="H101" s="29"/>
      <c r="I101" s="29"/>
      <c r="J101" s="29"/>
      <c r="K101" s="29"/>
    </row>
    <row r="102" spans="1:11" ht="81" customHeight="1" hidden="1">
      <c r="A102" s="29"/>
      <c r="B102" s="98" t="s">
        <v>223</v>
      </c>
      <c r="C102" s="98"/>
      <c r="D102" s="98"/>
      <c r="E102" s="98"/>
      <c r="F102" s="98"/>
      <c r="G102" s="98"/>
      <c r="H102" s="98"/>
      <c r="I102" s="29"/>
      <c r="J102" s="29"/>
      <c r="K102" s="29"/>
    </row>
    <row r="103" spans="1:11" ht="7.5" customHeight="1">
      <c r="A103" s="29"/>
      <c r="B103" s="51"/>
      <c r="C103" s="51"/>
      <c r="D103" s="51"/>
      <c r="E103" s="51"/>
      <c r="F103" s="51"/>
      <c r="G103" s="51"/>
      <c r="H103" s="51"/>
      <c r="I103" s="29"/>
      <c r="J103" s="29"/>
      <c r="K103" s="29"/>
    </row>
    <row r="104" spans="1:11" ht="38.25" customHeight="1">
      <c r="A104" s="29"/>
      <c r="B104" s="98" t="s">
        <v>162</v>
      </c>
      <c r="C104" s="98"/>
      <c r="D104" s="98"/>
      <c r="E104" s="98"/>
      <c r="F104" s="98"/>
      <c r="G104" s="98"/>
      <c r="H104" s="98"/>
      <c r="I104" s="29"/>
      <c r="J104" s="29"/>
      <c r="K104" s="29"/>
    </row>
    <row r="105" spans="1:11" ht="10.5" customHeight="1">
      <c r="A105" s="29"/>
      <c r="B105" s="29"/>
      <c r="C105" s="29"/>
      <c r="D105" s="29"/>
      <c r="E105" s="29"/>
      <c r="F105" s="29"/>
      <c r="G105" s="29"/>
      <c r="H105" s="29"/>
      <c r="I105" s="29"/>
      <c r="J105" s="29"/>
      <c r="K105" s="29"/>
    </row>
    <row r="106" spans="1:11" ht="27" customHeight="1">
      <c r="A106" s="29"/>
      <c r="B106" s="98" t="s">
        <v>163</v>
      </c>
      <c r="C106" s="98"/>
      <c r="D106" s="98"/>
      <c r="E106" s="98"/>
      <c r="F106" s="98"/>
      <c r="G106" s="98"/>
      <c r="H106" s="98"/>
      <c r="I106" s="29"/>
      <c r="J106" s="29"/>
      <c r="K106" s="29"/>
    </row>
    <row r="107" spans="1:11" ht="11.25" customHeight="1">
      <c r="A107" s="29"/>
      <c r="B107" s="29"/>
      <c r="C107" s="29"/>
      <c r="D107" s="29"/>
      <c r="E107" s="29"/>
      <c r="F107" s="29"/>
      <c r="G107" s="29"/>
      <c r="H107" s="29"/>
      <c r="I107" s="29"/>
      <c r="J107" s="29"/>
      <c r="K107" s="29"/>
    </row>
    <row r="108" spans="1:11" ht="12.75">
      <c r="A108" s="29"/>
      <c r="B108" s="29" t="s">
        <v>164</v>
      </c>
      <c r="C108" s="29"/>
      <c r="D108" s="29"/>
      <c r="E108" s="29"/>
      <c r="F108" s="29"/>
      <c r="G108" s="29"/>
      <c r="H108" s="29"/>
      <c r="I108" s="29"/>
      <c r="J108" s="29"/>
      <c r="K108" s="29"/>
    </row>
    <row r="109" spans="1:11" ht="12.75">
      <c r="A109" s="29"/>
      <c r="B109" s="29"/>
      <c r="C109" s="29"/>
      <c r="D109" s="29"/>
      <c r="E109" s="29"/>
      <c r="F109" s="29"/>
      <c r="G109" s="29"/>
      <c r="H109" s="29"/>
      <c r="I109" s="29"/>
      <c r="J109" s="29"/>
      <c r="K109" s="29"/>
    </row>
    <row r="110" spans="1:11" ht="12.75">
      <c r="A110" s="31" t="s">
        <v>165</v>
      </c>
      <c r="B110" s="29"/>
      <c r="C110" s="29"/>
      <c r="D110" s="29"/>
      <c r="E110" s="29"/>
      <c r="F110" s="29"/>
      <c r="G110" s="29"/>
      <c r="H110" s="29"/>
      <c r="I110" s="29"/>
      <c r="J110" s="29"/>
      <c r="K110" s="29"/>
    </row>
    <row r="111" spans="2:11" ht="12.75">
      <c r="B111" s="29" t="s">
        <v>166</v>
      </c>
      <c r="C111" s="29"/>
      <c r="D111" s="29"/>
      <c r="E111" s="29"/>
      <c r="F111" s="29"/>
      <c r="G111" s="29"/>
      <c r="H111" s="29"/>
      <c r="I111" s="29"/>
      <c r="J111" s="29"/>
      <c r="K111" s="29"/>
    </row>
    <row r="112" spans="1:11" ht="12.75">
      <c r="A112" s="29"/>
      <c r="B112" s="29"/>
      <c r="C112" s="29"/>
      <c r="D112" s="29"/>
      <c r="E112" s="29"/>
      <c r="F112" s="29"/>
      <c r="G112" s="29"/>
      <c r="H112" s="29"/>
      <c r="I112" s="29"/>
      <c r="J112" s="29"/>
      <c r="K112" s="29"/>
    </row>
    <row r="113" spans="1:11" ht="12.75">
      <c r="A113" s="31" t="s">
        <v>167</v>
      </c>
      <c r="B113" s="29"/>
      <c r="C113" s="29"/>
      <c r="D113" s="29"/>
      <c r="E113" s="29"/>
      <c r="F113" s="29"/>
      <c r="G113" s="29"/>
      <c r="H113" s="29"/>
      <c r="I113" s="29"/>
      <c r="J113" s="29"/>
      <c r="K113" s="29"/>
    </row>
    <row r="114" spans="2:11" ht="53.25" customHeight="1">
      <c r="B114" s="102" t="s">
        <v>224</v>
      </c>
      <c r="C114" s="102"/>
      <c r="D114" s="102"/>
      <c r="E114" s="102"/>
      <c r="F114" s="102"/>
      <c r="G114" s="102"/>
      <c r="H114" s="102"/>
      <c r="I114" s="29"/>
      <c r="J114" s="29"/>
      <c r="K114" s="29"/>
    </row>
    <row r="115" spans="1:11" ht="12.75">
      <c r="A115" s="29"/>
      <c r="B115" s="29"/>
      <c r="C115" s="29"/>
      <c r="D115" s="29"/>
      <c r="E115" s="29"/>
      <c r="F115" s="29"/>
      <c r="G115" s="29"/>
      <c r="H115" s="29"/>
      <c r="I115" s="29"/>
      <c r="J115" s="29"/>
      <c r="K115" s="29"/>
    </row>
    <row r="116" spans="1:11" ht="12.75">
      <c r="A116" s="31" t="s">
        <v>168</v>
      </c>
      <c r="B116" s="29"/>
      <c r="C116" s="29"/>
      <c r="D116" s="29"/>
      <c r="E116" s="29"/>
      <c r="F116" s="29"/>
      <c r="G116" s="29"/>
      <c r="H116" s="29"/>
      <c r="I116" s="29"/>
      <c r="J116" s="29"/>
      <c r="K116" s="29"/>
    </row>
    <row r="117" spans="2:11" ht="12.75">
      <c r="B117" s="29" t="s">
        <v>169</v>
      </c>
      <c r="C117" s="29"/>
      <c r="D117" s="29"/>
      <c r="E117" s="29"/>
      <c r="F117" s="29"/>
      <c r="G117" s="29"/>
      <c r="H117" s="29"/>
      <c r="I117" s="29"/>
      <c r="J117" s="29"/>
      <c r="K117" s="29"/>
    </row>
    <row r="118" spans="1:11" ht="12.75">
      <c r="A118" s="29"/>
      <c r="B118" s="29"/>
      <c r="C118" s="29"/>
      <c r="D118" s="29"/>
      <c r="E118" s="29"/>
      <c r="F118" s="29"/>
      <c r="G118" s="29"/>
      <c r="H118" s="29"/>
      <c r="I118" s="29"/>
      <c r="J118" s="29"/>
      <c r="K118" s="29"/>
    </row>
    <row r="119" spans="1:11" ht="12.75">
      <c r="A119" s="29"/>
      <c r="B119" s="29"/>
      <c r="C119" s="29"/>
      <c r="D119" s="29"/>
      <c r="F119" s="29"/>
      <c r="G119" s="54" t="s">
        <v>170</v>
      </c>
      <c r="H119" s="54" t="s">
        <v>171</v>
      </c>
      <c r="I119" s="29"/>
      <c r="J119" s="29"/>
      <c r="K119" s="29"/>
    </row>
    <row r="120" spans="2:11" ht="12.75">
      <c r="B120" s="29"/>
      <c r="C120" s="29"/>
      <c r="D120" s="29"/>
      <c r="F120" s="29"/>
      <c r="G120" s="54" t="s">
        <v>172</v>
      </c>
      <c r="H120" s="54" t="s">
        <v>173</v>
      </c>
      <c r="I120" s="29"/>
      <c r="J120" s="29"/>
      <c r="K120" s="29"/>
    </row>
    <row r="121" spans="1:11" ht="12.75">
      <c r="A121" s="29"/>
      <c r="B121" s="29"/>
      <c r="C121" s="29"/>
      <c r="F121" s="55" t="s">
        <v>12</v>
      </c>
      <c r="G121" s="55" t="s">
        <v>174</v>
      </c>
      <c r="H121" s="55" t="s">
        <v>12</v>
      </c>
      <c r="I121" s="29"/>
      <c r="J121" s="29"/>
      <c r="K121" s="29"/>
    </row>
    <row r="122" spans="2:11" ht="12.75">
      <c r="B122" s="29" t="s">
        <v>175</v>
      </c>
      <c r="C122" s="29"/>
      <c r="F122" s="56">
        <v>365807</v>
      </c>
      <c r="G122" s="57">
        <v>0</v>
      </c>
      <c r="H122" s="57">
        <v>0</v>
      </c>
      <c r="I122" s="29"/>
      <c r="J122" s="29"/>
      <c r="K122" s="29"/>
    </row>
    <row r="123" spans="2:11" ht="12.75">
      <c r="B123" s="29"/>
      <c r="C123" s="29"/>
      <c r="F123" s="29"/>
      <c r="G123" s="29"/>
      <c r="H123" s="29"/>
      <c r="I123" s="29"/>
      <c r="J123" s="29"/>
      <c r="K123" s="29"/>
    </row>
    <row r="124" spans="2:11" ht="12.75">
      <c r="B124" s="29" t="s">
        <v>176</v>
      </c>
      <c r="C124" s="29"/>
      <c r="F124" s="56">
        <f>116392+119</f>
        <v>116511</v>
      </c>
      <c r="G124" s="56">
        <v>5500</v>
      </c>
      <c r="H124" s="56">
        <v>20900</v>
      </c>
      <c r="I124" s="29"/>
      <c r="J124" s="29"/>
      <c r="K124" s="29"/>
    </row>
    <row r="125" spans="1:11" ht="12.75">
      <c r="A125" s="29"/>
      <c r="C125" s="29" t="s">
        <v>177</v>
      </c>
      <c r="F125" s="56">
        <v>32760</v>
      </c>
      <c r="G125" s="57">
        <v>0</v>
      </c>
      <c r="H125" s="57">
        <v>0</v>
      </c>
      <c r="I125" s="29"/>
      <c r="J125" s="29"/>
      <c r="K125" s="29"/>
    </row>
    <row r="126" spans="1:11" ht="12.75">
      <c r="A126" s="29"/>
      <c r="B126" s="29"/>
      <c r="C126" s="29"/>
      <c r="F126" s="29"/>
      <c r="G126" s="29"/>
      <c r="H126" s="29"/>
      <c r="I126" s="29"/>
      <c r="J126" s="29"/>
      <c r="K126" s="29"/>
    </row>
    <row r="127" spans="2:11" ht="13.5" thickBot="1">
      <c r="B127" s="29" t="s">
        <v>178</v>
      </c>
      <c r="C127" s="29"/>
      <c r="F127" s="58">
        <f>SUM(F122:F125)</f>
        <v>515078</v>
      </c>
      <c r="G127" s="58">
        <f>SUM(G122:G126)</f>
        <v>5500</v>
      </c>
      <c r="H127" s="58">
        <f>SUM(H122:H126)</f>
        <v>20900</v>
      </c>
      <c r="I127" s="29"/>
      <c r="J127" s="29"/>
      <c r="K127" s="29"/>
    </row>
    <row r="128" spans="1:11" ht="13.5" thickTop="1">
      <c r="A128" s="29"/>
      <c r="B128" s="29"/>
      <c r="C128" s="29"/>
      <c r="D128" s="29"/>
      <c r="E128" s="29"/>
      <c r="F128" s="29"/>
      <c r="G128" s="29"/>
      <c r="H128" s="29"/>
      <c r="I128" s="29"/>
      <c r="J128" s="29"/>
      <c r="K128" s="29"/>
    </row>
    <row r="129" spans="1:11" ht="12.75">
      <c r="A129" s="29"/>
      <c r="B129" s="29"/>
      <c r="C129" s="29"/>
      <c r="D129" s="29"/>
      <c r="E129" s="29"/>
      <c r="F129" s="29"/>
      <c r="G129" s="29"/>
      <c r="H129" s="29"/>
      <c r="I129" s="29"/>
      <c r="J129" s="29"/>
      <c r="K129" s="29"/>
    </row>
    <row r="130" spans="1:11" ht="12.75">
      <c r="A130" s="31" t="s">
        <v>179</v>
      </c>
      <c r="B130" s="29"/>
      <c r="C130" s="29"/>
      <c r="D130" s="29"/>
      <c r="E130" s="29"/>
      <c r="F130" s="29"/>
      <c r="G130" s="29"/>
      <c r="H130" s="29"/>
      <c r="I130" s="29"/>
      <c r="J130" s="29"/>
      <c r="K130" s="29"/>
    </row>
    <row r="131" spans="2:11" ht="12.75">
      <c r="B131" s="29" t="s">
        <v>180</v>
      </c>
      <c r="C131" s="29"/>
      <c r="D131" s="29"/>
      <c r="E131" s="29"/>
      <c r="F131" s="29"/>
      <c r="G131" s="29"/>
      <c r="H131" s="29"/>
      <c r="I131" s="29"/>
      <c r="J131" s="29"/>
      <c r="K131" s="29"/>
    </row>
    <row r="132" spans="1:11" ht="12.75">
      <c r="A132" s="29"/>
      <c r="B132" s="29"/>
      <c r="C132" s="29"/>
      <c r="D132" s="29"/>
      <c r="E132" s="29"/>
      <c r="F132" s="29"/>
      <c r="G132" s="29"/>
      <c r="H132" s="35" t="s">
        <v>12</v>
      </c>
      <c r="I132" s="29"/>
      <c r="J132" s="29"/>
      <c r="K132" s="29"/>
    </row>
    <row r="133" spans="1:11" ht="12.75">
      <c r="A133" s="29"/>
      <c r="B133" s="29" t="s">
        <v>181</v>
      </c>
      <c r="C133" s="29"/>
      <c r="D133" s="29"/>
      <c r="E133" s="29"/>
      <c r="F133" s="29"/>
      <c r="G133" s="29"/>
      <c r="H133" s="59">
        <v>152729</v>
      </c>
      <c r="I133" s="29"/>
      <c r="J133" s="29"/>
      <c r="K133" s="29"/>
    </row>
    <row r="134" spans="1:11" ht="12.75">
      <c r="A134" s="29"/>
      <c r="B134" s="29" t="s">
        <v>182</v>
      </c>
      <c r="C134" s="29"/>
      <c r="D134" s="29"/>
      <c r="E134" s="29"/>
      <c r="F134" s="29"/>
      <c r="G134" s="29"/>
      <c r="H134" s="59">
        <v>81078</v>
      </c>
      <c r="I134" s="29"/>
      <c r="J134" s="29"/>
      <c r="K134" s="29"/>
    </row>
    <row r="135" spans="1:11" ht="13.5" thickBot="1">
      <c r="A135" s="29"/>
      <c r="B135" s="29"/>
      <c r="C135" s="29"/>
      <c r="D135" s="29"/>
      <c r="E135" s="29"/>
      <c r="F135" s="29"/>
      <c r="G135" s="29"/>
      <c r="H135" s="60">
        <f>SUM(H133:H134)</f>
        <v>233807</v>
      </c>
      <c r="I135" s="29"/>
      <c r="J135" s="29"/>
      <c r="K135" s="29"/>
    </row>
    <row r="136" spans="1:11" ht="13.5" thickTop="1">
      <c r="A136" s="29"/>
      <c r="B136" s="29"/>
      <c r="C136" s="29"/>
      <c r="D136" s="29"/>
      <c r="E136" s="29"/>
      <c r="F136" s="29"/>
      <c r="G136" s="29"/>
      <c r="H136" s="29"/>
      <c r="I136" s="29"/>
      <c r="J136" s="29"/>
      <c r="K136" s="56"/>
    </row>
    <row r="137" spans="1:11" ht="12.75">
      <c r="A137" s="31" t="s">
        <v>183</v>
      </c>
      <c r="B137" s="29"/>
      <c r="C137" s="29"/>
      <c r="D137" s="29"/>
      <c r="E137" s="29"/>
      <c r="F137" s="29"/>
      <c r="G137" s="29"/>
      <c r="H137" s="29"/>
      <c r="I137" s="29"/>
      <c r="J137" s="29"/>
      <c r="K137" s="29"/>
    </row>
    <row r="138" spans="2:11" ht="12.75">
      <c r="B138" s="29" t="s">
        <v>184</v>
      </c>
      <c r="C138" s="29"/>
      <c r="D138" s="29"/>
      <c r="E138" s="29"/>
      <c r="F138" s="29"/>
      <c r="G138" s="29"/>
      <c r="H138" s="29"/>
      <c r="I138" s="29"/>
      <c r="J138" s="29"/>
      <c r="K138" s="29"/>
    </row>
    <row r="139" spans="1:11" ht="12.75">
      <c r="A139" s="29"/>
      <c r="B139" s="29"/>
      <c r="C139" s="29"/>
      <c r="D139" s="29"/>
      <c r="E139" s="29"/>
      <c r="F139" s="29"/>
      <c r="G139" s="29"/>
      <c r="H139" s="29"/>
      <c r="I139" s="29"/>
      <c r="J139" s="29"/>
      <c r="K139" s="29"/>
    </row>
    <row r="140" spans="1:11" ht="12.75">
      <c r="A140" s="31" t="s">
        <v>185</v>
      </c>
      <c r="B140" s="29"/>
      <c r="C140" s="29"/>
      <c r="D140" s="29"/>
      <c r="E140" s="29"/>
      <c r="F140" s="29"/>
      <c r="G140" s="29"/>
      <c r="H140" s="29"/>
      <c r="I140" s="29"/>
      <c r="J140" s="29"/>
      <c r="K140" s="29"/>
    </row>
    <row r="141" spans="2:11" ht="66" customHeight="1">
      <c r="B141" s="97" t="s">
        <v>225</v>
      </c>
      <c r="C141" s="97"/>
      <c r="D141" s="97"/>
      <c r="E141" s="97"/>
      <c r="F141" s="97"/>
      <c r="G141" s="97"/>
      <c r="H141" s="97"/>
      <c r="I141" s="29"/>
      <c r="J141" s="29"/>
      <c r="K141" s="29"/>
    </row>
    <row r="142" spans="2:11" ht="11.25" customHeight="1">
      <c r="B142" s="29"/>
      <c r="C142" s="29"/>
      <c r="D142" s="29"/>
      <c r="E142" s="29"/>
      <c r="F142" s="29"/>
      <c r="G142" s="29"/>
      <c r="H142" s="29"/>
      <c r="I142" s="29"/>
      <c r="J142" s="29"/>
      <c r="K142" s="29"/>
    </row>
    <row r="143" spans="2:11" ht="66" customHeight="1">
      <c r="B143" s="98" t="s">
        <v>226</v>
      </c>
      <c r="C143" s="98"/>
      <c r="D143" s="98"/>
      <c r="E143" s="98"/>
      <c r="F143" s="98"/>
      <c r="G143" s="98"/>
      <c r="H143" s="98"/>
      <c r="I143" s="29"/>
      <c r="J143" s="29"/>
      <c r="K143" s="29"/>
    </row>
    <row r="144" spans="2:11" ht="9" customHeight="1">
      <c r="B144" s="29"/>
      <c r="C144" s="29"/>
      <c r="D144" s="29"/>
      <c r="E144" s="29"/>
      <c r="F144" s="29"/>
      <c r="G144" s="29"/>
      <c r="H144" s="29"/>
      <c r="I144" s="29"/>
      <c r="J144" s="29"/>
      <c r="K144" s="29"/>
    </row>
    <row r="145" spans="2:11" ht="131.25" customHeight="1">
      <c r="B145" s="98" t="s">
        <v>227</v>
      </c>
      <c r="C145" s="98"/>
      <c r="D145" s="98"/>
      <c r="E145" s="98"/>
      <c r="F145" s="98"/>
      <c r="G145" s="98"/>
      <c r="H145" s="98"/>
      <c r="I145" s="29"/>
      <c r="J145" s="29"/>
      <c r="K145" s="29"/>
    </row>
    <row r="146" spans="2:11" ht="12.75">
      <c r="B146" s="29"/>
      <c r="C146" s="29"/>
      <c r="D146" s="29"/>
      <c r="E146" s="29"/>
      <c r="F146" s="29"/>
      <c r="G146" s="29"/>
      <c r="H146" s="29"/>
      <c r="I146" s="29"/>
      <c r="J146" s="29"/>
      <c r="K146" s="29"/>
    </row>
    <row r="147" spans="1:11" ht="12.75">
      <c r="A147" s="32" t="s">
        <v>186</v>
      </c>
      <c r="B147" s="33"/>
      <c r="C147" s="33"/>
      <c r="D147" s="33"/>
      <c r="E147" s="33"/>
      <c r="F147" s="33"/>
      <c r="G147" s="33"/>
      <c r="H147" s="29"/>
      <c r="I147" s="29"/>
      <c r="J147" s="29"/>
      <c r="K147" s="29"/>
    </row>
    <row r="148" spans="1:11" ht="12.75">
      <c r="A148" s="33"/>
      <c r="B148" s="33"/>
      <c r="C148" s="33"/>
      <c r="D148" s="33"/>
      <c r="E148" s="33"/>
      <c r="F148" s="33"/>
      <c r="G148" s="33"/>
      <c r="H148" s="29"/>
      <c r="I148" s="29"/>
      <c r="J148" s="29"/>
      <c r="K148" s="29"/>
    </row>
    <row r="149" spans="1:11" ht="12.75">
      <c r="A149" s="34"/>
      <c r="B149" s="61" t="s">
        <v>187</v>
      </c>
      <c r="C149" s="34"/>
      <c r="D149" s="34"/>
      <c r="E149" s="33"/>
      <c r="F149" s="35" t="s">
        <v>188</v>
      </c>
      <c r="G149" s="35" t="s">
        <v>189</v>
      </c>
      <c r="I149" s="29"/>
      <c r="J149" s="29"/>
      <c r="K149" s="29"/>
    </row>
    <row r="150" spans="1:11" ht="12.75">
      <c r="A150" s="33"/>
      <c r="B150" s="33"/>
      <c r="C150" s="34"/>
      <c r="D150" s="34"/>
      <c r="E150" s="35" t="s">
        <v>14</v>
      </c>
      <c r="F150" s="35" t="s">
        <v>190</v>
      </c>
      <c r="G150" s="35" t="s">
        <v>191</v>
      </c>
      <c r="I150" s="29"/>
      <c r="J150" s="29"/>
      <c r="K150" s="29"/>
    </row>
    <row r="151" spans="1:11" ht="12.75">
      <c r="A151" s="33"/>
      <c r="B151" s="33"/>
      <c r="C151" s="34"/>
      <c r="D151" s="34"/>
      <c r="E151" s="35" t="s">
        <v>12</v>
      </c>
      <c r="F151" s="35" t="s">
        <v>12</v>
      </c>
      <c r="G151" s="35" t="s">
        <v>12</v>
      </c>
      <c r="I151" s="29"/>
      <c r="J151" s="29"/>
      <c r="K151" s="29"/>
    </row>
    <row r="152" spans="1:11" ht="12.75">
      <c r="A152" s="34"/>
      <c r="B152" s="33" t="s">
        <v>192</v>
      </c>
      <c r="C152" s="34"/>
      <c r="D152" s="34"/>
      <c r="E152" s="39">
        <f>+'[2]NTTFS_2001'!D19/1000</f>
        <v>58000.306</v>
      </c>
      <c r="F152" s="39">
        <f>+'[2]NTTFS_2001'!D37/1000</f>
        <v>154074.84</v>
      </c>
      <c r="G152" s="39">
        <f>+'[2]NTTFS_2001'!D24/1000+2770</f>
        <v>2379.2309999999998</v>
      </c>
      <c r="I152" s="29"/>
      <c r="J152" s="29"/>
      <c r="K152" s="29"/>
    </row>
    <row r="153" spans="1:11" ht="12.75">
      <c r="A153" s="34"/>
      <c r="B153" s="33" t="s">
        <v>193</v>
      </c>
      <c r="C153" s="34"/>
      <c r="D153" s="34"/>
      <c r="E153" s="39">
        <f>+'[2]NTTFS_2001'!G19/1000</f>
        <v>20664.02319</v>
      </c>
      <c r="F153" s="39">
        <f>+'[2]NTTFS_2001'!G37/1000</f>
        <v>664785.2386</v>
      </c>
      <c r="G153" s="39">
        <f>+'[2]NTTFS_2001'!G24/1000</f>
        <v>15219.108110000003</v>
      </c>
      <c r="I153" s="29"/>
      <c r="J153" s="29"/>
      <c r="K153" s="29"/>
    </row>
    <row r="154" spans="1:11" ht="12.75">
      <c r="A154" s="34"/>
      <c r="B154" s="33" t="s">
        <v>194</v>
      </c>
      <c r="C154" s="34"/>
      <c r="D154" s="34"/>
      <c r="E154" s="39">
        <f>+'[2]NTTFS_2001'!E17/1000</f>
        <v>148.31937</v>
      </c>
      <c r="F154" s="39">
        <f>+'[2]NTTFS_2001'!E37/1000</f>
        <v>29291.0455</v>
      </c>
      <c r="G154" s="39">
        <f>+'[2]NTTFS_2001'!E24/1000+227</f>
        <v>-1270.608</v>
      </c>
      <c r="I154" s="29"/>
      <c r="J154" s="29"/>
      <c r="K154" s="29"/>
    </row>
    <row r="155" spans="1:11" ht="12.75">
      <c r="A155" s="34"/>
      <c r="B155" s="33" t="s">
        <v>195</v>
      </c>
      <c r="C155" s="34"/>
      <c r="D155" s="34"/>
      <c r="E155" s="39">
        <f>+'[2]NTTFS_2001'!F19/1000</f>
        <v>646.74785</v>
      </c>
      <c r="F155" s="39">
        <f>+'[2]NTTFS_2001'!F37/1000</f>
        <v>401660.011</v>
      </c>
      <c r="G155" s="39">
        <f>+'[2]NTTFS_2001'!F24/1000</f>
        <v>163.217</v>
      </c>
      <c r="I155" s="29"/>
      <c r="J155" s="29"/>
      <c r="K155" s="29"/>
    </row>
    <row r="156" spans="1:11" ht="12.75">
      <c r="A156" s="34"/>
      <c r="B156" s="33" t="s">
        <v>196</v>
      </c>
      <c r="C156" s="34"/>
      <c r="D156" s="34"/>
      <c r="E156" s="39">
        <v>0</v>
      </c>
      <c r="F156" s="62">
        <f>+'[2]NTTFS_2001'!H37/1000</f>
        <v>14519.578</v>
      </c>
      <c r="G156" s="62">
        <v>1085</v>
      </c>
      <c r="I156" s="29"/>
      <c r="J156" s="29"/>
      <c r="K156" s="29"/>
    </row>
    <row r="157" spans="1:11" ht="13.5" thickBot="1">
      <c r="A157" s="33"/>
      <c r="B157" s="33"/>
      <c r="C157" s="34"/>
      <c r="D157" s="34"/>
      <c r="E157" s="41">
        <f>SUM(E152:E156)</f>
        <v>79459.39640999999</v>
      </c>
      <c r="F157" s="41">
        <f>SUM(F152:F156)</f>
        <v>1264330.7131</v>
      </c>
      <c r="G157" s="63">
        <f>SUM(G152:G156)</f>
        <v>17575.94811</v>
      </c>
      <c r="I157" s="29"/>
      <c r="J157" s="29"/>
      <c r="K157" s="29"/>
    </row>
    <row r="158" spans="1:11" ht="13.5" thickTop="1">
      <c r="A158" s="33"/>
      <c r="B158" s="33" t="s">
        <v>197</v>
      </c>
      <c r="C158" s="34"/>
      <c r="D158" s="34"/>
      <c r="E158" s="34"/>
      <c r="F158" s="33"/>
      <c r="G158" s="33"/>
      <c r="H158" s="29"/>
      <c r="I158" s="29"/>
      <c r="J158" s="29"/>
      <c r="K158" s="29"/>
    </row>
    <row r="159" spans="1:11" ht="12.75">
      <c r="A159" s="33"/>
      <c r="B159" s="33" t="s">
        <v>198</v>
      </c>
      <c r="C159" s="34"/>
      <c r="D159" s="34"/>
      <c r="E159" s="34"/>
      <c r="F159" s="33"/>
      <c r="G159" s="39">
        <f>+'[2]NTTFS_2001'!J25/1000</f>
        <v>-2250.059</v>
      </c>
      <c r="H159" s="29"/>
      <c r="I159" s="29"/>
      <c r="J159" s="29"/>
      <c r="K159" s="29"/>
    </row>
    <row r="160" spans="1:11" ht="12.75">
      <c r="A160" s="33"/>
      <c r="B160" s="33" t="s">
        <v>199</v>
      </c>
      <c r="C160" s="34"/>
      <c r="D160" s="34"/>
      <c r="E160" s="34"/>
      <c r="F160" s="33"/>
      <c r="G160" s="39">
        <f>+'[2]NTTFS_2001'!J26/1000</f>
        <v>-697.518</v>
      </c>
      <c r="H160" s="29"/>
      <c r="I160" s="29"/>
      <c r="J160" s="29"/>
      <c r="K160" s="29"/>
    </row>
    <row r="161" spans="1:11" ht="13.5" thickBot="1">
      <c r="A161" s="33"/>
      <c r="B161" s="33"/>
      <c r="C161" s="33"/>
      <c r="D161" s="33"/>
      <c r="E161" s="33"/>
      <c r="F161" s="33"/>
      <c r="G161" s="60">
        <f>SUM(G157:G160)</f>
        <v>14628.37111</v>
      </c>
      <c r="H161" s="29"/>
      <c r="I161" s="29"/>
      <c r="J161" s="29"/>
      <c r="K161" s="29"/>
    </row>
    <row r="162" spans="1:11" ht="13.5" thickTop="1">
      <c r="A162" s="29"/>
      <c r="B162" s="29"/>
      <c r="C162" s="29"/>
      <c r="D162" s="29"/>
      <c r="E162" s="29"/>
      <c r="F162" s="29"/>
      <c r="G162" s="29"/>
      <c r="H162" s="29"/>
      <c r="I162" s="29"/>
      <c r="J162" s="29"/>
      <c r="K162" s="29"/>
    </row>
    <row r="163" spans="1:11" ht="12.75">
      <c r="A163" s="31" t="s">
        <v>200</v>
      </c>
      <c r="B163" s="29"/>
      <c r="C163" s="29"/>
      <c r="D163" s="29"/>
      <c r="E163" s="29"/>
      <c r="F163" s="29"/>
      <c r="G163" s="29"/>
      <c r="H163" s="29"/>
      <c r="I163" s="29"/>
      <c r="J163" s="29"/>
      <c r="K163" s="29"/>
    </row>
    <row r="164" spans="2:11" ht="12.75">
      <c r="B164" s="29" t="s">
        <v>201</v>
      </c>
      <c r="C164" s="29"/>
      <c r="D164" s="29"/>
      <c r="E164" s="29"/>
      <c r="F164" s="29"/>
      <c r="G164" s="29"/>
      <c r="H164" s="29"/>
      <c r="I164" s="29"/>
      <c r="J164" s="29"/>
      <c r="K164" s="29"/>
    </row>
    <row r="165" spans="1:11" ht="12.75">
      <c r="A165" s="29"/>
      <c r="B165" s="29"/>
      <c r="C165" s="29"/>
      <c r="D165" s="29"/>
      <c r="E165" s="29"/>
      <c r="F165" s="29"/>
      <c r="G165" s="29"/>
      <c r="H165" s="29"/>
      <c r="I165" s="29"/>
      <c r="J165" s="29"/>
      <c r="K165" s="29"/>
    </row>
    <row r="166" spans="1:11" ht="12.75">
      <c r="A166" s="31" t="s">
        <v>202</v>
      </c>
      <c r="C166" s="29"/>
      <c r="D166" s="29"/>
      <c r="E166" s="29"/>
      <c r="F166" s="29"/>
      <c r="G166" s="29"/>
      <c r="H166" s="29"/>
      <c r="I166" s="29"/>
      <c r="J166" s="29"/>
      <c r="K166" s="29"/>
    </row>
    <row r="167" spans="2:11" ht="32.25" customHeight="1">
      <c r="B167" s="97" t="s">
        <v>203</v>
      </c>
      <c r="C167" s="97"/>
      <c r="D167" s="97"/>
      <c r="E167" s="97"/>
      <c r="F167" s="97"/>
      <c r="G167" s="97"/>
      <c r="H167" s="97"/>
      <c r="I167" s="29"/>
      <c r="J167" s="29"/>
      <c r="K167" s="29"/>
    </row>
    <row r="168" spans="1:11" ht="45.75" customHeight="1">
      <c r="A168" s="29"/>
      <c r="B168" s="98" t="s">
        <v>228</v>
      </c>
      <c r="C168" s="100"/>
      <c r="D168" s="100"/>
      <c r="E168" s="100"/>
      <c r="F168" s="100"/>
      <c r="G168" s="100"/>
      <c r="H168" s="100"/>
      <c r="I168" s="29"/>
      <c r="J168" s="29"/>
      <c r="K168" s="29"/>
    </row>
    <row r="169" spans="1:11" ht="12.75">
      <c r="A169" s="29"/>
      <c r="B169" s="29"/>
      <c r="C169" s="29"/>
      <c r="D169" s="29"/>
      <c r="E169" s="29"/>
      <c r="F169" s="29"/>
      <c r="G169" s="29"/>
      <c r="H169" s="29"/>
      <c r="I169" s="29"/>
      <c r="J169" s="29"/>
      <c r="K169" s="29"/>
    </row>
    <row r="170" spans="1:11" ht="12.75">
      <c r="A170" s="31" t="s">
        <v>204</v>
      </c>
      <c r="B170" s="29"/>
      <c r="C170" s="29"/>
      <c r="D170" s="29"/>
      <c r="E170" s="29"/>
      <c r="F170" s="29"/>
      <c r="G170" s="29"/>
      <c r="H170" s="29"/>
      <c r="I170" s="29"/>
      <c r="J170" s="29"/>
      <c r="K170" s="29"/>
    </row>
    <row r="171" spans="2:11" ht="48.75" customHeight="1">
      <c r="B171" s="99" t="s">
        <v>229</v>
      </c>
      <c r="C171" s="99"/>
      <c r="D171" s="99"/>
      <c r="E171" s="99"/>
      <c r="F171" s="99"/>
      <c r="G171" s="99"/>
      <c r="H171" s="99"/>
      <c r="I171" s="29"/>
      <c r="J171" s="29"/>
      <c r="K171" s="29"/>
    </row>
    <row r="172" spans="1:11" ht="12.75">
      <c r="A172" s="29"/>
      <c r="B172" s="29"/>
      <c r="C172" s="29"/>
      <c r="D172" s="29"/>
      <c r="E172" s="29"/>
      <c r="F172" s="29"/>
      <c r="G172" s="29"/>
      <c r="H172" s="29"/>
      <c r="I172" s="29"/>
      <c r="J172" s="29"/>
      <c r="K172" s="29"/>
    </row>
    <row r="173" spans="1:11" ht="12.75">
      <c r="A173" s="31" t="s">
        <v>205</v>
      </c>
      <c r="B173" s="29"/>
      <c r="C173" s="29"/>
      <c r="D173" s="29"/>
      <c r="E173" s="29"/>
      <c r="F173" s="29"/>
      <c r="G173" s="29"/>
      <c r="H173" s="29"/>
      <c r="I173" s="29"/>
      <c r="J173" s="29"/>
      <c r="K173" s="29"/>
    </row>
    <row r="174" spans="2:11" ht="12.75">
      <c r="B174" s="29" t="s">
        <v>206</v>
      </c>
      <c r="C174" s="29"/>
      <c r="D174" s="29"/>
      <c r="E174" s="29"/>
      <c r="F174" s="29"/>
      <c r="G174" s="29"/>
      <c r="H174" s="29"/>
      <c r="I174" s="29"/>
      <c r="J174" s="29"/>
      <c r="K174" s="29"/>
    </row>
    <row r="175" spans="1:11" ht="12.75">
      <c r="A175" s="29"/>
      <c r="B175" s="29"/>
      <c r="C175" s="29"/>
      <c r="D175" s="29"/>
      <c r="E175" s="29"/>
      <c r="F175" s="29"/>
      <c r="G175" s="29"/>
      <c r="H175" s="29"/>
      <c r="I175" s="29"/>
      <c r="J175" s="29"/>
      <c r="K175" s="29"/>
    </row>
    <row r="176" spans="1:11" ht="12.75">
      <c r="A176" s="29"/>
      <c r="B176" s="29"/>
      <c r="C176" s="29"/>
      <c r="D176" s="29"/>
      <c r="E176" s="29"/>
      <c r="F176" s="29"/>
      <c r="G176" s="29"/>
      <c r="H176" s="29"/>
      <c r="I176" s="29"/>
      <c r="J176" s="29"/>
      <c r="K176" s="29"/>
    </row>
    <row r="177" spans="1:11" ht="12.75" hidden="1">
      <c r="A177" s="50" t="s">
        <v>207</v>
      </c>
      <c r="B177" s="29"/>
      <c r="C177" s="29"/>
      <c r="D177" s="29"/>
      <c r="E177" s="29"/>
      <c r="F177" s="29"/>
      <c r="G177" s="29"/>
      <c r="H177" s="29"/>
      <c r="I177" s="29"/>
      <c r="J177" s="29"/>
      <c r="K177" s="29"/>
    </row>
    <row r="178" spans="2:11" ht="40.5" customHeight="1" hidden="1">
      <c r="B178" s="99" t="s">
        <v>208</v>
      </c>
      <c r="C178" s="99"/>
      <c r="D178" s="99"/>
      <c r="E178" s="99"/>
      <c r="F178" s="99"/>
      <c r="G178" s="99"/>
      <c r="H178" s="99"/>
      <c r="I178" s="29"/>
      <c r="J178" s="29"/>
      <c r="K178" s="29"/>
    </row>
    <row r="179" spans="1:11" ht="12.75">
      <c r="A179" s="29"/>
      <c r="B179" s="29"/>
      <c r="C179" s="29"/>
      <c r="D179" s="29"/>
      <c r="E179" s="29"/>
      <c r="F179" s="29"/>
      <c r="G179" s="29"/>
      <c r="H179" s="29"/>
      <c r="I179" s="29"/>
      <c r="J179" s="29"/>
      <c r="K179" s="29"/>
    </row>
  </sheetData>
  <mergeCells count="39">
    <mergeCell ref="B102:H102"/>
    <mergeCell ref="B96:D96"/>
    <mergeCell ref="B91:H91"/>
    <mergeCell ref="B93:H93"/>
    <mergeCell ref="B98:H98"/>
    <mergeCell ref="B100:H100"/>
    <mergeCell ref="B114:H114"/>
    <mergeCell ref="B64:D64"/>
    <mergeCell ref="B67:E67"/>
    <mergeCell ref="B68:E68"/>
    <mergeCell ref="B69:E69"/>
    <mergeCell ref="B66:D66"/>
    <mergeCell ref="B77:H77"/>
    <mergeCell ref="B82:H82"/>
    <mergeCell ref="B104:H104"/>
    <mergeCell ref="B106:H106"/>
    <mergeCell ref="B171:H171"/>
    <mergeCell ref="B178:H178"/>
    <mergeCell ref="B141:H141"/>
    <mergeCell ref="B168:H168"/>
    <mergeCell ref="B143:H143"/>
    <mergeCell ref="B145:H145"/>
    <mergeCell ref="B167:H167"/>
    <mergeCell ref="B89:H89"/>
    <mergeCell ref="B44:H44"/>
    <mergeCell ref="B45:H45"/>
    <mergeCell ref="B46:H46"/>
    <mergeCell ref="B48:H48"/>
    <mergeCell ref="B50:H50"/>
    <mergeCell ref="B52:H52"/>
    <mergeCell ref="B56:H56"/>
    <mergeCell ref="B58:H58"/>
    <mergeCell ref="B61:H61"/>
    <mergeCell ref="B8:H8"/>
    <mergeCell ref="B40:H40"/>
    <mergeCell ref="B85:H85"/>
    <mergeCell ref="B87:H87"/>
    <mergeCell ref="B71:H71"/>
    <mergeCell ref="B83:H83"/>
  </mergeCells>
  <printOptions/>
  <pageMargins left="0.75" right="0.75" top="0.58" bottom="0.67" header="0.5" footer="0.5"/>
  <pageSetup horizontalDpi="600" verticalDpi="600" orientation="portrait" paperSize="9" r:id="rId1"/>
  <rowBreaks count="3" manualBreakCount="3">
    <brk id="40" max="255" man="1"/>
    <brk id="115" max="255" man="1"/>
    <brk id="1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JonMMx 2000</dc:creator>
  <cp:keywords/>
  <dc:description/>
  <cp:lastModifiedBy>Compaq</cp:lastModifiedBy>
  <cp:lastPrinted>2001-08-30T04:05:05Z</cp:lastPrinted>
  <dcterms:created xsi:type="dcterms:W3CDTF">2001-08-29T08:14:24Z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