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630" activeTab="0"/>
  </bookViews>
  <sheets>
    <sheet name="SC'BSheet-DEC'00 " sheetId="1" r:id="rId1"/>
    <sheet name="SC'P&amp;L'DEC'00 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CONNOTE">#REF!</definedName>
    <definedName name="PCONNOTE">#REF!</definedName>
    <definedName name="_xlnm.Print_Area" localSheetId="1">'SC''P&amp;L''DEC''00 '!$A$1:$I$79</definedName>
    <definedName name="ShareFunds">#REF!</definedName>
  </definedNames>
  <calcPr fullCalcOnLoad="1"/>
</workbook>
</file>

<file path=xl/sharedStrings.xml><?xml version="1.0" encoding="utf-8"?>
<sst xmlns="http://schemas.openxmlformats.org/spreadsheetml/2006/main" count="148" uniqueCount="105">
  <si>
    <t>JERASIA CAPITAL BERHAD</t>
  </si>
  <si>
    <t>QUARTERLY REPORT</t>
  </si>
  <si>
    <t>CONSOLIDATED INCOME STATEMENT</t>
  </si>
  <si>
    <t xml:space="preserve">            INDIVIDUAL QUARTER</t>
  </si>
  <si>
    <t xml:space="preserve">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</si>
  <si>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</si>
  <si>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</si>
  <si>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</si>
  <si>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</si>
  <si>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</si>
  <si>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</si>
  <si>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</si>
  <si>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31/12/2000</t>
  </si>
  <si>
    <t>30/09/1999</t>
  </si>
  <si>
    <t>RM'000</t>
  </si>
  <si>
    <t>a</t>
  </si>
  <si>
    <t>Turnover -internal</t>
  </si>
  <si>
    <t xml:space="preserve">              -external</t>
  </si>
  <si>
    <t>Cost of Sales</t>
  </si>
  <si>
    <t>Gross Profit</t>
  </si>
  <si>
    <t>b</t>
  </si>
  <si>
    <t>Investment income</t>
  </si>
  <si>
    <t>c</t>
  </si>
  <si>
    <t>Other income including interest income</t>
  </si>
  <si>
    <r>
      <t xml:space="preserve">Operating profit/(loss) </t>
    </r>
    <r>
      <rPr>
        <b/>
        <sz val="10"/>
        <rFont val="Tahoma"/>
        <family val="2"/>
      </rPr>
      <t>before</t>
    </r>
  </si>
  <si>
    <t>interest on borrowings, depreciaton and</t>
  </si>
  <si>
    <t>amortisation, exception items, income tax,</t>
  </si>
  <si>
    <t>minority interests and extraordinary items</t>
  </si>
  <si>
    <t>Interest on borrowings</t>
  </si>
  <si>
    <t>Depreciation and amortisation</t>
  </si>
  <si>
    <t>d</t>
  </si>
  <si>
    <t>Exceptional items</t>
  </si>
  <si>
    <t>e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</si>
  <si>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</si>
  <si>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</si>
  <si>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</si>
  <si>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</si>
  <si>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</si>
  <si>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f</t>
  </si>
  <si>
    <t>Share in the results of associated</t>
  </si>
  <si>
    <t>companies</t>
  </si>
  <si>
    <t>g</t>
  </si>
  <si>
    <t xml:space="preserve">Profit/(loss) before taxation, minority </t>
  </si>
  <si>
    <t>interests and extraordinary items</t>
  </si>
  <si>
    <t>h</t>
  </si>
  <si>
    <t>Taxation</t>
  </si>
  <si>
    <t>I</t>
  </si>
  <si>
    <t>Profit/(loss) after taxation</t>
  </si>
  <si>
    <t>before deducting minority interest</t>
  </si>
  <si>
    <t>ii</t>
  </si>
  <si>
    <t>Less minority interests</t>
  </si>
  <si>
    <t>j</t>
  </si>
  <si>
    <t>attributable to members of the company</t>
  </si>
  <si>
    <t>k</t>
  </si>
  <si>
    <t>Extraordinary items</t>
  </si>
  <si>
    <t>iii</t>
  </si>
  <si>
    <t xml:space="preserve">Extraordinary items attributable to </t>
  </si>
  <si>
    <t>members of the company</t>
  </si>
  <si>
    <t>l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</si>
  <si>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</si>
  <si>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</si>
  <si>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</si>
  <si>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</si>
  <si>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</si>
  <si>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dividdends, if any:-</t>
  </si>
  <si>
    <t>Basic(based on</t>
  </si>
  <si>
    <t>ordinary shares)(sen)</t>
  </si>
  <si>
    <t>Fully diluted(based on</t>
  </si>
  <si>
    <t>-N/A-</t>
  </si>
  <si>
    <t>CONSOLIDATED BALANCE SHEET</t>
  </si>
  <si>
    <t>AS AT</t>
  </si>
  <si>
    <t>END OF</t>
  </si>
  <si>
    <t>PRECEEDING</t>
  </si>
  <si>
    <t>FINANCIAL</t>
  </si>
  <si>
    <t>YEAR END</t>
  </si>
  <si>
    <t>31/05/98</t>
  </si>
  <si>
    <t>Fixed Assets</t>
  </si>
  <si>
    <t>Development Properties</t>
  </si>
  <si>
    <t>Investment in Associated Companies</t>
  </si>
  <si>
    <t>Long Term Investments</t>
  </si>
  <si>
    <t>Intangible Assets</t>
  </si>
  <si>
    <t>Expenditure carried forward</t>
  </si>
  <si>
    <t>Current Assets</t>
  </si>
  <si>
    <t>Stocks</t>
  </si>
  <si>
    <t>Trade Debtors</t>
  </si>
  <si>
    <t>Sundry Debtors, Deposit &amp; Prepayment</t>
  </si>
  <si>
    <t>Fixed Deposits</t>
  </si>
  <si>
    <t>Short term investments</t>
  </si>
  <si>
    <t>Cash</t>
  </si>
  <si>
    <t>Current Liabilities</t>
  </si>
  <si>
    <t>Short Term  Borrowings</t>
  </si>
  <si>
    <t>Trade Creditors</t>
  </si>
  <si>
    <t>Other Creditors, Accrual &amp; provision</t>
  </si>
  <si>
    <t>Provision for Taxation</t>
  </si>
  <si>
    <t>Proposed Dividend</t>
  </si>
  <si>
    <t>Net Current Assets or Current Liabilities</t>
  </si>
  <si>
    <t>Shareholders' Fund</t>
  </si>
  <si>
    <t>Share capital</t>
  </si>
  <si>
    <t>Reserves</t>
  </si>
  <si>
    <t>Capital Reserves</t>
  </si>
  <si>
    <t>Retained Profit</t>
  </si>
  <si>
    <t>Minority Interest</t>
  </si>
  <si>
    <t>Long Term Borrowings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</si>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</sst>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3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"/>
    <numFmt numFmtId="179" formatCode="#,##0.0_);\(#,##0.0\)"/>
    <numFmt numFmtId="180" formatCode="0_);[Red]\(0\)"/>
    <numFmt numFmtId="181" formatCode="_(* #,##0_);_(* \(#,##0\);_(* &quot;-&quot;??_);_(@_)"/>
    <numFmt numFmtId="182" formatCode="m/d/yy\ h:mm\ AM/PM"/>
    <numFmt numFmtId="183" formatCode="mm/dd/yy"/>
    <numFmt numFmtId="184" formatCode="0.0_)"/>
    <numFmt numFmtId="185" formatCode="0.00_)"/>
    <numFmt numFmtId="186" formatCode="#,##0.000_);\(#,##0.000\)"/>
    <numFmt numFmtId="187" formatCode="0.00_);\(0.00\)"/>
    <numFmt numFmtId="188" formatCode="0.00_);[Red]\(0.00\)"/>
    <numFmt numFmtId="189" formatCode="0.0_);[Red]\(0.0\)"/>
  </numFmts>
  <fonts count="9">
    <font>
      <sz val="10"/>
      <name val="Arial"/>
      <family val="0"/>
    </font>
    <font>
      <sz val="12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37" fontId="5" fillId="0" borderId="0" xfId="21" applyNumberFormat="1" applyFont="1" applyAlignment="1">
      <alignment horizontal="center"/>
      <protection/>
    </xf>
    <xf numFmtId="37" fontId="2" fillId="0" borderId="0" xfId="21" applyNumberFormat="1" applyFont="1">
      <alignment/>
      <protection/>
    </xf>
    <xf numFmtId="37" fontId="2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37" fontId="6" fillId="0" borderId="0" xfId="21" applyNumberFormat="1" applyFont="1" applyAlignment="1">
      <alignment horizontal="center"/>
      <protection/>
    </xf>
    <xf numFmtId="40" fontId="2" fillId="0" borderId="0" xfId="21" applyNumberFormat="1" applyFont="1" applyAlignment="1">
      <alignment horizontal="center"/>
      <protection/>
    </xf>
    <xf numFmtId="39" fontId="2" fillId="0" borderId="0" xfId="21" applyNumberFormat="1" applyFont="1" applyAlignment="1" quotePrefix="1">
      <alignment horizontal="center"/>
      <protection/>
    </xf>
    <xf numFmtId="37" fontId="2" fillId="0" borderId="0" xfId="21" applyNumberFormat="1" applyFont="1" applyAlignment="1" quotePrefix="1">
      <alignment horizontal="center"/>
      <protection/>
    </xf>
    <xf numFmtId="0" fontId="2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14" fontId="5" fillId="0" borderId="0" xfId="21" applyNumberFormat="1" applyFont="1" applyAlignment="1">
      <alignment horizontal="center"/>
      <protection/>
    </xf>
    <xf numFmtId="37" fontId="5" fillId="0" borderId="0" xfId="21" applyNumberFormat="1" applyFont="1" applyBorder="1" applyAlignment="1">
      <alignment horizontal="center"/>
      <protection/>
    </xf>
    <xf numFmtId="38" fontId="2" fillId="0" borderId="0" xfId="21" applyNumberFormat="1" applyFont="1">
      <alignment/>
      <protection/>
    </xf>
    <xf numFmtId="38" fontId="2" fillId="0" borderId="0" xfId="21" applyNumberFormat="1" applyFont="1" applyAlignment="1">
      <alignment horizontal="right"/>
      <protection/>
    </xf>
    <xf numFmtId="38" fontId="2" fillId="0" borderId="0" xfId="21" applyNumberFormat="1" applyFont="1" applyBorder="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Border="1" applyAlignment="1">
      <alignment horizontal="left"/>
      <protection/>
    </xf>
    <xf numFmtId="38" fontId="2" fillId="0" borderId="1" xfId="21" applyNumberFormat="1" applyFont="1" applyBorder="1" applyAlignment="1">
      <alignment horizontal="right"/>
      <protection/>
    </xf>
    <xf numFmtId="38" fontId="2" fillId="0" borderId="2" xfId="21" applyNumberFormat="1" applyFont="1" applyBorder="1" applyAlignment="1">
      <alignment horizontal="right"/>
      <protection/>
    </xf>
    <xf numFmtId="38" fontId="2" fillId="0" borderId="0" xfId="21" applyNumberFormat="1" applyFont="1" applyBorder="1">
      <alignment/>
      <protection/>
    </xf>
    <xf numFmtId="38" fontId="2" fillId="0" borderId="3" xfId="21" applyNumberFormat="1" applyFont="1" applyBorder="1">
      <alignment/>
      <protection/>
    </xf>
    <xf numFmtId="0" fontId="8" fillId="0" borderId="0" xfId="21" applyFont="1">
      <alignment/>
      <protection/>
    </xf>
    <xf numFmtId="3" fontId="2" fillId="0" borderId="0" xfId="21" applyNumberFormat="1" applyFont="1">
      <alignment/>
      <protection/>
    </xf>
    <xf numFmtId="38" fontId="2" fillId="0" borderId="1" xfId="21" applyNumberFormat="1" applyFont="1" applyBorder="1">
      <alignment/>
      <protection/>
    </xf>
    <xf numFmtId="38" fontId="2" fillId="0" borderId="3" xfId="21" applyNumberFormat="1" applyFont="1" applyBorder="1" applyAlignment="1">
      <alignment horizontal="right"/>
      <protection/>
    </xf>
    <xf numFmtId="40" fontId="2" fillId="0" borderId="0" xfId="21" applyNumberFormat="1" applyFont="1">
      <alignment/>
      <protection/>
    </xf>
    <xf numFmtId="40" fontId="2" fillId="0" borderId="0" xfId="21" applyNumberFormat="1" applyFont="1" applyBorder="1" applyAlignment="1">
      <alignment horizontal="right"/>
      <protection/>
    </xf>
    <xf numFmtId="40" fontId="2" fillId="0" borderId="0" xfId="21" applyNumberFormat="1" applyFont="1" applyAlignment="1">
      <alignment horizontal="right"/>
      <protection/>
    </xf>
    <xf numFmtId="40" fontId="2" fillId="0" borderId="0" xfId="21" applyNumberFormat="1" applyFont="1" applyBorder="1" applyAlignment="1">
      <alignment horizontal="center"/>
      <protection/>
    </xf>
    <xf numFmtId="37" fontId="2" fillId="0" borderId="0" xfId="21" applyNumberFormat="1" applyFont="1" applyAlignment="1">
      <alignment horizontal="right"/>
      <protection/>
    </xf>
    <xf numFmtId="37" fontId="2" fillId="0" borderId="0" xfId="21" applyNumberFormat="1" applyFont="1" applyBorder="1" applyAlignment="1">
      <alignment horizontal="right"/>
      <protection/>
    </xf>
    <xf numFmtId="39" fontId="2" fillId="0" borderId="0" xfId="21" applyNumberFormat="1" applyFont="1" applyAlignment="1">
      <alignment horizontal="right"/>
      <protection/>
    </xf>
    <xf numFmtId="39" fontId="2" fillId="0" borderId="0" xfId="21" applyNumberFormat="1" applyFont="1" applyBorder="1" applyAlignment="1">
      <alignment horizontal="righ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Border="1" applyAlignment="1">
      <alignment horizontal="right"/>
      <protection/>
    </xf>
  </cellXfs>
  <cellStyles count="15">
    <cellStyle name="Normal" xfId="0"/>
    <cellStyle name="’Ê‰Ý_laroux" xfId="15"/>
    <cellStyle name="•W_laroux" xfId="16"/>
    <cellStyle name="Comma" xfId="17"/>
    <cellStyle name="Comma [0]" xfId="18"/>
    <cellStyle name="Currency" xfId="19"/>
    <cellStyle name="Currency [0]" xfId="20"/>
    <cellStyle name="Normal_announcement" xfId="21"/>
    <cellStyle name="Normal_Book2" xfId="22"/>
    <cellStyle name="Normal_CONSOL JERACIA CAPITAL BHD#DEC'00" xfId="23"/>
    <cellStyle name="Normal_CONSOL JERACIA CAPITAL BHD#JUNE'00" xfId="24"/>
    <cellStyle name="Normal_JCAPITALCONSOL" xfId="25"/>
    <cellStyle name="Œ…‹æØ‚è [0.00]_laroux" xfId="26"/>
    <cellStyle name="Œ…‹æØ‚è_laroux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uljeet\JCBGroup\CONSOL%20JERACIA%20CAPITAL%20BHD#DEC'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XXXXXX"/>
      <sheetName val="XXXXX0"/>
      <sheetName val="XXXXX1"/>
      <sheetName val="SC'BSheet-DEC'00 "/>
      <sheetName val="SC'P&amp;L'DEC'00 "/>
      <sheetName val="SC'P&amp;L'SEPT'00"/>
      <sheetName val="CONSOL' P&amp;L Analysis'DEC00"/>
      <sheetName val="CONSOL' P&amp;L Analysis'SEPT00 "/>
      <sheetName val="CONSOL' P&amp;L Analysis'JUNE00"/>
      <sheetName val="CONSOL' P&amp;L Analysis#April'00"/>
      <sheetName val="Pre &amp; Post Acq'DEC'00"/>
      <sheetName val="Asset &amp; Liab'DEC00"/>
      <sheetName val="ShareholderFunds'DEC'00"/>
      <sheetName val="CONSOL BS'DEC00"/>
      <sheetName val="CONSOL' P&amp;L'DEC00"/>
      <sheetName val="CONSOL'CJE 12'00"/>
      <sheetName val="inter -co"/>
      <sheetName val="Consol Workings 'Dec'00"/>
      <sheetName val="Consol Workings 'Sept'00"/>
    </sheetNames>
    <sheetDataSet>
      <sheetData sheetId="12">
        <row r="1">
          <cell r="B1" t="str">
            <v>JERASIA CAPITAL BERHAD</v>
          </cell>
        </row>
      </sheetData>
      <sheetData sheetId="14">
        <row r="22">
          <cell r="G22">
            <v>4788336.8</v>
          </cell>
        </row>
        <row r="35">
          <cell r="F35">
            <v>0</v>
          </cell>
        </row>
      </sheetData>
      <sheetData sheetId="17">
        <row r="22">
          <cell r="G22">
            <v>0</v>
          </cell>
        </row>
        <row r="34">
          <cell r="G34">
            <v>0</v>
          </cell>
        </row>
      </sheetData>
      <sheetData sheetId="21">
        <row r="22">
          <cell r="O22">
            <v>0</v>
          </cell>
        </row>
        <row r="103">
          <cell r="O103">
            <v>-0.010000001639127731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7"/>
  <sheetViews>
    <sheetView tabSelected="1" workbookViewId="0" topLeftCell="A1">
      <selection activeCell="E1" sqref="E1"/>
    </sheetView>
  </sheetViews>
  <sheetFormatPr defaultColWidth="9.140625" defaultRowHeight="12.75"/>
  <cols>
    <col min="1" max="1" width="3.00390625" style="1" customWidth="1"/>
    <col min="2" max="2" width="3.421875" style="1" customWidth="1"/>
    <col min="3" max="3" width="1.8515625" style="1" customWidth="1"/>
    <col min="4" max="4" width="38.00390625" style="1" customWidth="1"/>
    <col min="5" max="5" width="13.00390625" style="1" customWidth="1"/>
    <col min="6" max="6" width="0.13671875" style="1" hidden="1" customWidth="1"/>
    <col min="7" max="7" width="13.421875" style="1" hidden="1" customWidth="1"/>
    <col min="8" max="8" width="13.28125" style="15" hidden="1" customWidth="1"/>
    <col min="9" max="9" width="4.28125" style="15" hidden="1" customWidth="1"/>
    <col min="10" max="10" width="14.00390625" style="15" customWidth="1"/>
    <col min="11" max="11" width="15.8515625" style="1" hidden="1" customWidth="1"/>
    <col min="12" max="12" width="15.8515625" style="1" customWidth="1"/>
    <col min="13" max="16384" width="8.7109375" style="1" customWidth="1"/>
  </cols>
  <sheetData>
    <row r="1" ht="15">
      <c r="B1" s="2" t="str">
        <f>'[1]SC''P&amp;L''DEC''00 '!B1</f>
        <v>JERASIA CAPITAL BERHAD</v>
      </c>
    </row>
    <row r="2" ht="12.75">
      <c r="B2" s="1" t="s">
        <v>1</v>
      </c>
    </row>
    <row r="4" ht="12.75">
      <c r="B4" s="1" t="s">
        <v>69</v>
      </c>
    </row>
    <row r="5" spans="5:11" ht="12.75">
      <c r="E5" s="6" t="s">
        <v>70</v>
      </c>
      <c r="F5" s="6" t="s">
        <v>70</v>
      </c>
      <c r="G5" s="6" t="s">
        <v>70</v>
      </c>
      <c r="H5" s="16"/>
      <c r="I5" s="6" t="s">
        <v>70</v>
      </c>
      <c r="J5" s="6"/>
      <c r="K5" s="6" t="s">
        <v>70</v>
      </c>
    </row>
    <row r="6" spans="5:11" ht="12.75">
      <c r="E6" s="6" t="s">
        <v>71</v>
      </c>
      <c r="F6" s="6" t="s">
        <v>71</v>
      </c>
      <c r="G6" s="6" t="s">
        <v>71</v>
      </c>
      <c r="H6" s="16"/>
      <c r="I6" s="6" t="s">
        <v>72</v>
      </c>
      <c r="J6" s="6"/>
      <c r="K6" s="6" t="s">
        <v>72</v>
      </c>
    </row>
    <row r="7" spans="5:11" ht="12.75">
      <c r="E7" s="6" t="s">
        <v>5</v>
      </c>
      <c r="F7" s="6" t="s">
        <v>5</v>
      </c>
      <c r="G7" s="6" t="s">
        <v>5</v>
      </c>
      <c r="H7" s="16"/>
      <c r="I7" s="6" t="s">
        <v>73</v>
      </c>
      <c r="J7" s="6"/>
      <c r="K7" s="6" t="s">
        <v>73</v>
      </c>
    </row>
    <row r="8" spans="5:11" ht="12.75">
      <c r="E8" s="6" t="s">
        <v>9</v>
      </c>
      <c r="F8" s="6" t="s">
        <v>9</v>
      </c>
      <c r="G8" s="6" t="s">
        <v>9</v>
      </c>
      <c r="H8" s="16"/>
      <c r="I8" s="6" t="s">
        <v>74</v>
      </c>
      <c r="J8" s="6"/>
      <c r="K8" s="6" t="s">
        <v>74</v>
      </c>
    </row>
    <row r="9" spans="5:11" ht="12.75">
      <c r="E9" s="17" t="s">
        <v>12</v>
      </c>
      <c r="F9" s="6" t="e">
        <f>#REF!</f>
        <v>#REF!</v>
      </c>
      <c r="G9" s="17" t="str">
        <f>E9</f>
        <v>31/12/2000</v>
      </c>
      <c r="H9" s="16"/>
      <c r="I9" s="6" t="e">
        <f>F9</f>
        <v>#REF!</v>
      </c>
      <c r="J9" s="6"/>
      <c r="K9" s="6" t="s">
        <v>75</v>
      </c>
    </row>
    <row r="10" spans="5:11" ht="12.75">
      <c r="E10" s="6" t="s">
        <v>14</v>
      </c>
      <c r="F10" s="6" t="s">
        <v>14</v>
      </c>
      <c r="G10" s="6" t="s">
        <v>14</v>
      </c>
      <c r="H10" s="16"/>
      <c r="I10" s="6" t="s">
        <v>14</v>
      </c>
      <c r="J10" s="6"/>
      <c r="K10" s="6" t="s">
        <v>14</v>
      </c>
    </row>
    <row r="11" spans="7:11" ht="12.75">
      <c r="G11" s="7"/>
      <c r="H11" s="18"/>
      <c r="I11" s="7"/>
      <c r="J11" s="7"/>
      <c r="K11" s="7"/>
    </row>
    <row r="12" spans="2:11" ht="12.75">
      <c r="B12" s="1">
        <v>1</v>
      </c>
      <c r="C12" s="1" t="s">
        <v>76</v>
      </c>
      <c r="E12" s="19">
        <v>36436</v>
      </c>
      <c r="F12" s="19">
        <f>32809387.42/1000</f>
        <v>32809.38742</v>
      </c>
      <c r="G12" s="20">
        <f>32117553.3/1000</f>
        <v>32117.5533</v>
      </c>
      <c r="H12" s="21"/>
      <c r="I12" s="20">
        <v>0</v>
      </c>
      <c r="J12" s="20"/>
      <c r="K12" s="20">
        <f>58723446/1000</f>
        <v>58723.446</v>
      </c>
    </row>
    <row r="13" spans="5:11" ht="12.75">
      <c r="E13" s="19"/>
      <c r="F13" s="19"/>
      <c r="G13" s="20"/>
      <c r="H13" s="21"/>
      <c r="I13" s="20"/>
      <c r="J13" s="20"/>
      <c r="K13" s="20"/>
    </row>
    <row r="14" spans="2:11" ht="12.75" hidden="1">
      <c r="B14" s="1">
        <v>2</v>
      </c>
      <c r="C14" s="1" t="s">
        <v>77</v>
      </c>
      <c r="E14" s="19">
        <f>286737520.47/1000</f>
        <v>286737.52047000005</v>
      </c>
      <c r="F14" s="19">
        <f>287274376.1/1000</f>
        <v>287274.37610000005</v>
      </c>
      <c r="G14" s="20">
        <v>0</v>
      </c>
      <c r="H14" s="21"/>
      <c r="I14" s="20">
        <v>0</v>
      </c>
      <c r="J14" s="20"/>
      <c r="K14" s="20">
        <v>0</v>
      </c>
    </row>
    <row r="15" spans="2:11" ht="12.75">
      <c r="B15" s="1">
        <v>2</v>
      </c>
      <c r="C15" s="1" t="s">
        <v>78</v>
      </c>
      <c r="E15" s="19">
        <v>0</v>
      </c>
      <c r="F15" s="19"/>
      <c r="G15" s="20"/>
      <c r="H15" s="21"/>
      <c r="I15" s="20"/>
      <c r="J15" s="20"/>
      <c r="K15" s="20"/>
    </row>
    <row r="16" spans="5:11" ht="12.75">
      <c r="E16" s="19"/>
      <c r="F16" s="19"/>
      <c r="G16" s="20"/>
      <c r="H16" s="21"/>
      <c r="I16" s="20"/>
      <c r="J16" s="20"/>
      <c r="K16" s="20"/>
    </row>
    <row r="17" spans="2:11" ht="12.75">
      <c r="B17" s="1">
        <v>3</v>
      </c>
      <c r="C17" s="1" t="s">
        <v>79</v>
      </c>
      <c r="E17" s="19">
        <v>3596</v>
      </c>
      <c r="F17" s="19">
        <f>84631311.12/1000</f>
        <v>84631.31112</v>
      </c>
      <c r="G17" s="20">
        <f>205984/1000</f>
        <v>205.984</v>
      </c>
      <c r="H17" s="21"/>
      <c r="I17" s="20">
        <v>0</v>
      </c>
      <c r="J17" s="20"/>
      <c r="K17" s="20">
        <f>205984/1000</f>
        <v>205.984</v>
      </c>
    </row>
    <row r="18" spans="5:11" ht="12.75">
      <c r="E18" s="19"/>
      <c r="F18" s="19"/>
      <c r="G18" s="20"/>
      <c r="H18" s="21"/>
      <c r="I18" s="20"/>
      <c r="J18" s="20"/>
      <c r="K18" s="20"/>
    </row>
    <row r="19" spans="2:11" ht="12.75">
      <c r="B19" s="1">
        <v>4</v>
      </c>
      <c r="C19" s="1" t="s">
        <v>80</v>
      </c>
      <c r="E19" s="19">
        <v>25977</v>
      </c>
      <c r="F19" s="19">
        <v>0</v>
      </c>
      <c r="G19" s="20">
        <v>0</v>
      </c>
      <c r="H19" s="21"/>
      <c r="I19" s="20">
        <v>0</v>
      </c>
      <c r="J19" s="20"/>
      <c r="K19" s="20">
        <v>0</v>
      </c>
    </row>
    <row r="20" spans="5:11" ht="12.75">
      <c r="E20" s="19"/>
      <c r="F20" s="19"/>
      <c r="G20" s="20"/>
      <c r="H20" s="21"/>
      <c r="I20" s="20"/>
      <c r="J20" s="20"/>
      <c r="K20" s="20"/>
    </row>
    <row r="21" spans="5:11" ht="12.75" hidden="1">
      <c r="E21" s="19">
        <v>0</v>
      </c>
      <c r="F21" s="19">
        <v>0</v>
      </c>
      <c r="G21" s="20">
        <v>0</v>
      </c>
      <c r="H21" s="21"/>
      <c r="I21" s="20">
        <v>0</v>
      </c>
      <c r="J21" s="20"/>
      <c r="K21" s="20">
        <v>0</v>
      </c>
    </row>
    <row r="22" spans="2:11" ht="12" customHeight="1">
      <c r="B22" s="1">
        <v>5</v>
      </c>
      <c r="C22" s="1" t="s">
        <v>81</v>
      </c>
      <c r="E22" s="19">
        <f>'[1]CONSOL BS''DEC00'!O22/1000+0.25</f>
        <v>0.25</v>
      </c>
      <c r="F22" s="19"/>
      <c r="G22" s="20"/>
      <c r="H22" s="21"/>
      <c r="I22" s="20"/>
      <c r="J22" s="20"/>
      <c r="K22" s="20"/>
    </row>
    <row r="23" spans="5:11" ht="16.5" customHeight="1">
      <c r="E23" s="19"/>
      <c r="F23" s="19">
        <v>0</v>
      </c>
      <c r="G23" s="20">
        <v>0</v>
      </c>
      <c r="H23" s="21"/>
      <c r="I23" s="20"/>
      <c r="J23" s="20"/>
      <c r="K23" s="20">
        <v>0</v>
      </c>
    </row>
    <row r="24" spans="5:11" ht="12.75">
      <c r="E24" s="19"/>
      <c r="F24" s="19"/>
      <c r="G24" s="20"/>
      <c r="H24" s="21"/>
      <c r="I24" s="20"/>
      <c r="J24" s="20"/>
      <c r="K24" s="20"/>
    </row>
    <row r="25" spans="2:11" ht="12.75">
      <c r="B25" s="1">
        <v>6</v>
      </c>
      <c r="C25" s="4" t="s">
        <v>82</v>
      </c>
      <c r="E25" s="19"/>
      <c r="F25" s="19"/>
      <c r="G25" s="20"/>
      <c r="H25" s="21"/>
      <c r="I25" s="20"/>
      <c r="J25" s="20"/>
      <c r="K25" s="20"/>
    </row>
    <row r="26" spans="4:11" ht="12.75">
      <c r="D26" s="22" t="s">
        <v>83</v>
      </c>
      <c r="E26" s="19">
        <v>24449</v>
      </c>
      <c r="F26" s="19">
        <f>211862.61/1000</f>
        <v>211.86261</v>
      </c>
      <c r="G26" s="20">
        <f>243918.8/1000</f>
        <v>243.91879999999998</v>
      </c>
      <c r="H26" s="21"/>
      <c r="I26" s="20">
        <v>0</v>
      </c>
      <c r="J26" s="20"/>
      <c r="K26" s="20">
        <f>1274247/1000</f>
        <v>1274.247</v>
      </c>
    </row>
    <row r="27" spans="4:11" ht="12.75">
      <c r="D27" s="22" t="s">
        <v>84</v>
      </c>
      <c r="E27" s="19">
        <v>34059</v>
      </c>
      <c r="F27" s="19">
        <f>1789699.69/1000</f>
        <v>1789.69969</v>
      </c>
      <c r="G27" s="20">
        <f>171867.4/1000</f>
        <v>171.8674</v>
      </c>
      <c r="H27" s="21"/>
      <c r="I27" s="20">
        <v>0</v>
      </c>
      <c r="J27" s="20"/>
      <c r="K27" s="20">
        <f>426072/1000</f>
        <v>426.072</v>
      </c>
    </row>
    <row r="28" spans="4:11" ht="12.75">
      <c r="D28" s="23" t="s">
        <v>85</v>
      </c>
      <c r="E28" s="21">
        <v>5093</v>
      </c>
      <c r="F28" s="21">
        <f>7314838.5/1000</f>
        <v>7314.8385</v>
      </c>
      <c r="G28" s="21">
        <f>26268801.99/1000</f>
        <v>26268.80199</v>
      </c>
      <c r="H28" s="21"/>
      <c r="I28" s="21">
        <v>0</v>
      </c>
      <c r="J28" s="21"/>
      <c r="K28" s="21">
        <f>25610708/1000</f>
        <v>25610.708</v>
      </c>
    </row>
    <row r="29" spans="4:11" ht="12.75">
      <c r="D29" s="22" t="s">
        <v>86</v>
      </c>
      <c r="E29" s="20">
        <v>2962</v>
      </c>
      <c r="F29" s="20">
        <f>10505057.54/1000</f>
        <v>10505.05754</v>
      </c>
      <c r="G29" s="20">
        <f>5057.54/1000</f>
        <v>5.05754</v>
      </c>
      <c r="H29" s="21"/>
      <c r="I29" s="20">
        <v>0</v>
      </c>
      <c r="J29" s="20"/>
      <c r="K29" s="20">
        <v>5.058</v>
      </c>
    </row>
    <row r="30" spans="4:11" ht="12.75">
      <c r="D30" s="22" t="s">
        <v>87</v>
      </c>
      <c r="E30" s="20">
        <v>1798</v>
      </c>
      <c r="F30" s="20"/>
      <c r="G30" s="20"/>
      <c r="H30" s="21"/>
      <c r="I30" s="20"/>
      <c r="J30" s="20"/>
      <c r="K30" s="20"/>
    </row>
    <row r="31" spans="4:11" ht="12.75">
      <c r="D31" s="22" t="s">
        <v>88</v>
      </c>
      <c r="E31" s="20">
        <v>4663</v>
      </c>
      <c r="F31" s="20">
        <f>7954562.21/1000</f>
        <v>7954.56221</v>
      </c>
      <c r="G31" s="20">
        <v>0</v>
      </c>
      <c r="H31" s="21"/>
      <c r="I31" s="20">
        <v>0</v>
      </c>
      <c r="J31" s="20"/>
      <c r="K31" s="20">
        <f>486997/1000</f>
        <v>486.997</v>
      </c>
    </row>
    <row r="32" spans="4:11" ht="12.75">
      <c r="D32" s="22"/>
      <c r="E32" s="24"/>
      <c r="F32" s="24"/>
      <c r="G32" s="24"/>
      <c r="H32" s="21"/>
      <c r="I32" s="24"/>
      <c r="J32" s="21"/>
      <c r="K32" s="24"/>
    </row>
    <row r="33" spans="4:11" ht="12.75">
      <c r="D33" s="22"/>
      <c r="E33" s="20">
        <f>SUM(E25:E32)</f>
        <v>73024</v>
      </c>
      <c r="F33" s="20">
        <f>SUM(F25:F32)</f>
        <v>27776.020549999997</v>
      </c>
      <c r="G33" s="20">
        <f>SUM(G26:G32)</f>
        <v>26689.64573</v>
      </c>
      <c r="H33" s="21"/>
      <c r="I33" s="20">
        <f>SUM(I26:I32)</f>
        <v>0</v>
      </c>
      <c r="J33" s="20"/>
      <c r="K33" s="20">
        <f>SUM(K26:K32)</f>
        <v>27803.082</v>
      </c>
    </row>
    <row r="34" spans="4:11" ht="12.75">
      <c r="D34" s="22"/>
      <c r="E34" s="20"/>
      <c r="F34" s="20"/>
      <c r="G34" s="20"/>
      <c r="H34" s="21"/>
      <c r="I34" s="20"/>
      <c r="J34" s="20"/>
      <c r="K34" s="20"/>
    </row>
    <row r="35" spans="2:11" ht="12.75">
      <c r="B35" s="1">
        <v>7</v>
      </c>
      <c r="C35" s="4" t="s">
        <v>89</v>
      </c>
      <c r="D35" s="22"/>
      <c r="E35" s="20"/>
      <c r="F35" s="20"/>
      <c r="G35" s="20"/>
      <c r="H35" s="21"/>
      <c r="I35" s="20"/>
      <c r="J35" s="20"/>
      <c r="K35" s="20"/>
    </row>
    <row r="36" spans="4:11" ht="12.75">
      <c r="D36" s="22"/>
      <c r="E36" s="20"/>
      <c r="F36" s="20"/>
      <c r="G36" s="20"/>
      <c r="H36" s="21"/>
      <c r="I36" s="20"/>
      <c r="J36" s="20"/>
      <c r="K36" s="20"/>
    </row>
    <row r="37" spans="4:11" ht="12.75">
      <c r="D37" s="22" t="s">
        <v>90</v>
      </c>
      <c r="E37" s="20">
        <v>17317</v>
      </c>
      <c r="F37" s="20"/>
      <c r="G37" s="20"/>
      <c r="H37" s="21"/>
      <c r="I37" s="20"/>
      <c r="J37" s="20"/>
      <c r="K37" s="20"/>
    </row>
    <row r="38" spans="4:11" ht="12.75">
      <c r="D38" s="22" t="s">
        <v>91</v>
      </c>
      <c r="E38" s="20">
        <v>10367</v>
      </c>
      <c r="F38" s="20">
        <f>17362528.62/1000</f>
        <v>17362.52862</v>
      </c>
      <c r="G38" s="20">
        <f>3156074.65/1000</f>
        <v>3156.07465</v>
      </c>
      <c r="H38" s="21"/>
      <c r="I38" s="20">
        <v>0</v>
      </c>
      <c r="J38" s="20"/>
      <c r="K38" s="20">
        <f>5576893/1000</f>
        <v>5576.893</v>
      </c>
    </row>
    <row r="39" spans="4:11" ht="12.75">
      <c r="D39" s="22" t="s">
        <v>92</v>
      </c>
      <c r="E39" s="20">
        <v>12553</v>
      </c>
      <c r="F39" s="20">
        <f>(131204961.48+74658.75)/1000</f>
        <v>131279.62023</v>
      </c>
      <c r="G39" s="20">
        <f>(39808234.21+2408638.55+150-13850000)/1000</f>
        <v>28367.022759999996</v>
      </c>
      <c r="H39" s="21"/>
      <c r="I39" s="20">
        <v>0</v>
      </c>
      <c r="J39" s="20"/>
      <c r="K39" s="20">
        <f>17890292/1000</f>
        <v>17890.292</v>
      </c>
    </row>
    <row r="40" spans="4:11" ht="12.75">
      <c r="D40" s="22" t="s">
        <v>93</v>
      </c>
      <c r="E40" s="20">
        <v>848</v>
      </c>
      <c r="F40" s="20">
        <f>1851789.65/1000</f>
        <v>1851.78965</v>
      </c>
      <c r="G40" s="20">
        <f>309857.58/1000</f>
        <v>309.85758000000004</v>
      </c>
      <c r="H40" s="21"/>
      <c r="I40" s="20">
        <v>0</v>
      </c>
      <c r="J40" s="20"/>
      <c r="K40" s="20">
        <f>600570/1000</f>
        <v>600.57</v>
      </c>
    </row>
    <row r="41" spans="4:11" ht="12.75">
      <c r="D41" s="22" t="s">
        <v>94</v>
      </c>
      <c r="E41" s="20">
        <v>4102</v>
      </c>
      <c r="F41" s="20"/>
      <c r="G41" s="20"/>
      <c r="H41" s="21"/>
      <c r="I41" s="20"/>
      <c r="J41" s="20"/>
      <c r="K41" s="20"/>
    </row>
    <row r="42" spans="4:11" ht="12.75">
      <c r="D42" s="22"/>
      <c r="E42" s="20"/>
      <c r="F42" s="20"/>
      <c r="G42" s="24"/>
      <c r="H42" s="21"/>
      <c r="I42" s="20"/>
      <c r="J42" s="20"/>
      <c r="K42" s="20"/>
    </row>
    <row r="43" spans="5:11" ht="12.75">
      <c r="E43" s="25">
        <f>SUM(E36:E42)</f>
        <v>45187</v>
      </c>
      <c r="F43" s="25">
        <f>SUM(F36:F42)</f>
        <v>150493.9385</v>
      </c>
      <c r="G43" s="25">
        <f>SUM(G36:G42)</f>
        <v>31832.954989999995</v>
      </c>
      <c r="H43" s="21"/>
      <c r="I43" s="25">
        <f>SUM(I36:I42)</f>
        <v>0</v>
      </c>
      <c r="J43" s="21"/>
      <c r="K43" s="25">
        <f>SUM(K36:K42)</f>
        <v>24067.755</v>
      </c>
    </row>
    <row r="44" spans="5:11" ht="12.75">
      <c r="E44" s="26"/>
      <c r="F44" s="26"/>
      <c r="G44" s="21"/>
      <c r="H44" s="21"/>
      <c r="I44" s="21"/>
      <c r="J44" s="21"/>
      <c r="K44" s="21"/>
    </row>
    <row r="45" spans="2:11" ht="12.75">
      <c r="B45" s="1">
        <v>8</v>
      </c>
      <c r="C45" s="1" t="s">
        <v>95</v>
      </c>
      <c r="E45" s="19">
        <f>E33-E43</f>
        <v>27837</v>
      </c>
      <c r="F45" s="19">
        <f>F33-F43</f>
        <v>-122717.91794999999</v>
      </c>
      <c r="G45" s="19">
        <f>G33-G43</f>
        <v>-5143.3092599999945</v>
      </c>
      <c r="H45" s="21"/>
      <c r="I45" s="19">
        <f>I33-I43</f>
        <v>0</v>
      </c>
      <c r="J45" s="19"/>
      <c r="K45" s="19">
        <f>K33-K43</f>
        <v>3735.3269999999975</v>
      </c>
    </row>
    <row r="46" spans="5:11" ht="12.75">
      <c r="E46" s="19"/>
      <c r="F46" s="19"/>
      <c r="G46" s="21"/>
      <c r="H46" s="21"/>
      <c r="I46" s="21"/>
      <c r="J46" s="21"/>
      <c r="K46" s="21"/>
    </row>
    <row r="47" spans="5:11" ht="12.75">
      <c r="E47" s="19"/>
      <c r="F47" s="19"/>
      <c r="G47" s="20"/>
      <c r="H47" s="21"/>
      <c r="I47" s="20"/>
      <c r="J47" s="20"/>
      <c r="K47" s="20"/>
    </row>
    <row r="48" spans="5:11" ht="13.5" thickBot="1">
      <c r="E48" s="27">
        <v>93846</v>
      </c>
      <c r="F48" s="27" t="e">
        <f>F12+F14+F17+F19+F21+F23+F45+#REF!</f>
        <v>#REF!</v>
      </c>
      <c r="G48" s="27" t="e">
        <f>G12+G14+G17+G19+G21+G23+G45+#REF!</f>
        <v>#REF!</v>
      </c>
      <c r="H48" s="21"/>
      <c r="I48" s="27" t="e">
        <f>I12+I14+I17+I19+I21+I23+I45+#REF!</f>
        <v>#REF!</v>
      </c>
      <c r="J48" s="26"/>
      <c r="K48" s="27" t="e">
        <f>K12+K14+K17+K19+K21+K23+K45+#REF!</f>
        <v>#REF!</v>
      </c>
    </row>
    <row r="49" spans="5:11" ht="13.5" thickTop="1">
      <c r="E49" s="19"/>
      <c r="F49" s="19"/>
      <c r="G49" s="20"/>
      <c r="H49" s="21"/>
      <c r="I49" s="20"/>
      <c r="J49" s="20"/>
      <c r="K49" s="20"/>
    </row>
    <row r="50" spans="2:11" ht="12.75">
      <c r="B50" s="1">
        <v>10</v>
      </c>
      <c r="C50" s="28" t="s">
        <v>96</v>
      </c>
      <c r="E50" s="19"/>
      <c r="F50" s="19"/>
      <c r="G50" s="20"/>
      <c r="H50" s="21"/>
      <c r="I50" s="20"/>
      <c r="J50" s="20"/>
      <c r="K50" s="20"/>
    </row>
    <row r="51" spans="5:11" ht="12.75">
      <c r="E51" s="19"/>
      <c r="F51" s="19"/>
      <c r="G51" s="20"/>
      <c r="H51" s="21"/>
      <c r="I51" s="20"/>
      <c r="J51" s="20"/>
      <c r="K51" s="20"/>
    </row>
    <row r="52" spans="3:11" ht="12.75">
      <c r="C52" s="1" t="s">
        <v>97</v>
      </c>
      <c r="E52" s="19">
        <v>82046</v>
      </c>
      <c r="F52" s="19">
        <f>142000000/1000</f>
        <v>142000</v>
      </c>
      <c r="G52" s="20">
        <f>32000000/1000</f>
        <v>32000</v>
      </c>
      <c r="H52" s="21"/>
      <c r="I52" s="20">
        <v>0</v>
      </c>
      <c r="J52" s="20"/>
      <c r="K52" s="20">
        <f>32000000/1000</f>
        <v>32000</v>
      </c>
    </row>
    <row r="53" spans="5:11" ht="12.75">
      <c r="E53" s="19"/>
      <c r="F53" s="19"/>
      <c r="G53" s="20"/>
      <c r="H53" s="21"/>
      <c r="I53" s="20"/>
      <c r="J53" s="20"/>
      <c r="K53" s="20"/>
    </row>
    <row r="54" spans="3:11" ht="11.25" customHeight="1">
      <c r="C54" s="4" t="s">
        <v>98</v>
      </c>
      <c r="E54" s="19"/>
      <c r="F54" s="19"/>
      <c r="G54" s="20"/>
      <c r="H54" s="21"/>
      <c r="I54" s="20"/>
      <c r="J54" s="20"/>
      <c r="K54" s="20"/>
    </row>
    <row r="55" spans="4:11" ht="12.75" hidden="1">
      <c r="D55" s="1" t="s">
        <v>99</v>
      </c>
      <c r="E55" s="29">
        <f>'[1]CONSOL BS''DEC00'!O103</f>
        <v>-0.010000001639127731</v>
      </c>
      <c r="F55" s="19">
        <v>0</v>
      </c>
      <c r="G55" s="20">
        <v>0</v>
      </c>
      <c r="H55" s="21"/>
      <c r="I55" s="20">
        <v>0</v>
      </c>
      <c r="J55" s="20"/>
      <c r="K55" s="20">
        <v>0</v>
      </c>
    </row>
    <row r="56" spans="4:11" ht="12.75">
      <c r="D56" s="1" t="s">
        <v>100</v>
      </c>
      <c r="E56" s="30">
        <v>7985</v>
      </c>
      <c r="F56" s="19">
        <f>(-69809606.55-2962061.19)/1000</f>
        <v>-72771.66773999999</v>
      </c>
      <c r="G56" s="20">
        <f>-71259851.36/1000</f>
        <v>-71259.85136</v>
      </c>
      <c r="H56" s="21"/>
      <c r="I56" s="20"/>
      <c r="J56" s="20"/>
      <c r="K56" s="20">
        <f>-31796697/1000</f>
        <v>-31796.697</v>
      </c>
    </row>
    <row r="57" spans="5:11" ht="12.75">
      <c r="E57" s="19">
        <f>E52+E56</f>
        <v>90031</v>
      </c>
      <c r="F57" s="19"/>
      <c r="G57" s="20"/>
      <c r="H57" s="21"/>
      <c r="I57" s="20"/>
      <c r="J57" s="20"/>
      <c r="K57" s="20"/>
    </row>
    <row r="58" spans="5:11" ht="12.75">
      <c r="E58" s="19"/>
      <c r="F58" s="19"/>
      <c r="G58" s="20"/>
      <c r="H58" s="21"/>
      <c r="I58" s="20"/>
      <c r="J58" s="20"/>
      <c r="K58" s="20"/>
    </row>
    <row r="59" spans="2:11" ht="12.75">
      <c r="B59" s="1">
        <v>11</v>
      </c>
      <c r="C59" s="1" t="s">
        <v>101</v>
      </c>
      <c r="E59" s="19">
        <v>1335</v>
      </c>
      <c r="F59" s="19">
        <v>0</v>
      </c>
      <c r="G59" s="21">
        <v>0</v>
      </c>
      <c r="H59" s="21"/>
      <c r="I59" s="20">
        <v>0</v>
      </c>
      <c r="J59" s="20"/>
      <c r="K59" s="20">
        <v>0</v>
      </c>
    </row>
    <row r="60" spans="5:11" ht="12.75">
      <c r="E60" s="19"/>
      <c r="F60" s="19"/>
      <c r="G60" s="21"/>
      <c r="H60" s="21"/>
      <c r="I60" s="20"/>
      <c r="J60" s="20"/>
      <c r="K60" s="20"/>
    </row>
    <row r="61" spans="2:11" ht="12.75">
      <c r="B61" s="1">
        <v>12</v>
      </c>
      <c r="C61" s="1" t="s">
        <v>102</v>
      </c>
      <c r="E61" s="19">
        <v>1700</v>
      </c>
      <c r="F61" s="21">
        <f>24080000/1000</f>
        <v>24080</v>
      </c>
      <c r="G61" s="19">
        <v>0</v>
      </c>
      <c r="H61" s="21">
        <v>0</v>
      </c>
      <c r="I61" s="20">
        <v>0</v>
      </c>
      <c r="J61" s="20"/>
      <c r="K61" s="20">
        <v>0</v>
      </c>
    </row>
    <row r="62" spans="5:11" ht="12.75">
      <c r="E62" s="19"/>
      <c r="F62" s="19"/>
      <c r="G62" s="21"/>
      <c r="H62" s="21"/>
      <c r="I62" s="20"/>
      <c r="J62" s="20"/>
      <c r="K62" s="20"/>
    </row>
    <row r="63" spans="2:11" ht="12.75">
      <c r="B63" s="1">
        <v>13</v>
      </c>
      <c r="C63" s="1" t="s">
        <v>103</v>
      </c>
      <c r="E63" s="21">
        <v>780</v>
      </c>
      <c r="F63" s="19"/>
      <c r="G63" s="21"/>
      <c r="H63" s="21"/>
      <c r="I63" s="20"/>
      <c r="J63" s="20"/>
      <c r="K63" s="20"/>
    </row>
    <row r="64" spans="5:11" ht="12.75">
      <c r="E64" s="19"/>
      <c r="F64" s="19"/>
      <c r="G64" s="21"/>
      <c r="H64" s="21"/>
      <c r="I64" s="20"/>
      <c r="J64" s="20"/>
      <c r="K64" s="20"/>
    </row>
    <row r="65" spans="5:11" ht="13.5" thickBot="1">
      <c r="E65" s="27">
        <v>93846</v>
      </c>
      <c r="F65" s="27">
        <f>SUM(F52:F63)</f>
        <v>93308.33226000001</v>
      </c>
      <c r="G65" s="31">
        <f>SUM(G50:G64)</f>
        <v>-39259.85136</v>
      </c>
      <c r="H65" s="21"/>
      <c r="I65" s="31">
        <f>SUM(I50:I64)</f>
        <v>0</v>
      </c>
      <c r="J65" s="21"/>
      <c r="K65" s="31">
        <f>SUM(K50:K64)</f>
        <v>203.30299999999988</v>
      </c>
    </row>
    <row r="66" spans="5:11" ht="13.5" thickTop="1">
      <c r="E66" s="26"/>
      <c r="F66" s="26"/>
      <c r="G66" s="21"/>
      <c r="H66" s="21"/>
      <c r="I66" s="21"/>
      <c r="J66" s="21"/>
      <c r="K66" s="21"/>
    </row>
    <row r="67" spans="5:11" ht="12.75">
      <c r="E67" s="32"/>
      <c r="F67" s="32"/>
      <c r="G67" s="33"/>
      <c r="H67" s="33"/>
      <c r="I67" s="34"/>
      <c r="J67" s="34"/>
      <c r="K67" s="34"/>
    </row>
    <row r="68" spans="2:11" ht="12.75">
      <c r="B68" s="1">
        <v>14</v>
      </c>
      <c r="C68" s="4" t="s">
        <v>104</v>
      </c>
      <c r="E68" s="12">
        <f>(E48-E59-E63-E61-E19-E22)/E52</f>
        <v>0.780705336031007</v>
      </c>
      <c r="F68" s="12" t="e">
        <f>(F48-F59-F61-#REF!-F17)/F52</f>
        <v>#REF!</v>
      </c>
      <c r="G68" s="12" t="e">
        <f>(G48-G59-G61-#REF!-G17)/G52</f>
        <v>#REF!</v>
      </c>
      <c r="H68" s="35"/>
      <c r="I68" s="12"/>
      <c r="J68" s="12"/>
      <c r="K68" s="12" t="e">
        <f>(K48-K59-K61-#REF!-K17)/K52</f>
        <v>#REF!</v>
      </c>
    </row>
    <row r="69" spans="5:11" ht="12.75">
      <c r="E69" s="32"/>
      <c r="F69" s="32"/>
      <c r="G69" s="34"/>
      <c r="H69" s="33"/>
      <c r="I69" s="34"/>
      <c r="J69" s="34"/>
      <c r="K69" s="34"/>
    </row>
    <row r="70" spans="5:11" ht="12.75">
      <c r="E70" s="32"/>
      <c r="F70" s="32"/>
      <c r="G70" s="34"/>
      <c r="H70" s="33"/>
      <c r="I70" s="34"/>
      <c r="J70" s="34"/>
      <c r="K70" s="34"/>
    </row>
    <row r="71" spans="5:11" ht="12.75">
      <c r="E71" s="32"/>
      <c r="F71" s="32"/>
      <c r="G71" s="34"/>
      <c r="H71" s="33"/>
      <c r="I71" s="34"/>
      <c r="J71" s="34"/>
      <c r="K71" s="34"/>
    </row>
    <row r="72" spans="5:11" ht="12.75">
      <c r="E72" s="32"/>
      <c r="F72" s="32"/>
      <c r="G72" s="34"/>
      <c r="H72" s="33"/>
      <c r="I72" s="34"/>
      <c r="J72" s="34"/>
      <c r="K72" s="34"/>
    </row>
    <row r="73" spans="5:11" ht="12.75">
      <c r="E73" s="32"/>
      <c r="F73" s="32"/>
      <c r="G73" s="34"/>
      <c r="H73" s="33"/>
      <c r="I73" s="34"/>
      <c r="J73" s="34"/>
      <c r="K73" s="34"/>
    </row>
    <row r="74" spans="5:11" ht="12.75">
      <c r="E74" s="12"/>
      <c r="F74" s="32" t="e">
        <f>F48-F65</f>
        <v>#REF!</v>
      </c>
      <c r="G74" s="32" t="e">
        <f>G48-G65</f>
        <v>#REF!</v>
      </c>
      <c r="H74" s="33"/>
      <c r="I74" s="32" t="e">
        <f>I48-I65</f>
        <v>#REF!</v>
      </c>
      <c r="J74" s="32"/>
      <c r="K74" s="32" t="e">
        <f>K48-K65</f>
        <v>#REF!</v>
      </c>
    </row>
    <row r="75" spans="5:11" ht="12.75">
      <c r="E75" s="12"/>
      <c r="G75" s="36"/>
      <c r="H75" s="37"/>
      <c r="I75" s="36"/>
      <c r="J75" s="36"/>
      <c r="K75" s="36"/>
    </row>
    <row r="76" spans="7:11" ht="12.75">
      <c r="G76" s="36"/>
      <c r="H76" s="37"/>
      <c r="I76" s="37"/>
      <c r="J76" s="37"/>
      <c r="K76" s="36"/>
    </row>
    <row r="77" spans="7:11" ht="12.75">
      <c r="G77" s="36"/>
      <c r="H77" s="37"/>
      <c r="I77" s="37"/>
      <c r="J77" s="37"/>
      <c r="K77" s="36"/>
    </row>
    <row r="78" spans="7:11" ht="12.75">
      <c r="G78" s="36"/>
      <c r="H78" s="37"/>
      <c r="I78" s="37"/>
      <c r="J78" s="37"/>
      <c r="K78" s="36"/>
    </row>
    <row r="79" spans="7:11" ht="12.75">
      <c r="G79" s="36"/>
      <c r="H79" s="37"/>
      <c r="I79" s="37"/>
      <c r="J79" s="37"/>
      <c r="K79" s="36"/>
    </row>
    <row r="80" spans="7:11" ht="12.75">
      <c r="G80" s="36"/>
      <c r="H80" s="37"/>
      <c r="I80" s="37"/>
      <c r="J80" s="37"/>
      <c r="K80" s="36"/>
    </row>
    <row r="81" spans="7:11" ht="12.75">
      <c r="G81" s="36"/>
      <c r="H81" s="37"/>
      <c r="I81" s="37"/>
      <c r="J81" s="37"/>
      <c r="K81" s="36"/>
    </row>
    <row r="82" spans="7:11" ht="12.75">
      <c r="G82" s="36"/>
      <c r="H82" s="37"/>
      <c r="I82" s="37"/>
      <c r="J82" s="37"/>
      <c r="K82" s="36"/>
    </row>
    <row r="83" spans="7:11" ht="12.75">
      <c r="G83" s="36"/>
      <c r="H83" s="37"/>
      <c r="I83" s="37"/>
      <c r="J83" s="37"/>
      <c r="K83" s="36"/>
    </row>
    <row r="84" spans="7:11" ht="12.75">
      <c r="G84" s="36"/>
      <c r="H84" s="37"/>
      <c r="I84" s="37"/>
      <c r="J84" s="37"/>
      <c r="K84" s="36"/>
    </row>
    <row r="85" spans="7:11" ht="12.75">
      <c r="G85" s="36"/>
      <c r="H85" s="37"/>
      <c r="I85" s="37"/>
      <c r="J85" s="37"/>
      <c r="K85" s="36"/>
    </row>
    <row r="86" spans="7:11" ht="12.75">
      <c r="G86" s="36"/>
      <c r="H86" s="37"/>
      <c r="I86" s="37"/>
      <c r="J86" s="37"/>
      <c r="K86" s="36"/>
    </row>
    <row r="87" spans="7:11" ht="12.75">
      <c r="G87" s="36"/>
      <c r="H87" s="37"/>
      <c r="I87" s="37"/>
      <c r="J87" s="37"/>
      <c r="K87" s="36"/>
    </row>
    <row r="88" spans="7:11" ht="12.75">
      <c r="G88" s="36"/>
      <c r="H88" s="37"/>
      <c r="I88" s="37"/>
      <c r="J88" s="37"/>
      <c r="K88" s="36"/>
    </row>
    <row r="89" spans="7:11" ht="12.75">
      <c r="G89" s="36"/>
      <c r="H89" s="37"/>
      <c r="I89" s="37"/>
      <c r="J89" s="37"/>
      <c r="K89" s="36"/>
    </row>
    <row r="90" spans="7:11" ht="12.75">
      <c r="G90" s="36"/>
      <c r="H90" s="37"/>
      <c r="I90" s="37"/>
      <c r="J90" s="37"/>
      <c r="K90" s="36"/>
    </row>
    <row r="91" spans="7:11" ht="12.75">
      <c r="G91" s="36"/>
      <c r="H91" s="37"/>
      <c r="I91" s="37"/>
      <c r="J91" s="37"/>
      <c r="K91" s="36"/>
    </row>
    <row r="92" spans="7:11" ht="12.75">
      <c r="G92" s="36"/>
      <c r="H92" s="37"/>
      <c r="I92" s="37"/>
      <c r="J92" s="37"/>
      <c r="K92" s="36"/>
    </row>
    <row r="93" spans="7:11" ht="12.75">
      <c r="G93" s="36"/>
      <c r="H93" s="37"/>
      <c r="I93" s="37"/>
      <c r="J93" s="37"/>
      <c r="K93" s="36"/>
    </row>
    <row r="94" spans="7:11" ht="12.75">
      <c r="G94" s="36"/>
      <c r="H94" s="37"/>
      <c r="I94" s="37"/>
      <c r="J94" s="37"/>
      <c r="K94" s="36"/>
    </row>
    <row r="95" spans="7:11" ht="12.75">
      <c r="G95" s="36"/>
      <c r="H95" s="37"/>
      <c r="I95" s="37"/>
      <c r="J95" s="37"/>
      <c r="K95" s="36"/>
    </row>
    <row r="96" spans="7:11" ht="12.75">
      <c r="G96" s="36"/>
      <c r="H96" s="37"/>
      <c r="I96" s="37"/>
      <c r="J96" s="37"/>
      <c r="K96" s="36"/>
    </row>
    <row r="97" spans="7:11" ht="12.75">
      <c r="G97" s="36"/>
      <c r="H97" s="37"/>
      <c r="I97" s="37"/>
      <c r="J97" s="37"/>
      <c r="K97" s="36"/>
    </row>
    <row r="98" spans="7:11" ht="12.75">
      <c r="G98" s="36"/>
      <c r="H98" s="37"/>
      <c r="I98" s="37"/>
      <c r="J98" s="37"/>
      <c r="K98" s="36"/>
    </row>
    <row r="99" spans="7:11" ht="12.75">
      <c r="G99" s="36"/>
      <c r="H99" s="37"/>
      <c r="I99" s="37"/>
      <c r="J99" s="37"/>
      <c r="K99" s="36"/>
    </row>
    <row r="100" spans="7:11" ht="12.75">
      <c r="G100" s="36"/>
      <c r="H100" s="37"/>
      <c r="I100" s="37"/>
      <c r="J100" s="37"/>
      <c r="K100" s="36"/>
    </row>
    <row r="101" spans="7:11" ht="12.75">
      <c r="G101" s="36"/>
      <c r="H101" s="37"/>
      <c r="I101" s="37"/>
      <c r="J101" s="37"/>
      <c r="K101" s="36"/>
    </row>
    <row r="102" spans="7:11" ht="12.75">
      <c r="G102" s="36"/>
      <c r="H102" s="37"/>
      <c r="I102" s="37"/>
      <c r="J102" s="37"/>
      <c r="K102" s="36"/>
    </row>
    <row r="103" spans="7:11" ht="12.75">
      <c r="G103" s="36"/>
      <c r="H103" s="37"/>
      <c r="I103" s="37"/>
      <c r="J103" s="37"/>
      <c r="K103" s="36"/>
    </row>
    <row r="104" spans="7:11" ht="12.75">
      <c r="G104" s="36"/>
      <c r="H104" s="37"/>
      <c r="I104" s="37"/>
      <c r="J104" s="37"/>
      <c r="K104" s="36"/>
    </row>
    <row r="105" spans="7:11" ht="12.75">
      <c r="G105" s="36"/>
      <c r="H105" s="37"/>
      <c r="I105" s="37"/>
      <c r="J105" s="37"/>
      <c r="K105" s="36"/>
    </row>
    <row r="106" spans="7:11" ht="12.75">
      <c r="G106" s="36"/>
      <c r="H106" s="37"/>
      <c r="I106" s="37"/>
      <c r="J106" s="37"/>
      <c r="K106" s="36"/>
    </row>
    <row r="107" spans="7:11" ht="12.75">
      <c r="G107" s="36"/>
      <c r="H107" s="37"/>
      <c r="I107" s="37"/>
      <c r="J107" s="37"/>
      <c r="K107" s="36"/>
    </row>
    <row r="108" spans="7:11" ht="12.75">
      <c r="G108" s="36"/>
      <c r="H108" s="37"/>
      <c r="I108" s="37"/>
      <c r="J108" s="37"/>
      <c r="K108" s="36"/>
    </row>
    <row r="109" spans="7:11" ht="12.75">
      <c r="G109" s="36"/>
      <c r="H109" s="37"/>
      <c r="I109" s="37"/>
      <c r="J109" s="37"/>
      <c r="K109" s="36"/>
    </row>
    <row r="110" spans="7:11" ht="12.75">
      <c r="G110" s="36"/>
      <c r="H110" s="37"/>
      <c r="I110" s="37"/>
      <c r="J110" s="37"/>
      <c r="K110" s="36"/>
    </row>
    <row r="111" spans="7:11" ht="12.75">
      <c r="G111" s="36"/>
      <c r="H111" s="37"/>
      <c r="I111" s="37"/>
      <c r="J111" s="37"/>
      <c r="K111" s="36"/>
    </row>
    <row r="112" spans="7:11" ht="12.75">
      <c r="G112" s="36"/>
      <c r="H112" s="37"/>
      <c r="I112" s="37"/>
      <c r="J112" s="37"/>
      <c r="K112" s="36"/>
    </row>
    <row r="113" spans="7:11" ht="12.75">
      <c r="G113" s="36"/>
      <c r="H113" s="37"/>
      <c r="I113" s="37"/>
      <c r="J113" s="37"/>
      <c r="K113" s="36"/>
    </row>
    <row r="114" spans="7:11" ht="12.75">
      <c r="G114" s="36"/>
      <c r="H114" s="37"/>
      <c r="I114" s="37"/>
      <c r="J114" s="37"/>
      <c r="K114" s="36"/>
    </row>
    <row r="115" spans="7:11" ht="12.75">
      <c r="G115" s="36"/>
      <c r="H115" s="37"/>
      <c r="I115" s="37"/>
      <c r="J115" s="37"/>
      <c r="K115" s="36"/>
    </row>
    <row r="116" spans="7:11" ht="12.75">
      <c r="G116" s="36"/>
      <c r="H116" s="37"/>
      <c r="I116" s="37"/>
      <c r="J116" s="37"/>
      <c r="K116" s="36"/>
    </row>
    <row r="117" spans="7:11" ht="12.75">
      <c r="G117" s="36"/>
      <c r="H117" s="37"/>
      <c r="I117" s="37"/>
      <c r="J117" s="37"/>
      <c r="K117" s="36"/>
    </row>
    <row r="118" spans="7:11" ht="12.75">
      <c r="G118" s="36"/>
      <c r="H118" s="37"/>
      <c r="I118" s="37"/>
      <c r="J118" s="37"/>
      <c r="K118" s="36"/>
    </row>
    <row r="119" spans="7:11" ht="12.75">
      <c r="G119" s="36"/>
      <c r="H119" s="37"/>
      <c r="I119" s="37"/>
      <c r="J119" s="37"/>
      <c r="K119" s="36"/>
    </row>
    <row r="120" spans="7:11" ht="12.75">
      <c r="G120" s="36"/>
      <c r="H120" s="37"/>
      <c r="I120" s="37"/>
      <c r="J120" s="37"/>
      <c r="K120" s="36"/>
    </row>
    <row r="121" spans="7:11" ht="12.75">
      <c r="G121" s="36"/>
      <c r="H121" s="37"/>
      <c r="I121" s="37"/>
      <c r="J121" s="37"/>
      <c r="K121" s="36"/>
    </row>
    <row r="122" spans="7:11" ht="12.75">
      <c r="G122" s="36"/>
      <c r="H122" s="37"/>
      <c r="I122" s="37"/>
      <c r="J122" s="37"/>
      <c r="K122" s="36"/>
    </row>
    <row r="123" spans="7:11" ht="12.75">
      <c r="G123" s="36"/>
      <c r="H123" s="37"/>
      <c r="I123" s="37"/>
      <c r="J123" s="37"/>
      <c r="K123" s="36"/>
    </row>
    <row r="124" spans="7:11" ht="12.75">
      <c r="G124" s="36"/>
      <c r="H124" s="37"/>
      <c r="I124" s="37"/>
      <c r="J124" s="37"/>
      <c r="K124" s="36"/>
    </row>
    <row r="125" spans="7:11" ht="12.75">
      <c r="G125" s="36"/>
      <c r="H125" s="37"/>
      <c r="I125" s="37"/>
      <c r="J125" s="37"/>
      <c r="K125" s="36"/>
    </row>
    <row r="126" spans="7:11" ht="12.75">
      <c r="G126" s="38"/>
      <c r="H126" s="39"/>
      <c r="I126" s="39"/>
      <c r="J126" s="39"/>
      <c r="K126" s="38"/>
    </row>
    <row r="127" spans="7:11" ht="12.75">
      <c r="G127" s="38"/>
      <c r="H127" s="39"/>
      <c r="I127" s="39"/>
      <c r="J127" s="39"/>
      <c r="K127" s="38"/>
    </row>
    <row r="128" spans="7:11" ht="12.75">
      <c r="G128" s="38"/>
      <c r="H128" s="39"/>
      <c r="I128" s="39"/>
      <c r="J128" s="39"/>
      <c r="K128" s="38"/>
    </row>
    <row r="129" spans="7:11" ht="12.75">
      <c r="G129" s="38"/>
      <c r="H129" s="39"/>
      <c r="I129" s="39"/>
      <c r="J129" s="39"/>
      <c r="K129" s="38"/>
    </row>
    <row r="130" spans="7:11" ht="12.75">
      <c r="G130" s="38"/>
      <c r="H130" s="39"/>
      <c r="I130" s="39"/>
      <c r="J130" s="39"/>
      <c r="K130" s="38"/>
    </row>
    <row r="131" spans="7:11" ht="12.75">
      <c r="G131" s="38"/>
      <c r="H131" s="39"/>
      <c r="I131" s="39"/>
      <c r="J131" s="39"/>
      <c r="K131" s="38"/>
    </row>
    <row r="132" spans="7:11" ht="12.75">
      <c r="G132" s="38"/>
      <c r="H132" s="39"/>
      <c r="I132" s="39"/>
      <c r="J132" s="39"/>
      <c r="K132" s="38"/>
    </row>
    <row r="133" spans="7:11" ht="12.75">
      <c r="G133" s="38"/>
      <c r="H133" s="39"/>
      <c r="I133" s="39"/>
      <c r="J133" s="39"/>
      <c r="K133" s="38"/>
    </row>
    <row r="134" spans="7:11" ht="12.75">
      <c r="G134" s="38"/>
      <c r="H134" s="39"/>
      <c r="I134" s="39"/>
      <c r="J134" s="39"/>
      <c r="K134" s="38"/>
    </row>
    <row r="135" spans="7:11" ht="12.75">
      <c r="G135" s="38"/>
      <c r="H135" s="39"/>
      <c r="I135" s="39"/>
      <c r="J135" s="39"/>
      <c r="K135" s="38"/>
    </row>
    <row r="136" spans="7:11" ht="12.75">
      <c r="G136" s="38"/>
      <c r="H136" s="39"/>
      <c r="I136" s="39"/>
      <c r="J136" s="39"/>
      <c r="K136" s="38"/>
    </row>
    <row r="137" spans="7:11" ht="12.75">
      <c r="G137" s="38"/>
      <c r="H137" s="39"/>
      <c r="I137" s="39"/>
      <c r="J137" s="39"/>
      <c r="K137" s="38"/>
    </row>
    <row r="138" spans="7:11" ht="12.75">
      <c r="G138" s="38"/>
      <c r="H138" s="39"/>
      <c r="I138" s="39"/>
      <c r="J138" s="39"/>
      <c r="K138" s="38"/>
    </row>
    <row r="139" spans="7:11" ht="12.75">
      <c r="G139" s="38"/>
      <c r="H139" s="39"/>
      <c r="I139" s="39"/>
      <c r="J139" s="39"/>
      <c r="K139" s="38"/>
    </row>
    <row r="140" spans="7:11" ht="12.75">
      <c r="G140" s="38"/>
      <c r="H140" s="39"/>
      <c r="I140" s="39"/>
      <c r="J140" s="39"/>
      <c r="K140" s="38"/>
    </row>
    <row r="141" spans="7:11" ht="12.75">
      <c r="G141" s="38"/>
      <c r="H141" s="39"/>
      <c r="I141" s="39"/>
      <c r="J141" s="39"/>
      <c r="K141" s="38"/>
    </row>
    <row r="142" spans="7:11" ht="12.75">
      <c r="G142" s="38"/>
      <c r="H142" s="39"/>
      <c r="I142" s="39"/>
      <c r="J142" s="39"/>
      <c r="K142" s="38"/>
    </row>
    <row r="143" spans="7:11" ht="12.75">
      <c r="G143" s="38"/>
      <c r="H143" s="39"/>
      <c r="I143" s="39"/>
      <c r="J143" s="39"/>
      <c r="K143" s="38"/>
    </row>
    <row r="144" spans="7:11" ht="12.75">
      <c r="G144" s="38"/>
      <c r="H144" s="39"/>
      <c r="I144" s="39"/>
      <c r="J144" s="39"/>
      <c r="K144" s="38"/>
    </row>
    <row r="145" spans="7:11" ht="12.75">
      <c r="G145" s="38"/>
      <c r="H145" s="39"/>
      <c r="I145" s="39"/>
      <c r="J145" s="39"/>
      <c r="K145" s="38"/>
    </row>
    <row r="146" spans="7:11" ht="12.75">
      <c r="G146" s="38"/>
      <c r="H146" s="39"/>
      <c r="I146" s="39"/>
      <c r="J146" s="39"/>
      <c r="K146" s="38"/>
    </row>
    <row r="147" spans="7:11" ht="12.75">
      <c r="G147" s="38"/>
      <c r="H147" s="39"/>
      <c r="I147" s="39"/>
      <c r="J147" s="39"/>
      <c r="K147" s="38"/>
    </row>
    <row r="148" spans="7:11" ht="12.75">
      <c r="G148" s="38"/>
      <c r="H148" s="39"/>
      <c r="I148" s="39"/>
      <c r="J148" s="39"/>
      <c r="K148" s="38"/>
    </row>
    <row r="149" spans="7:11" ht="12.75">
      <c r="G149" s="38"/>
      <c r="H149" s="39"/>
      <c r="I149" s="39"/>
      <c r="J149" s="39"/>
      <c r="K149" s="38"/>
    </row>
    <row r="150" spans="7:11" ht="12.75">
      <c r="G150" s="38"/>
      <c r="H150" s="39"/>
      <c r="I150" s="39"/>
      <c r="J150" s="39"/>
      <c r="K150" s="38"/>
    </row>
    <row r="151" spans="7:11" ht="12.75">
      <c r="G151" s="38"/>
      <c r="H151" s="39"/>
      <c r="I151" s="39"/>
      <c r="J151" s="39"/>
      <c r="K151" s="38"/>
    </row>
    <row r="152" spans="7:11" ht="12.75">
      <c r="G152" s="38"/>
      <c r="H152" s="39"/>
      <c r="I152" s="39"/>
      <c r="J152" s="39"/>
      <c r="K152" s="38"/>
    </row>
    <row r="153" spans="7:11" ht="12.75">
      <c r="G153" s="38"/>
      <c r="H153" s="39"/>
      <c r="I153" s="39"/>
      <c r="J153" s="39"/>
      <c r="K153" s="38"/>
    </row>
    <row r="154" spans="7:11" ht="12.75">
      <c r="G154" s="38"/>
      <c r="H154" s="39"/>
      <c r="I154" s="39"/>
      <c r="J154" s="39"/>
      <c r="K154" s="38"/>
    </row>
    <row r="155" spans="7:11" ht="12.75">
      <c r="G155" s="38"/>
      <c r="H155" s="39"/>
      <c r="I155" s="39"/>
      <c r="J155" s="39"/>
      <c r="K155" s="38"/>
    </row>
    <row r="156" spans="7:11" ht="12.75">
      <c r="G156" s="38"/>
      <c r="H156" s="39"/>
      <c r="I156" s="39"/>
      <c r="J156" s="39"/>
      <c r="K156" s="38"/>
    </row>
    <row r="157" spans="7:11" ht="12.75">
      <c r="G157" s="38"/>
      <c r="H157" s="39"/>
      <c r="I157" s="39"/>
      <c r="J157" s="39"/>
      <c r="K157" s="38"/>
    </row>
    <row r="158" spans="7:11" ht="12.75">
      <c r="G158" s="38"/>
      <c r="H158" s="39"/>
      <c r="I158" s="39"/>
      <c r="J158" s="39"/>
      <c r="K158" s="38"/>
    </row>
    <row r="159" spans="7:11" ht="12.75">
      <c r="G159" s="38"/>
      <c r="H159" s="39"/>
      <c r="I159" s="39"/>
      <c r="J159" s="39"/>
      <c r="K159" s="38"/>
    </row>
    <row r="160" spans="7:11" ht="12.75">
      <c r="G160" s="38"/>
      <c r="H160" s="39"/>
      <c r="I160" s="39"/>
      <c r="J160" s="39"/>
      <c r="K160" s="38"/>
    </row>
    <row r="161" spans="7:11" ht="12.75">
      <c r="G161" s="38"/>
      <c r="H161" s="39"/>
      <c r="I161" s="39"/>
      <c r="J161" s="39"/>
      <c r="K161" s="38"/>
    </row>
    <row r="162" spans="7:11" ht="12.75">
      <c r="G162" s="38"/>
      <c r="H162" s="39"/>
      <c r="I162" s="39"/>
      <c r="J162" s="39"/>
      <c r="K162" s="38"/>
    </row>
    <row r="163" spans="7:11" ht="12.75">
      <c r="G163" s="38"/>
      <c r="H163" s="39"/>
      <c r="I163" s="39"/>
      <c r="J163" s="39"/>
      <c r="K163" s="38"/>
    </row>
    <row r="164" spans="7:11" ht="12.75">
      <c r="G164" s="40"/>
      <c r="H164" s="41"/>
      <c r="I164" s="41"/>
      <c r="J164" s="41"/>
      <c r="K164" s="40"/>
    </row>
    <row r="165" spans="7:11" ht="12.75">
      <c r="G165" s="40"/>
      <c r="H165" s="41"/>
      <c r="I165" s="41"/>
      <c r="J165" s="41"/>
      <c r="K165" s="40"/>
    </row>
    <row r="166" spans="7:11" ht="12.75">
      <c r="G166" s="40"/>
      <c r="H166" s="41"/>
      <c r="I166" s="41"/>
      <c r="J166" s="41"/>
      <c r="K166" s="40"/>
    </row>
    <row r="167" spans="7:11" ht="12.75">
      <c r="G167" s="40"/>
      <c r="H167" s="41"/>
      <c r="I167" s="41"/>
      <c r="J167" s="41"/>
      <c r="K167" s="40"/>
    </row>
    <row r="168" spans="7:11" ht="12.75">
      <c r="G168" s="40"/>
      <c r="H168" s="41"/>
      <c r="I168" s="41"/>
      <c r="J168" s="41"/>
      <c r="K168" s="40"/>
    </row>
    <row r="169" spans="7:11" ht="12.75">
      <c r="G169" s="40"/>
      <c r="H169" s="41"/>
      <c r="I169" s="41"/>
      <c r="J169" s="41"/>
      <c r="K169" s="40"/>
    </row>
    <row r="170" spans="7:11" ht="12.75">
      <c r="G170" s="40"/>
      <c r="H170" s="41"/>
      <c r="I170" s="41"/>
      <c r="J170" s="41"/>
      <c r="K170" s="40"/>
    </row>
    <row r="171" spans="7:11" ht="12.75">
      <c r="G171" s="40"/>
      <c r="H171" s="41"/>
      <c r="I171" s="41"/>
      <c r="J171" s="41"/>
      <c r="K171" s="40"/>
    </row>
    <row r="172" spans="7:11" ht="12.75">
      <c r="G172" s="40"/>
      <c r="H172" s="41"/>
      <c r="I172" s="41"/>
      <c r="J172" s="41"/>
      <c r="K172" s="40"/>
    </row>
    <row r="173" spans="7:11" ht="12.75">
      <c r="G173" s="40"/>
      <c r="H173" s="41"/>
      <c r="I173" s="41"/>
      <c r="J173" s="41"/>
      <c r="K173" s="40"/>
    </row>
    <row r="174" spans="7:11" ht="12.75">
      <c r="G174" s="40"/>
      <c r="H174" s="41"/>
      <c r="I174" s="41"/>
      <c r="J174" s="41"/>
      <c r="K174" s="40"/>
    </row>
    <row r="175" spans="7:11" ht="12.75">
      <c r="G175" s="40"/>
      <c r="H175" s="41"/>
      <c r="I175" s="41"/>
      <c r="J175" s="41"/>
      <c r="K175" s="40"/>
    </row>
    <row r="176" spans="7:11" ht="12.75">
      <c r="G176" s="40"/>
      <c r="H176" s="41"/>
      <c r="I176" s="41"/>
      <c r="J176" s="41"/>
      <c r="K176" s="40"/>
    </row>
    <row r="177" spans="7:11" ht="12.75">
      <c r="G177" s="40"/>
      <c r="H177" s="41"/>
      <c r="I177" s="41"/>
      <c r="J177" s="41"/>
      <c r="K177" s="40"/>
    </row>
    <row r="178" spans="7:11" ht="12.75">
      <c r="G178" s="40"/>
      <c r="H178" s="41"/>
      <c r="I178" s="41"/>
      <c r="J178" s="41"/>
      <c r="K178" s="40"/>
    </row>
    <row r="179" spans="7:11" ht="12.75">
      <c r="G179" s="40"/>
      <c r="H179" s="41"/>
      <c r="I179" s="41"/>
      <c r="J179" s="41"/>
      <c r="K179" s="40"/>
    </row>
    <row r="180" spans="7:11" ht="12.75">
      <c r="G180" s="40"/>
      <c r="H180" s="41"/>
      <c r="I180" s="41"/>
      <c r="J180" s="41"/>
      <c r="K180" s="40"/>
    </row>
    <row r="181" spans="7:11" ht="12.75">
      <c r="G181" s="40"/>
      <c r="H181" s="41"/>
      <c r="I181" s="41"/>
      <c r="J181" s="41"/>
      <c r="K181" s="40"/>
    </row>
    <row r="182" spans="7:11" ht="12.75">
      <c r="G182" s="40"/>
      <c r="H182" s="41"/>
      <c r="I182" s="41"/>
      <c r="J182" s="41"/>
      <c r="K182" s="40"/>
    </row>
    <row r="183" spans="7:11" ht="12.75">
      <c r="G183" s="40"/>
      <c r="H183" s="41"/>
      <c r="I183" s="41"/>
      <c r="J183" s="41"/>
      <c r="K183" s="40"/>
    </row>
    <row r="184" spans="7:11" ht="12.75">
      <c r="G184" s="40"/>
      <c r="H184" s="41"/>
      <c r="I184" s="41"/>
      <c r="J184" s="41"/>
      <c r="K184" s="40"/>
    </row>
    <row r="185" spans="7:11" ht="12.75">
      <c r="G185" s="40"/>
      <c r="H185" s="41"/>
      <c r="I185" s="41"/>
      <c r="J185" s="41"/>
      <c r="K185" s="40"/>
    </row>
    <row r="186" spans="7:11" ht="12.75">
      <c r="G186" s="40"/>
      <c r="H186" s="41"/>
      <c r="I186" s="41"/>
      <c r="J186" s="41"/>
      <c r="K186" s="40"/>
    </row>
    <row r="187" spans="7:11" ht="12.75">
      <c r="G187" s="40"/>
      <c r="H187" s="41"/>
      <c r="I187" s="41"/>
      <c r="J187" s="41"/>
      <c r="K187" s="40"/>
    </row>
    <row r="188" spans="7:11" ht="12.75">
      <c r="G188" s="40"/>
      <c r="H188" s="41"/>
      <c r="I188" s="41"/>
      <c r="J188" s="41"/>
      <c r="K188" s="40"/>
    </row>
    <row r="189" spans="7:11" ht="12.75">
      <c r="G189" s="40"/>
      <c r="H189" s="41"/>
      <c r="I189" s="41"/>
      <c r="J189" s="41"/>
      <c r="K189" s="40"/>
    </row>
    <row r="190" spans="7:11" ht="12.75">
      <c r="G190" s="40"/>
      <c r="H190" s="41"/>
      <c r="I190" s="41"/>
      <c r="J190" s="41"/>
      <c r="K190" s="40"/>
    </row>
    <row r="191" spans="7:11" ht="12.75">
      <c r="G191" s="40"/>
      <c r="H191" s="41"/>
      <c r="I191" s="41"/>
      <c r="J191" s="41"/>
      <c r="K191" s="40"/>
    </row>
    <row r="192" spans="7:11" ht="12.75">
      <c r="G192" s="40"/>
      <c r="H192" s="41"/>
      <c r="I192" s="41"/>
      <c r="J192" s="41"/>
      <c r="K192" s="40"/>
    </row>
    <row r="193" spans="7:11" ht="12.75">
      <c r="G193" s="40"/>
      <c r="H193" s="41"/>
      <c r="I193" s="41"/>
      <c r="J193" s="41"/>
      <c r="K193" s="40"/>
    </row>
    <row r="194" spans="7:11" ht="12.75">
      <c r="G194" s="40"/>
      <c r="H194" s="41"/>
      <c r="I194" s="41"/>
      <c r="J194" s="41"/>
      <c r="K194" s="40"/>
    </row>
    <row r="195" spans="7:11" ht="12.75">
      <c r="G195" s="40"/>
      <c r="H195" s="41"/>
      <c r="I195" s="41"/>
      <c r="J195" s="41"/>
      <c r="K195" s="40"/>
    </row>
    <row r="196" spans="7:11" ht="12.75">
      <c r="G196" s="40"/>
      <c r="H196" s="41"/>
      <c r="I196" s="41"/>
      <c r="J196" s="41"/>
      <c r="K196" s="40"/>
    </row>
    <row r="197" spans="7:11" ht="12.75">
      <c r="G197" s="40"/>
      <c r="H197" s="41"/>
      <c r="I197" s="41"/>
      <c r="J197" s="41"/>
      <c r="K197" s="40"/>
    </row>
    <row r="198" spans="7:11" ht="12.75">
      <c r="G198" s="40"/>
      <c r="H198" s="41"/>
      <c r="I198" s="41"/>
      <c r="J198" s="41"/>
      <c r="K198" s="40"/>
    </row>
    <row r="199" spans="7:11" ht="12.75">
      <c r="G199" s="40"/>
      <c r="H199" s="41"/>
      <c r="I199" s="41"/>
      <c r="J199" s="41"/>
      <c r="K199" s="40"/>
    </row>
    <row r="200" spans="7:11" ht="12.75">
      <c r="G200" s="40"/>
      <c r="H200" s="41"/>
      <c r="I200" s="41"/>
      <c r="J200" s="41"/>
      <c r="K200" s="40"/>
    </row>
    <row r="201" spans="7:11" ht="12.75">
      <c r="G201" s="40"/>
      <c r="H201" s="41"/>
      <c r="I201" s="41"/>
      <c r="J201" s="41"/>
      <c r="K201" s="40"/>
    </row>
    <row r="202" spans="7:11" ht="12.75">
      <c r="G202" s="40"/>
      <c r="H202" s="41"/>
      <c r="I202" s="41"/>
      <c r="J202" s="41"/>
      <c r="K202" s="40"/>
    </row>
    <row r="203" spans="7:11" ht="12.75">
      <c r="G203" s="40"/>
      <c r="H203" s="41"/>
      <c r="I203" s="41"/>
      <c r="J203" s="41"/>
      <c r="K203" s="40"/>
    </row>
    <row r="204" spans="7:11" ht="12.75">
      <c r="G204" s="40"/>
      <c r="H204" s="41"/>
      <c r="I204" s="41"/>
      <c r="J204" s="41"/>
      <c r="K204" s="40"/>
    </row>
    <row r="205" spans="7:11" ht="12.75">
      <c r="G205" s="40"/>
      <c r="H205" s="41"/>
      <c r="I205" s="41"/>
      <c r="J205" s="41"/>
      <c r="K205" s="40"/>
    </row>
    <row r="206" spans="7:11" ht="12.75">
      <c r="G206" s="40"/>
      <c r="H206" s="41"/>
      <c r="I206" s="41"/>
      <c r="J206" s="41"/>
      <c r="K206" s="40"/>
    </row>
    <row r="207" spans="7:11" ht="12.75">
      <c r="G207" s="40"/>
      <c r="H207" s="41"/>
      <c r="I207" s="41"/>
      <c r="J207" s="41"/>
      <c r="K207" s="40"/>
    </row>
    <row r="208" spans="7:11" ht="12.75">
      <c r="G208" s="40"/>
      <c r="H208" s="41"/>
      <c r="I208" s="41"/>
      <c r="J208" s="41"/>
      <c r="K208" s="40"/>
    </row>
    <row r="209" spans="7:11" ht="12.75">
      <c r="G209" s="40"/>
      <c r="H209" s="41"/>
      <c r="I209" s="41"/>
      <c r="J209" s="41"/>
      <c r="K209" s="40"/>
    </row>
    <row r="210" spans="7:11" ht="12.75">
      <c r="G210" s="40"/>
      <c r="H210" s="41"/>
      <c r="I210" s="41"/>
      <c r="J210" s="41"/>
      <c r="K210" s="40"/>
    </row>
    <row r="211" spans="7:11" ht="12.75">
      <c r="G211" s="40"/>
      <c r="H211" s="41"/>
      <c r="I211" s="41"/>
      <c r="J211" s="41"/>
      <c r="K211" s="40"/>
    </row>
    <row r="212" spans="7:11" ht="12.75">
      <c r="G212" s="40"/>
      <c r="H212" s="41"/>
      <c r="I212" s="41"/>
      <c r="J212" s="41"/>
      <c r="K212" s="40"/>
    </row>
    <row r="213" spans="7:11" ht="12.75">
      <c r="G213" s="40"/>
      <c r="H213" s="41"/>
      <c r="I213" s="41"/>
      <c r="J213" s="41"/>
      <c r="K213" s="40"/>
    </row>
    <row r="214" spans="7:11" ht="12.75">
      <c r="G214" s="40"/>
      <c r="H214" s="41"/>
      <c r="I214" s="41"/>
      <c r="J214" s="41"/>
      <c r="K214" s="40"/>
    </row>
    <row r="215" spans="7:11" ht="12.75">
      <c r="G215" s="40"/>
      <c r="H215" s="41"/>
      <c r="I215" s="41"/>
      <c r="J215" s="41"/>
      <c r="K215" s="40"/>
    </row>
    <row r="216" spans="7:11" ht="12.75">
      <c r="G216" s="40"/>
      <c r="H216" s="41"/>
      <c r="I216" s="41"/>
      <c r="J216" s="41"/>
      <c r="K216" s="40"/>
    </row>
    <row r="217" spans="7:11" ht="12.75">
      <c r="G217" s="40"/>
      <c r="H217" s="41"/>
      <c r="I217" s="41"/>
      <c r="J217" s="41"/>
      <c r="K217" s="40"/>
    </row>
    <row r="218" spans="7:11" ht="12.75">
      <c r="G218" s="40"/>
      <c r="H218" s="41"/>
      <c r="I218" s="41"/>
      <c r="J218" s="41"/>
      <c r="K218" s="40"/>
    </row>
    <row r="219" spans="7:11" ht="12.75">
      <c r="G219" s="40"/>
      <c r="H219" s="41"/>
      <c r="I219" s="41"/>
      <c r="J219" s="41"/>
      <c r="K219" s="40"/>
    </row>
    <row r="220" spans="7:11" ht="12.75">
      <c r="G220" s="40"/>
      <c r="H220" s="41"/>
      <c r="I220" s="41"/>
      <c r="J220" s="41"/>
      <c r="K220" s="40"/>
    </row>
    <row r="221" spans="7:11" ht="12.75">
      <c r="G221" s="40"/>
      <c r="H221" s="41"/>
      <c r="I221" s="41"/>
      <c r="J221" s="41"/>
      <c r="K221" s="40"/>
    </row>
    <row r="222" spans="7:11" ht="12.75">
      <c r="G222" s="40"/>
      <c r="H222" s="41"/>
      <c r="I222" s="41"/>
      <c r="J222" s="41"/>
      <c r="K222" s="40"/>
    </row>
    <row r="223" spans="7:11" ht="12.75">
      <c r="G223" s="40"/>
      <c r="H223" s="41"/>
      <c r="I223" s="41"/>
      <c r="J223" s="41"/>
      <c r="K223" s="40"/>
    </row>
    <row r="224" spans="7:11" ht="12.75">
      <c r="G224" s="40"/>
      <c r="H224" s="41"/>
      <c r="I224" s="41"/>
      <c r="J224" s="41"/>
      <c r="K224" s="40"/>
    </row>
    <row r="225" spans="7:11" ht="12.75">
      <c r="G225" s="40"/>
      <c r="H225" s="41"/>
      <c r="I225" s="41"/>
      <c r="J225" s="41"/>
      <c r="K225" s="40"/>
    </row>
    <row r="226" spans="7:11" ht="12.75">
      <c r="G226" s="40"/>
      <c r="H226" s="41"/>
      <c r="I226" s="41"/>
      <c r="J226" s="41"/>
      <c r="K226" s="40"/>
    </row>
    <row r="227" spans="7:11" ht="12.75">
      <c r="G227" s="40"/>
      <c r="H227" s="41"/>
      <c r="I227" s="41"/>
      <c r="J227" s="41"/>
      <c r="K227" s="40"/>
    </row>
    <row r="228" spans="7:11" ht="12.75">
      <c r="G228" s="40"/>
      <c r="H228" s="41"/>
      <c r="I228" s="41"/>
      <c r="J228" s="41"/>
      <c r="K228" s="40"/>
    </row>
    <row r="229" spans="7:11" ht="12.75">
      <c r="G229" s="40"/>
      <c r="H229" s="41"/>
      <c r="I229" s="41"/>
      <c r="J229" s="41"/>
      <c r="K229" s="40"/>
    </row>
    <row r="230" spans="7:11" ht="12.75">
      <c r="G230" s="40"/>
      <c r="H230" s="41"/>
      <c r="I230" s="41"/>
      <c r="J230" s="41"/>
      <c r="K230" s="40"/>
    </row>
    <row r="231" spans="7:11" ht="12.75">
      <c r="G231" s="40"/>
      <c r="H231" s="41"/>
      <c r="I231" s="41"/>
      <c r="J231" s="41"/>
      <c r="K231" s="40"/>
    </row>
    <row r="232" spans="7:11" ht="12.75">
      <c r="G232" s="40"/>
      <c r="H232" s="41"/>
      <c r="I232" s="41"/>
      <c r="J232" s="41"/>
      <c r="K232" s="40"/>
    </row>
    <row r="233" spans="7:11" ht="12.75">
      <c r="G233" s="40"/>
      <c r="H233" s="41"/>
      <c r="I233" s="41"/>
      <c r="J233" s="41"/>
      <c r="K233" s="40"/>
    </row>
    <row r="234" spans="7:11" ht="12.75">
      <c r="G234" s="40"/>
      <c r="H234" s="41"/>
      <c r="I234" s="41"/>
      <c r="J234" s="41"/>
      <c r="K234" s="40"/>
    </row>
    <row r="235" spans="7:11" ht="12.75">
      <c r="G235" s="40"/>
      <c r="H235" s="41"/>
      <c r="I235" s="41"/>
      <c r="J235" s="41"/>
      <c r="K235" s="40"/>
    </row>
    <row r="236" spans="7:11" ht="12.75">
      <c r="G236" s="40"/>
      <c r="H236" s="41"/>
      <c r="I236" s="41"/>
      <c r="J236" s="41"/>
      <c r="K236" s="40"/>
    </row>
    <row r="237" spans="7:11" ht="12.75">
      <c r="G237" s="40"/>
      <c r="H237" s="41"/>
      <c r="I237" s="41"/>
      <c r="J237" s="41"/>
      <c r="K237" s="40"/>
    </row>
    <row r="238" spans="7:11" ht="12.75">
      <c r="G238" s="40"/>
      <c r="H238" s="41"/>
      <c r="I238" s="41"/>
      <c r="J238" s="41"/>
      <c r="K238" s="40"/>
    </row>
    <row r="239" spans="7:11" ht="12.75">
      <c r="G239" s="40"/>
      <c r="H239" s="41"/>
      <c r="I239" s="41"/>
      <c r="J239" s="41"/>
      <c r="K239" s="40"/>
    </row>
    <row r="240" spans="7:11" ht="12.75">
      <c r="G240" s="40"/>
      <c r="H240" s="41"/>
      <c r="I240" s="41"/>
      <c r="J240" s="41"/>
      <c r="K240" s="40"/>
    </row>
    <row r="241" spans="7:11" ht="12.75">
      <c r="G241" s="40"/>
      <c r="H241" s="41"/>
      <c r="I241" s="41"/>
      <c r="J241" s="41"/>
      <c r="K241" s="40"/>
    </row>
    <row r="242" spans="7:11" ht="12.75">
      <c r="G242" s="40"/>
      <c r="H242" s="41"/>
      <c r="I242" s="41"/>
      <c r="J242" s="41"/>
      <c r="K242" s="40"/>
    </row>
    <row r="243" spans="7:11" ht="12.75">
      <c r="G243" s="40"/>
      <c r="H243" s="41"/>
      <c r="I243" s="41"/>
      <c r="J243" s="41"/>
      <c r="K243" s="40"/>
    </row>
    <row r="244" spans="7:11" ht="12.75">
      <c r="G244" s="40"/>
      <c r="H244" s="41"/>
      <c r="I244" s="41"/>
      <c r="J244" s="41"/>
      <c r="K244" s="40"/>
    </row>
    <row r="245" spans="7:11" ht="12.75">
      <c r="G245" s="40"/>
      <c r="H245" s="41"/>
      <c r="I245" s="41"/>
      <c r="J245" s="41"/>
      <c r="K245" s="40"/>
    </row>
    <row r="246" spans="7:11" ht="12.75">
      <c r="G246" s="40"/>
      <c r="H246" s="41"/>
      <c r="I246" s="41"/>
      <c r="J246" s="41"/>
      <c r="K246" s="40"/>
    </row>
    <row r="247" spans="7:11" ht="12.75">
      <c r="G247" s="40"/>
      <c r="H247" s="41"/>
      <c r="I247" s="41"/>
      <c r="J247" s="41"/>
      <c r="K247" s="40"/>
    </row>
    <row r="248" spans="7:11" ht="12.75">
      <c r="G248" s="40"/>
      <c r="H248" s="41"/>
      <c r="I248" s="41"/>
      <c r="J248" s="41"/>
      <c r="K248" s="40"/>
    </row>
    <row r="249" spans="7:11" ht="12.75">
      <c r="G249" s="40"/>
      <c r="H249" s="41"/>
      <c r="I249" s="41"/>
      <c r="J249" s="41"/>
      <c r="K249" s="40"/>
    </row>
    <row r="250" spans="7:11" ht="12.75">
      <c r="G250" s="40"/>
      <c r="H250" s="41"/>
      <c r="I250" s="41"/>
      <c r="J250" s="41"/>
      <c r="K250" s="40"/>
    </row>
    <row r="251" spans="7:11" ht="12.75">
      <c r="G251" s="40"/>
      <c r="H251" s="41"/>
      <c r="I251" s="41"/>
      <c r="J251" s="41"/>
      <c r="K251" s="40"/>
    </row>
    <row r="252" spans="7:11" ht="12.75">
      <c r="G252" s="40"/>
      <c r="H252" s="41"/>
      <c r="I252" s="41"/>
      <c r="J252" s="41"/>
      <c r="K252" s="40"/>
    </row>
    <row r="253" spans="7:11" ht="12.75">
      <c r="G253" s="40"/>
      <c r="H253" s="41"/>
      <c r="I253" s="41"/>
      <c r="J253" s="41"/>
      <c r="K253" s="40"/>
    </row>
    <row r="254" spans="7:11" ht="12.75">
      <c r="G254" s="40"/>
      <c r="H254" s="41"/>
      <c r="I254" s="41"/>
      <c r="J254" s="41"/>
      <c r="K254" s="40"/>
    </row>
    <row r="255" spans="7:11" ht="12.75">
      <c r="G255" s="40"/>
      <c r="H255" s="41"/>
      <c r="I255" s="41"/>
      <c r="J255" s="41"/>
      <c r="K255" s="40"/>
    </row>
    <row r="256" spans="7:11" ht="12.75">
      <c r="G256" s="40"/>
      <c r="H256" s="41"/>
      <c r="I256" s="41"/>
      <c r="J256" s="41"/>
      <c r="K256" s="40"/>
    </row>
    <row r="257" spans="7:11" ht="12.75">
      <c r="G257" s="40"/>
      <c r="H257" s="41"/>
      <c r="I257" s="41"/>
      <c r="J257" s="41"/>
      <c r="K257" s="40"/>
    </row>
    <row r="258" spans="7:11" ht="12.75">
      <c r="G258" s="40"/>
      <c r="H258" s="41"/>
      <c r="I258" s="41"/>
      <c r="J258" s="41"/>
      <c r="K258" s="40"/>
    </row>
    <row r="259" spans="7:11" ht="12.75">
      <c r="G259" s="40"/>
      <c r="H259" s="41"/>
      <c r="I259" s="41"/>
      <c r="J259" s="41"/>
      <c r="K259" s="40"/>
    </row>
    <row r="260" spans="7:11" ht="12.75">
      <c r="G260" s="40"/>
      <c r="H260" s="41"/>
      <c r="I260" s="41"/>
      <c r="J260" s="41"/>
      <c r="K260" s="40"/>
    </row>
    <row r="261" spans="7:11" ht="12.75">
      <c r="G261" s="40"/>
      <c r="H261" s="41"/>
      <c r="I261" s="41"/>
      <c r="J261" s="41"/>
      <c r="K261" s="40"/>
    </row>
    <row r="262" spans="7:11" ht="12.75">
      <c r="G262" s="40"/>
      <c r="H262" s="41"/>
      <c r="I262" s="41"/>
      <c r="J262" s="41"/>
      <c r="K262" s="40"/>
    </row>
    <row r="263" spans="7:11" ht="12.75">
      <c r="G263" s="40"/>
      <c r="H263" s="41"/>
      <c r="I263" s="41"/>
      <c r="J263" s="41"/>
      <c r="K263" s="40"/>
    </row>
    <row r="264" spans="7:11" ht="12.75">
      <c r="G264" s="40"/>
      <c r="H264" s="41"/>
      <c r="I264" s="41"/>
      <c r="J264" s="41"/>
      <c r="K264" s="40"/>
    </row>
    <row r="265" spans="7:11" ht="12.75">
      <c r="G265" s="40"/>
      <c r="H265" s="41"/>
      <c r="I265" s="41"/>
      <c r="J265" s="41"/>
      <c r="K265" s="40"/>
    </row>
    <row r="266" spans="7:11" ht="12.75">
      <c r="G266" s="40"/>
      <c r="H266" s="41"/>
      <c r="I266" s="41"/>
      <c r="J266" s="41"/>
      <c r="K266" s="40"/>
    </row>
    <row r="267" spans="7:11" ht="12.75">
      <c r="G267" s="40"/>
      <c r="H267" s="41"/>
      <c r="I267" s="41"/>
      <c r="J267" s="41"/>
      <c r="K267" s="40"/>
    </row>
    <row r="268" spans="7:11" ht="12.75">
      <c r="G268" s="40"/>
      <c r="H268" s="41"/>
      <c r="I268" s="41"/>
      <c r="J268" s="41"/>
      <c r="K268" s="40"/>
    </row>
    <row r="269" spans="7:11" ht="12.75">
      <c r="G269" s="40"/>
      <c r="H269" s="41"/>
      <c r="I269" s="41"/>
      <c r="J269" s="41"/>
      <c r="K269" s="40"/>
    </row>
    <row r="270" spans="7:11" ht="12.75">
      <c r="G270" s="40"/>
      <c r="H270" s="41"/>
      <c r="I270" s="41"/>
      <c r="J270" s="41"/>
      <c r="K270" s="40"/>
    </row>
    <row r="271" spans="7:11" ht="12.75">
      <c r="G271" s="40"/>
      <c r="H271" s="41"/>
      <c r="I271" s="41"/>
      <c r="J271" s="41"/>
      <c r="K271" s="40"/>
    </row>
    <row r="272" spans="7:11" ht="12.75">
      <c r="G272" s="40"/>
      <c r="H272" s="41"/>
      <c r="I272" s="41"/>
      <c r="J272" s="41"/>
      <c r="K272" s="40"/>
    </row>
    <row r="273" spans="7:11" ht="12.75">
      <c r="G273" s="40"/>
      <c r="H273" s="41"/>
      <c r="I273" s="41"/>
      <c r="J273" s="41"/>
      <c r="K273" s="40"/>
    </row>
    <row r="274" spans="7:11" ht="12.75">
      <c r="G274" s="40"/>
      <c r="H274" s="41"/>
      <c r="I274" s="41"/>
      <c r="J274" s="41"/>
      <c r="K274" s="40"/>
    </row>
    <row r="275" spans="7:11" ht="12.75">
      <c r="G275" s="40"/>
      <c r="H275" s="41"/>
      <c r="I275" s="41"/>
      <c r="J275" s="41"/>
      <c r="K275" s="40"/>
    </row>
    <row r="276" spans="7:11" ht="12.75">
      <c r="G276" s="40"/>
      <c r="H276" s="41"/>
      <c r="I276" s="41"/>
      <c r="J276" s="41"/>
      <c r="K276" s="40"/>
    </row>
    <row r="277" spans="7:11" ht="12.75">
      <c r="G277" s="40"/>
      <c r="H277" s="41"/>
      <c r="I277" s="41"/>
      <c r="J277" s="41"/>
      <c r="K277" s="40"/>
    </row>
    <row r="278" spans="7:11" ht="12.75">
      <c r="G278" s="40"/>
      <c r="H278" s="41"/>
      <c r="I278" s="41"/>
      <c r="J278" s="41"/>
      <c r="K278" s="40"/>
    </row>
    <row r="279" spans="7:11" ht="12.75">
      <c r="G279" s="40"/>
      <c r="H279" s="41"/>
      <c r="I279" s="41"/>
      <c r="J279" s="41"/>
      <c r="K279" s="40"/>
    </row>
    <row r="280" spans="7:11" ht="12.75">
      <c r="G280" s="40"/>
      <c r="H280" s="41"/>
      <c r="I280" s="41"/>
      <c r="J280" s="41"/>
      <c r="K280" s="40"/>
    </row>
    <row r="281" spans="7:11" ht="12.75">
      <c r="G281" s="40"/>
      <c r="H281" s="41"/>
      <c r="I281" s="41"/>
      <c r="J281" s="41"/>
      <c r="K281" s="40"/>
    </row>
    <row r="282" spans="7:11" ht="12.75">
      <c r="G282" s="40"/>
      <c r="H282" s="41"/>
      <c r="I282" s="41"/>
      <c r="J282" s="41"/>
      <c r="K282" s="40"/>
    </row>
    <row r="283" spans="7:11" ht="12.75">
      <c r="G283" s="40"/>
      <c r="H283" s="41"/>
      <c r="I283" s="41"/>
      <c r="J283" s="41"/>
      <c r="K283" s="40"/>
    </row>
    <row r="284" spans="7:11" ht="12.75">
      <c r="G284" s="40"/>
      <c r="H284" s="41"/>
      <c r="I284" s="41"/>
      <c r="J284" s="41"/>
      <c r="K284" s="40"/>
    </row>
    <row r="285" spans="7:11" ht="12.75">
      <c r="G285" s="40"/>
      <c r="H285" s="41"/>
      <c r="I285" s="41"/>
      <c r="J285" s="41"/>
      <c r="K285" s="40"/>
    </row>
    <row r="286" spans="7:11" ht="12.75">
      <c r="G286" s="40"/>
      <c r="H286" s="41"/>
      <c r="I286" s="41"/>
      <c r="J286" s="41"/>
      <c r="K286" s="40"/>
    </row>
    <row r="287" spans="7:11" ht="12.75">
      <c r="G287" s="40"/>
      <c r="H287" s="41"/>
      <c r="I287" s="41"/>
      <c r="J287" s="41"/>
      <c r="K287" s="40"/>
    </row>
    <row r="288" spans="7:11" ht="12.75">
      <c r="G288" s="40"/>
      <c r="H288" s="41"/>
      <c r="I288" s="41"/>
      <c r="J288" s="41"/>
      <c r="K288" s="40"/>
    </row>
    <row r="289" spans="7:11" ht="12.75">
      <c r="G289" s="40"/>
      <c r="H289" s="41"/>
      <c r="I289" s="41"/>
      <c r="J289" s="41"/>
      <c r="K289" s="40"/>
    </row>
    <row r="290" spans="7:11" ht="12.75">
      <c r="G290" s="40"/>
      <c r="H290" s="41"/>
      <c r="I290" s="41"/>
      <c r="J290" s="41"/>
      <c r="K290" s="40"/>
    </row>
    <row r="291" spans="7:11" ht="12.75">
      <c r="G291" s="40"/>
      <c r="H291" s="41"/>
      <c r="I291" s="41"/>
      <c r="J291" s="41"/>
      <c r="K291" s="40"/>
    </row>
    <row r="292" spans="7:11" ht="12.75">
      <c r="G292" s="40"/>
      <c r="H292" s="41"/>
      <c r="I292" s="41"/>
      <c r="J292" s="41"/>
      <c r="K292" s="40"/>
    </row>
    <row r="293" spans="7:11" ht="12.75">
      <c r="G293" s="40"/>
      <c r="H293" s="41"/>
      <c r="I293" s="41"/>
      <c r="J293" s="41"/>
      <c r="K293" s="40"/>
    </row>
    <row r="294" spans="7:11" ht="12.75">
      <c r="G294" s="40"/>
      <c r="H294" s="41"/>
      <c r="I294" s="41"/>
      <c r="J294" s="41"/>
      <c r="K294" s="40"/>
    </row>
    <row r="295" spans="7:11" ht="12.75">
      <c r="G295" s="40"/>
      <c r="H295" s="41"/>
      <c r="I295" s="41"/>
      <c r="J295" s="41"/>
      <c r="K295" s="40"/>
    </row>
    <row r="296" spans="7:11" ht="12.75">
      <c r="G296" s="40"/>
      <c r="H296" s="41"/>
      <c r="I296" s="41"/>
      <c r="J296" s="41"/>
      <c r="K296" s="40"/>
    </row>
    <row r="297" spans="7:11" ht="12.75">
      <c r="G297" s="40"/>
      <c r="H297" s="41"/>
      <c r="I297" s="41"/>
      <c r="J297" s="41"/>
      <c r="K297" s="40"/>
    </row>
    <row r="298" spans="7:11" ht="12.75">
      <c r="G298" s="40"/>
      <c r="H298" s="41"/>
      <c r="I298" s="41"/>
      <c r="J298" s="41"/>
      <c r="K298" s="40"/>
    </row>
    <row r="299" spans="7:11" ht="12.75">
      <c r="G299" s="40"/>
      <c r="H299" s="41"/>
      <c r="I299" s="41"/>
      <c r="J299" s="41"/>
      <c r="K299" s="40"/>
    </row>
    <row r="300" spans="7:11" ht="12.75">
      <c r="G300" s="40"/>
      <c r="H300" s="41"/>
      <c r="I300" s="41"/>
      <c r="J300" s="41"/>
      <c r="K300" s="40"/>
    </row>
    <row r="301" spans="7:11" ht="12.75">
      <c r="G301" s="40"/>
      <c r="H301" s="41"/>
      <c r="I301" s="41"/>
      <c r="J301" s="41"/>
      <c r="K301" s="40"/>
    </row>
    <row r="302" spans="7:11" ht="12.75">
      <c r="G302" s="40"/>
      <c r="H302" s="41"/>
      <c r="I302" s="41"/>
      <c r="J302" s="41"/>
      <c r="K302" s="40"/>
    </row>
    <row r="303" spans="7:11" ht="12.75">
      <c r="G303" s="40"/>
      <c r="H303" s="41"/>
      <c r="I303" s="41"/>
      <c r="J303" s="41"/>
      <c r="K303" s="40"/>
    </row>
    <row r="304" spans="7:11" ht="12.75">
      <c r="G304" s="40"/>
      <c r="H304" s="41"/>
      <c r="I304" s="41"/>
      <c r="J304" s="41"/>
      <c r="K304" s="40"/>
    </row>
    <row r="305" spans="7:11" ht="12.75">
      <c r="G305" s="40"/>
      <c r="H305" s="41"/>
      <c r="I305" s="41"/>
      <c r="J305" s="41"/>
      <c r="K305" s="40"/>
    </row>
    <row r="306" spans="7:11" ht="12.75">
      <c r="G306" s="40"/>
      <c r="H306" s="41"/>
      <c r="I306" s="41"/>
      <c r="J306" s="41"/>
      <c r="K306" s="40"/>
    </row>
    <row r="307" spans="7:11" ht="12.75">
      <c r="G307" s="40"/>
      <c r="H307" s="41"/>
      <c r="I307" s="41"/>
      <c r="J307" s="41"/>
      <c r="K307" s="40"/>
    </row>
    <row r="308" spans="7:11" ht="12.75">
      <c r="G308" s="40"/>
      <c r="H308" s="41"/>
      <c r="I308" s="41"/>
      <c r="J308" s="41"/>
      <c r="K308" s="40"/>
    </row>
    <row r="309" spans="7:11" ht="12.75">
      <c r="G309" s="40"/>
      <c r="H309" s="41"/>
      <c r="I309" s="41"/>
      <c r="J309" s="41"/>
      <c r="K309" s="40"/>
    </row>
    <row r="310" spans="7:11" ht="12.75">
      <c r="G310" s="40"/>
      <c r="H310" s="41"/>
      <c r="I310" s="41"/>
      <c r="J310" s="41"/>
      <c r="K310" s="40"/>
    </row>
    <row r="311" spans="7:11" ht="12.75">
      <c r="G311" s="40"/>
      <c r="H311" s="41"/>
      <c r="I311" s="41"/>
      <c r="J311" s="41"/>
      <c r="K311" s="40"/>
    </row>
    <row r="312" spans="7:11" ht="12.75">
      <c r="G312" s="40"/>
      <c r="H312" s="41"/>
      <c r="I312" s="41"/>
      <c r="J312" s="41"/>
      <c r="K312" s="40"/>
    </row>
    <row r="313" spans="7:11" ht="12.75">
      <c r="G313" s="40"/>
      <c r="H313" s="41"/>
      <c r="I313" s="41"/>
      <c r="J313" s="41"/>
      <c r="K313" s="40"/>
    </row>
    <row r="314" spans="7:11" ht="12.75">
      <c r="G314" s="40"/>
      <c r="H314" s="41"/>
      <c r="I314" s="41"/>
      <c r="J314" s="41"/>
      <c r="K314" s="40"/>
    </row>
    <row r="315" spans="7:11" ht="12.75">
      <c r="G315" s="40"/>
      <c r="H315" s="41"/>
      <c r="I315" s="41"/>
      <c r="J315" s="41"/>
      <c r="K315" s="40"/>
    </row>
    <row r="316" spans="7:11" ht="12.75">
      <c r="G316" s="40"/>
      <c r="H316" s="41"/>
      <c r="I316" s="41"/>
      <c r="J316" s="41"/>
      <c r="K316" s="40"/>
    </row>
    <row r="317" spans="7:11" ht="12.75">
      <c r="G317" s="40"/>
      <c r="H317" s="41"/>
      <c r="I317" s="41"/>
      <c r="J317" s="41"/>
      <c r="K317" s="40"/>
    </row>
    <row r="318" spans="7:11" ht="12.75">
      <c r="G318" s="40"/>
      <c r="H318" s="41"/>
      <c r="I318" s="41"/>
      <c r="J318" s="41"/>
      <c r="K318" s="40"/>
    </row>
    <row r="319" spans="7:11" ht="12.75">
      <c r="G319" s="40"/>
      <c r="H319" s="41"/>
      <c r="I319" s="41"/>
      <c r="J319" s="41"/>
      <c r="K319" s="40"/>
    </row>
    <row r="320" spans="7:11" ht="12.75">
      <c r="G320" s="40"/>
      <c r="H320" s="41"/>
      <c r="I320" s="41"/>
      <c r="J320" s="41"/>
      <c r="K320" s="40"/>
    </row>
    <row r="321" spans="7:11" ht="12.75">
      <c r="G321" s="40"/>
      <c r="H321" s="41"/>
      <c r="I321" s="41"/>
      <c r="J321" s="41"/>
      <c r="K321" s="40"/>
    </row>
    <row r="322" spans="7:11" ht="12.75">
      <c r="G322" s="40"/>
      <c r="H322" s="41"/>
      <c r="I322" s="41"/>
      <c r="J322" s="41"/>
      <c r="K322" s="40"/>
    </row>
    <row r="323" spans="7:11" ht="12.75">
      <c r="G323" s="40"/>
      <c r="H323" s="41"/>
      <c r="I323" s="41"/>
      <c r="J323" s="41"/>
      <c r="K323" s="40"/>
    </row>
    <row r="324" spans="7:11" ht="12.75">
      <c r="G324" s="40"/>
      <c r="H324" s="41"/>
      <c r="I324" s="41"/>
      <c r="J324" s="41"/>
      <c r="K324" s="40"/>
    </row>
    <row r="325" spans="7:11" ht="12.75">
      <c r="G325" s="40"/>
      <c r="H325" s="41"/>
      <c r="I325" s="41"/>
      <c r="J325" s="41"/>
      <c r="K325" s="40"/>
    </row>
    <row r="326" spans="7:11" ht="12.75">
      <c r="G326" s="40"/>
      <c r="H326" s="41"/>
      <c r="I326" s="41"/>
      <c r="J326" s="41"/>
      <c r="K326" s="40"/>
    </row>
    <row r="327" spans="7:11" ht="12.75">
      <c r="G327" s="40"/>
      <c r="H327" s="41"/>
      <c r="I327" s="41"/>
      <c r="J327" s="41"/>
      <c r="K327" s="40"/>
    </row>
    <row r="328" spans="7:11" ht="12.75">
      <c r="G328" s="40"/>
      <c r="H328" s="41"/>
      <c r="I328" s="41"/>
      <c r="J328" s="41"/>
      <c r="K328" s="40"/>
    </row>
    <row r="329" spans="7:11" ht="12.75">
      <c r="G329" s="40"/>
      <c r="H329" s="41"/>
      <c r="I329" s="41"/>
      <c r="J329" s="41"/>
      <c r="K329" s="40"/>
    </row>
    <row r="330" spans="7:11" ht="12.75">
      <c r="G330" s="40"/>
      <c r="H330" s="41"/>
      <c r="I330" s="41"/>
      <c r="J330" s="41"/>
      <c r="K330" s="40"/>
    </row>
    <row r="331" spans="7:11" ht="12.75">
      <c r="G331" s="40"/>
      <c r="H331" s="41"/>
      <c r="I331" s="41"/>
      <c r="J331" s="41"/>
      <c r="K331" s="40"/>
    </row>
    <row r="332" spans="7:11" ht="12.75">
      <c r="G332" s="40"/>
      <c r="H332" s="41"/>
      <c r="I332" s="41"/>
      <c r="J332" s="41"/>
      <c r="K332" s="40"/>
    </row>
    <row r="333" spans="7:11" ht="12.75">
      <c r="G333" s="40"/>
      <c r="H333" s="41"/>
      <c r="I333" s="41"/>
      <c r="J333" s="41"/>
      <c r="K333" s="40"/>
    </row>
    <row r="334" spans="7:11" ht="12.75">
      <c r="G334" s="40"/>
      <c r="H334" s="41"/>
      <c r="I334" s="41"/>
      <c r="J334" s="41"/>
      <c r="K334" s="40"/>
    </row>
    <row r="335" spans="7:11" ht="12.75">
      <c r="G335" s="40"/>
      <c r="H335" s="41"/>
      <c r="I335" s="41"/>
      <c r="J335" s="41"/>
      <c r="K335" s="40"/>
    </row>
    <row r="336" spans="7:11" ht="12.75">
      <c r="G336" s="40"/>
      <c r="H336" s="41"/>
      <c r="I336" s="41"/>
      <c r="J336" s="41"/>
      <c r="K336" s="40"/>
    </row>
    <row r="337" spans="7:11" ht="12.75">
      <c r="G337" s="40"/>
      <c r="H337" s="41"/>
      <c r="I337" s="41"/>
      <c r="J337" s="41"/>
      <c r="K337" s="40"/>
    </row>
    <row r="338" spans="7:11" ht="12.75">
      <c r="G338" s="40"/>
      <c r="H338" s="41"/>
      <c r="I338" s="41"/>
      <c r="J338" s="41"/>
      <c r="K338" s="40"/>
    </row>
    <row r="339" spans="7:11" ht="12.75">
      <c r="G339" s="40"/>
      <c r="H339" s="41"/>
      <c r="I339" s="41"/>
      <c r="J339" s="41"/>
      <c r="K339" s="40"/>
    </row>
    <row r="340" spans="7:11" ht="12.75">
      <c r="G340" s="40"/>
      <c r="H340" s="41"/>
      <c r="I340" s="41"/>
      <c r="J340" s="41"/>
      <c r="K340" s="40"/>
    </row>
    <row r="341" spans="7:11" ht="12.75">
      <c r="G341" s="40"/>
      <c r="H341" s="41"/>
      <c r="I341" s="41"/>
      <c r="J341" s="41"/>
      <c r="K341" s="40"/>
    </row>
    <row r="342" spans="7:11" ht="12.75">
      <c r="G342" s="40"/>
      <c r="H342" s="41"/>
      <c r="I342" s="41"/>
      <c r="J342" s="41"/>
      <c r="K342" s="40"/>
    </row>
    <row r="343" spans="7:11" ht="12.75">
      <c r="G343" s="40"/>
      <c r="H343" s="41"/>
      <c r="I343" s="41"/>
      <c r="J343" s="41"/>
      <c r="K343" s="40"/>
    </row>
    <row r="344" spans="7:11" ht="12.75">
      <c r="G344" s="40"/>
      <c r="H344" s="41"/>
      <c r="I344" s="41"/>
      <c r="J344" s="41"/>
      <c r="K344" s="40"/>
    </row>
    <row r="345" spans="7:11" ht="12.75">
      <c r="G345" s="40"/>
      <c r="H345" s="41"/>
      <c r="I345" s="41"/>
      <c r="J345" s="41"/>
      <c r="K345" s="40"/>
    </row>
    <row r="346" spans="7:11" ht="12.75">
      <c r="G346" s="40"/>
      <c r="H346" s="41"/>
      <c r="I346" s="41"/>
      <c r="J346" s="41"/>
      <c r="K346" s="40"/>
    </row>
    <row r="347" spans="7:11" ht="12.75">
      <c r="G347" s="40"/>
      <c r="H347" s="41"/>
      <c r="I347" s="41"/>
      <c r="J347" s="41"/>
      <c r="K347" s="40"/>
    </row>
    <row r="348" spans="7:11" ht="12.75">
      <c r="G348" s="40"/>
      <c r="H348" s="41"/>
      <c r="I348" s="41"/>
      <c r="J348" s="41"/>
      <c r="K348" s="40"/>
    </row>
    <row r="349" spans="7:11" ht="12.75">
      <c r="G349" s="40"/>
      <c r="H349" s="41"/>
      <c r="I349" s="41"/>
      <c r="J349" s="41"/>
      <c r="K349" s="40"/>
    </row>
    <row r="350" spans="7:11" ht="12.75">
      <c r="G350" s="40"/>
      <c r="H350" s="41"/>
      <c r="I350" s="41"/>
      <c r="J350" s="41"/>
      <c r="K350" s="40"/>
    </row>
    <row r="351" spans="7:11" ht="12.75">
      <c r="G351" s="40"/>
      <c r="H351" s="41"/>
      <c r="I351" s="41"/>
      <c r="J351" s="41"/>
      <c r="K351" s="40"/>
    </row>
    <row r="352" spans="7:11" ht="12.75">
      <c r="G352" s="40"/>
      <c r="H352" s="41"/>
      <c r="I352" s="41"/>
      <c r="J352" s="41"/>
      <c r="K352" s="40"/>
    </row>
    <row r="353" spans="7:11" ht="12.75">
      <c r="G353" s="40"/>
      <c r="H353" s="41"/>
      <c r="I353" s="41"/>
      <c r="J353" s="41"/>
      <c r="K353" s="40"/>
    </row>
    <row r="354" spans="7:11" ht="12.75">
      <c r="G354" s="40"/>
      <c r="H354" s="41"/>
      <c r="I354" s="41"/>
      <c r="J354" s="41"/>
      <c r="K354" s="40"/>
    </row>
    <row r="355" spans="7:11" ht="12.75">
      <c r="G355" s="40"/>
      <c r="H355" s="41"/>
      <c r="I355" s="41"/>
      <c r="J355" s="41"/>
      <c r="K355" s="40"/>
    </row>
    <row r="356" spans="7:11" ht="12.75">
      <c r="G356" s="40"/>
      <c r="H356" s="41"/>
      <c r="I356" s="41"/>
      <c r="J356" s="41"/>
      <c r="K356" s="40"/>
    </row>
    <row r="357" spans="7:11" ht="12.75">
      <c r="G357" s="40"/>
      <c r="H357" s="41"/>
      <c r="I357" s="41"/>
      <c r="J357" s="41"/>
      <c r="K357" s="40"/>
    </row>
    <row r="358" spans="7:11" ht="12.75">
      <c r="G358" s="40"/>
      <c r="H358" s="41"/>
      <c r="I358" s="41"/>
      <c r="J358" s="41"/>
      <c r="K358" s="40"/>
    </row>
    <row r="359" spans="7:11" ht="12.75">
      <c r="G359" s="40"/>
      <c r="H359" s="41"/>
      <c r="I359" s="41"/>
      <c r="J359" s="41"/>
      <c r="K359" s="40"/>
    </row>
    <row r="360" spans="7:11" ht="12.75">
      <c r="G360" s="40"/>
      <c r="H360" s="41"/>
      <c r="I360" s="41"/>
      <c r="J360" s="41"/>
      <c r="K360" s="40"/>
    </row>
    <row r="361" spans="7:11" ht="12.75">
      <c r="G361" s="40"/>
      <c r="H361" s="41"/>
      <c r="I361" s="41"/>
      <c r="J361" s="41"/>
      <c r="K361" s="40"/>
    </row>
    <row r="362" spans="7:11" ht="12.75">
      <c r="G362" s="40"/>
      <c r="H362" s="41"/>
      <c r="I362" s="41"/>
      <c r="J362" s="41"/>
      <c r="K362" s="40"/>
    </row>
    <row r="363" spans="7:11" ht="12.75">
      <c r="G363" s="40"/>
      <c r="H363" s="41"/>
      <c r="I363" s="41"/>
      <c r="J363" s="41"/>
      <c r="K363" s="40"/>
    </row>
    <row r="364" spans="7:11" ht="12.75">
      <c r="G364" s="40"/>
      <c r="H364" s="41"/>
      <c r="I364" s="41"/>
      <c r="J364" s="41"/>
      <c r="K364" s="40"/>
    </row>
    <row r="365" spans="7:11" ht="12.75">
      <c r="G365" s="40"/>
      <c r="H365" s="41"/>
      <c r="I365" s="41"/>
      <c r="J365" s="41"/>
      <c r="K365" s="40"/>
    </row>
    <row r="366" spans="7:11" ht="12.75">
      <c r="G366" s="40"/>
      <c r="H366" s="41"/>
      <c r="I366" s="41"/>
      <c r="J366" s="41"/>
      <c r="K366" s="40"/>
    </row>
    <row r="367" spans="7:11" ht="12.75">
      <c r="G367" s="40"/>
      <c r="H367" s="41"/>
      <c r="I367" s="41"/>
      <c r="J367" s="41"/>
      <c r="K367" s="40"/>
    </row>
    <row r="368" spans="7:11" ht="12.75">
      <c r="G368" s="40"/>
      <c r="H368" s="41"/>
      <c r="I368" s="41"/>
      <c r="J368" s="41"/>
      <c r="K368" s="40"/>
    </row>
    <row r="369" spans="7:11" ht="12.75">
      <c r="G369" s="40"/>
      <c r="H369" s="41"/>
      <c r="I369" s="41"/>
      <c r="J369" s="41"/>
      <c r="K369" s="40"/>
    </row>
    <row r="370" spans="7:11" ht="12.75">
      <c r="G370" s="40"/>
      <c r="H370" s="41"/>
      <c r="I370" s="41"/>
      <c r="J370" s="41"/>
      <c r="K370" s="40"/>
    </row>
    <row r="371" spans="7:11" ht="12.75">
      <c r="G371" s="40"/>
      <c r="H371" s="41"/>
      <c r="I371" s="41"/>
      <c r="J371" s="41"/>
      <c r="K371" s="40"/>
    </row>
    <row r="372" spans="7:11" ht="12.75">
      <c r="G372" s="40"/>
      <c r="H372" s="41"/>
      <c r="I372" s="41"/>
      <c r="J372" s="41"/>
      <c r="K372" s="40"/>
    </row>
    <row r="373" spans="7:11" ht="12.75">
      <c r="G373" s="40"/>
      <c r="H373" s="41"/>
      <c r="I373" s="41"/>
      <c r="J373" s="41"/>
      <c r="K373" s="40"/>
    </row>
    <row r="374" spans="7:11" ht="12.75">
      <c r="G374" s="40"/>
      <c r="H374" s="41"/>
      <c r="I374" s="41"/>
      <c r="J374" s="41"/>
      <c r="K374" s="40"/>
    </row>
    <row r="375" spans="7:11" ht="12.75">
      <c r="G375" s="40"/>
      <c r="H375" s="41"/>
      <c r="I375" s="41"/>
      <c r="J375" s="41"/>
      <c r="K375" s="40"/>
    </row>
    <row r="376" spans="7:11" ht="12.75">
      <c r="G376" s="40"/>
      <c r="H376" s="41"/>
      <c r="I376" s="41"/>
      <c r="J376" s="41"/>
      <c r="K376" s="40"/>
    </row>
    <row r="377" spans="7:11" ht="12.75">
      <c r="G377" s="40"/>
      <c r="H377" s="41"/>
      <c r="I377" s="41"/>
      <c r="J377" s="41"/>
      <c r="K377" s="40"/>
    </row>
    <row r="378" spans="7:11" ht="12.75">
      <c r="G378" s="40"/>
      <c r="H378" s="41"/>
      <c r="I378" s="41"/>
      <c r="J378" s="41"/>
      <c r="K378" s="40"/>
    </row>
    <row r="379" spans="7:11" ht="12.75">
      <c r="G379" s="40"/>
      <c r="H379" s="41"/>
      <c r="I379" s="41"/>
      <c r="J379" s="41"/>
      <c r="K379" s="40"/>
    </row>
    <row r="380" spans="7:11" ht="12.75">
      <c r="G380" s="40"/>
      <c r="H380" s="41"/>
      <c r="I380" s="41"/>
      <c r="J380" s="41"/>
      <c r="K380" s="40"/>
    </row>
    <row r="381" spans="7:11" ht="12.75">
      <c r="G381" s="40"/>
      <c r="H381" s="41"/>
      <c r="I381" s="41"/>
      <c r="J381" s="41"/>
      <c r="K381" s="40"/>
    </row>
    <row r="382" spans="7:11" ht="12.75">
      <c r="G382" s="40"/>
      <c r="H382" s="41"/>
      <c r="I382" s="41"/>
      <c r="J382" s="41"/>
      <c r="K382" s="40"/>
    </row>
    <row r="383" spans="7:11" ht="12.75">
      <c r="G383" s="40"/>
      <c r="H383" s="41"/>
      <c r="I383" s="41"/>
      <c r="J383" s="41"/>
      <c r="K383" s="40"/>
    </row>
    <row r="384" spans="7:11" ht="12.75">
      <c r="G384" s="40"/>
      <c r="H384" s="41"/>
      <c r="I384" s="41"/>
      <c r="J384" s="41"/>
      <c r="K384" s="40"/>
    </row>
    <row r="385" spans="7:11" ht="12.75">
      <c r="G385" s="40"/>
      <c r="H385" s="41"/>
      <c r="I385" s="41"/>
      <c r="J385" s="41"/>
      <c r="K385" s="40"/>
    </row>
    <row r="386" spans="7:11" ht="12.75">
      <c r="G386" s="40"/>
      <c r="H386" s="41"/>
      <c r="I386" s="41"/>
      <c r="J386" s="41"/>
      <c r="K386" s="40"/>
    </row>
    <row r="387" spans="7:11" ht="12.75">
      <c r="G387" s="40"/>
      <c r="H387" s="41"/>
      <c r="I387" s="41"/>
      <c r="J387" s="41"/>
      <c r="K387" s="40"/>
    </row>
    <row r="388" spans="7:11" ht="12.75">
      <c r="G388" s="40"/>
      <c r="H388" s="41"/>
      <c r="I388" s="41"/>
      <c r="J388" s="41"/>
      <c r="K388" s="40"/>
    </row>
    <row r="389" spans="7:11" ht="12.75">
      <c r="G389" s="40"/>
      <c r="H389" s="41"/>
      <c r="I389" s="41"/>
      <c r="J389" s="41"/>
      <c r="K389" s="40"/>
    </row>
    <row r="390" spans="7:11" ht="12.75">
      <c r="G390" s="40"/>
      <c r="H390" s="41"/>
      <c r="I390" s="41"/>
      <c r="J390" s="41"/>
      <c r="K390" s="40"/>
    </row>
    <row r="391" spans="7:11" ht="12.75">
      <c r="G391" s="40"/>
      <c r="H391" s="41"/>
      <c r="I391" s="41"/>
      <c r="J391" s="41"/>
      <c r="K391" s="40"/>
    </row>
    <row r="392" spans="7:11" ht="12.75">
      <c r="G392" s="40"/>
      <c r="H392" s="41"/>
      <c r="I392" s="41"/>
      <c r="J392" s="41"/>
      <c r="K392" s="40"/>
    </row>
    <row r="393" spans="7:11" ht="12.75">
      <c r="G393" s="40"/>
      <c r="H393" s="41"/>
      <c r="I393" s="41"/>
      <c r="J393" s="41"/>
      <c r="K393" s="40"/>
    </row>
    <row r="394" spans="7:11" ht="12.75">
      <c r="G394" s="40"/>
      <c r="H394" s="41"/>
      <c r="I394" s="41"/>
      <c r="J394" s="41"/>
      <c r="K394" s="40"/>
    </row>
    <row r="395" spans="7:11" ht="12.75">
      <c r="G395" s="40"/>
      <c r="H395" s="41"/>
      <c r="I395" s="41"/>
      <c r="J395" s="41"/>
      <c r="K395" s="40"/>
    </row>
    <row r="396" spans="7:11" ht="12.75">
      <c r="G396" s="40"/>
      <c r="H396" s="41"/>
      <c r="I396" s="41"/>
      <c r="J396" s="41"/>
      <c r="K396" s="40"/>
    </row>
    <row r="397" spans="7:11" ht="12.75">
      <c r="G397" s="40"/>
      <c r="H397" s="41"/>
      <c r="I397" s="41"/>
      <c r="J397" s="41"/>
      <c r="K397" s="40"/>
    </row>
  </sheetData>
  <printOptions/>
  <pageMargins left="0.75" right="0.75" top="0.47" bottom="0.5" header="0.31" footer="0.24"/>
  <pageSetup horizontalDpi="300" verticalDpi="300" orientation="portrait" paperSize="9" scale="85" r:id="rId1"/>
  <headerFooter alignWithMargins="0">
    <oddFooter>&amp;L&amp;9
&amp;12
&amp;R&amp;9KLSE 4th QTR 
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49"/>
  <sheetViews>
    <sheetView zoomScale="75" zoomScaleNormal="75" workbookViewId="0" topLeftCell="A5">
      <selection activeCell="H30" sqref="H30"/>
    </sheetView>
  </sheetViews>
  <sheetFormatPr defaultColWidth="9.140625" defaultRowHeight="12.75"/>
  <cols>
    <col min="1" max="1" width="4.7109375" style="1" customWidth="1"/>
    <col min="2" max="2" width="2.28125" style="1" customWidth="1"/>
    <col min="3" max="3" width="1.8515625" style="1" customWidth="1"/>
    <col min="4" max="4" width="1.421875" style="1" customWidth="1"/>
    <col min="5" max="5" width="34.28125" style="1" customWidth="1"/>
    <col min="6" max="6" width="14.00390625" style="1" customWidth="1"/>
    <col min="7" max="7" width="19.7109375" style="1" customWidth="1"/>
    <col min="8" max="8" width="14.00390625" style="1" customWidth="1"/>
    <col min="9" max="9" width="21.00390625" style="1" customWidth="1"/>
    <col min="10" max="10" width="2.28125" style="1" customWidth="1"/>
    <col min="11" max="16384" width="8.7109375" style="1" customWidth="1"/>
  </cols>
  <sheetData>
    <row r="1" ht="15">
      <c r="B1" s="2" t="s">
        <v>0</v>
      </c>
    </row>
    <row r="2" ht="12.75">
      <c r="E2" s="3"/>
    </row>
    <row r="3" ht="12.75">
      <c r="B3" s="1" t="s">
        <v>1</v>
      </c>
    </row>
    <row r="5" ht="12.75">
      <c r="B5" s="1" t="s">
        <v>2</v>
      </c>
    </row>
    <row r="6" spans="6:8" ht="12.75">
      <c r="F6" s="4" t="s">
        <v>3</v>
      </c>
      <c r="H6" s="4" t="s">
        <v>4</v>
      </c>
    </row>
    <row r="7" spans="6:9" s="5" customFormat="1" ht="12.75">
      <c r="F7" s="6" t="s">
        <v>5</v>
      </c>
      <c r="G7" s="6" t="s">
        <v>6</v>
      </c>
      <c r="H7" s="6" t="s">
        <v>5</v>
      </c>
      <c r="I7" s="6" t="s">
        <v>6</v>
      </c>
    </row>
    <row r="8" spans="6:9" s="5" customFormat="1" ht="12.75">
      <c r="F8" s="6" t="s">
        <v>7</v>
      </c>
      <c r="G8" s="6" t="s">
        <v>8</v>
      </c>
      <c r="H8" s="6" t="s">
        <v>7</v>
      </c>
      <c r="I8" s="6" t="s">
        <v>8</v>
      </c>
    </row>
    <row r="9" spans="6:9" s="5" customFormat="1" ht="12.75">
      <c r="F9" s="6" t="s">
        <v>9</v>
      </c>
      <c r="G9" s="6" t="s">
        <v>9</v>
      </c>
      <c r="H9" s="6" t="s">
        <v>10</v>
      </c>
      <c r="I9" s="6" t="s">
        <v>11</v>
      </c>
    </row>
    <row r="10" spans="6:9" s="5" customFormat="1" ht="12.75">
      <c r="F10" s="6" t="s">
        <v>12</v>
      </c>
      <c r="G10" s="6" t="s">
        <v>13</v>
      </c>
      <c r="H10" s="6" t="str">
        <f>F10</f>
        <v>31/12/2000</v>
      </c>
      <c r="I10" s="6" t="str">
        <f>G10</f>
        <v>30/09/1999</v>
      </c>
    </row>
    <row r="11" spans="6:9" s="5" customFormat="1" ht="12.75">
      <c r="F11" s="6" t="s">
        <v>14</v>
      </c>
      <c r="G11" s="6" t="s">
        <v>14</v>
      </c>
      <c r="H11" s="6" t="s">
        <v>14</v>
      </c>
      <c r="I11" s="6" t="s">
        <v>14</v>
      </c>
    </row>
    <row r="12" spans="6:9" s="5" customFormat="1" ht="12.75">
      <c r="F12" s="6"/>
      <c r="G12" s="6"/>
      <c r="H12" s="6"/>
      <c r="I12" s="6"/>
    </row>
    <row r="13" spans="6:9" s="5" customFormat="1" ht="12.75">
      <c r="F13" s="7"/>
      <c r="G13" s="7"/>
      <c r="H13" s="7"/>
      <c r="I13" s="7"/>
    </row>
    <row r="14" spans="2:9" ht="12.75">
      <c r="B14" s="1">
        <v>1</v>
      </c>
      <c r="C14" s="1" t="s">
        <v>15</v>
      </c>
      <c r="D14" s="1" t="s">
        <v>16</v>
      </c>
      <c r="F14" s="8"/>
      <c r="G14" s="8"/>
      <c r="H14" s="8"/>
      <c r="I14" s="8"/>
    </row>
    <row r="15" spans="4:12" ht="12.75">
      <c r="D15" s="1" t="s">
        <v>17</v>
      </c>
      <c r="F15" s="9">
        <v>69669</v>
      </c>
      <c r="G15" s="9"/>
      <c r="H15" s="9">
        <v>178576</v>
      </c>
      <c r="I15" s="8"/>
      <c r="L15" s="8"/>
    </row>
    <row r="16" spans="6:9" ht="3.75" customHeight="1">
      <c r="F16" s="9"/>
      <c r="G16" s="9"/>
      <c r="H16" s="9"/>
      <c r="I16" s="8"/>
    </row>
    <row r="17" spans="4:9" ht="12.75" hidden="1">
      <c r="D17" s="1" t="s">
        <v>18</v>
      </c>
      <c r="F17" s="9"/>
      <c r="G17" s="9"/>
      <c r="H17" s="9"/>
      <c r="I17" s="8"/>
    </row>
    <row r="18" spans="6:9" ht="12.75" hidden="1">
      <c r="F18" s="9"/>
      <c r="G18" s="9"/>
      <c r="H18" s="9"/>
      <c r="I18" s="8"/>
    </row>
    <row r="19" spans="4:9" ht="12.75" hidden="1">
      <c r="D19" s="10" t="s">
        <v>19</v>
      </c>
      <c r="E19" s="10"/>
      <c r="F19" s="11" t="e">
        <f>D14-F17</f>
        <v>#VALUE!</v>
      </c>
      <c r="G19" s="11"/>
      <c r="H19" s="11">
        <f>F14-H17</f>
        <v>0</v>
      </c>
      <c r="I19" s="8"/>
    </row>
    <row r="20" spans="6:9" ht="12.75">
      <c r="F20" s="9"/>
      <c r="G20" s="9"/>
      <c r="H20" s="9"/>
      <c r="I20" s="8"/>
    </row>
    <row r="21" spans="3:9" ht="12.75">
      <c r="C21" s="1" t="s">
        <v>20</v>
      </c>
      <c r="D21" s="1" t="s">
        <v>21</v>
      </c>
      <c r="F21" s="9">
        <v>0</v>
      </c>
      <c r="G21" s="9"/>
      <c r="H21" s="9">
        <f>('[1]CONSOL' P&amp;L Analysis'DEC00'!G22-'[1]CONSOL' P&amp;L Analysis#April'00'!G22-4788336.8)/1000</f>
        <v>0</v>
      </c>
      <c r="I21" s="8"/>
    </row>
    <row r="22" spans="6:9" ht="12.75">
      <c r="F22" s="9"/>
      <c r="G22" s="9"/>
      <c r="H22" s="9"/>
      <c r="I22" s="8"/>
    </row>
    <row r="23" spans="3:9" ht="12.75">
      <c r="C23" s="1" t="s">
        <v>22</v>
      </c>
      <c r="D23" s="1" t="s">
        <v>23</v>
      </c>
      <c r="F23" s="9">
        <v>195</v>
      </c>
      <c r="G23" s="9"/>
      <c r="H23" s="9">
        <v>587</v>
      </c>
      <c r="I23" s="8"/>
    </row>
    <row r="24" spans="6:9" ht="12.75">
      <c r="F24" s="9"/>
      <c r="G24" s="9"/>
      <c r="H24" s="9"/>
      <c r="I24" s="8"/>
    </row>
    <row r="25" spans="2:9" ht="12.75">
      <c r="B25" s="1">
        <v>2</v>
      </c>
      <c r="C25" s="1" t="s">
        <v>15</v>
      </c>
      <c r="D25" s="1" t="s">
        <v>24</v>
      </c>
      <c r="F25" s="9">
        <v>7033</v>
      </c>
      <c r="G25" s="9"/>
      <c r="H25" s="9">
        <v>18613</v>
      </c>
      <c r="I25" s="8"/>
    </row>
    <row r="26" spans="4:9" ht="12.75">
      <c r="D26" s="1" t="s">
        <v>25</v>
      </c>
      <c r="F26" s="9"/>
      <c r="G26" s="9"/>
      <c r="H26" s="9"/>
      <c r="I26" s="8"/>
    </row>
    <row r="27" spans="4:9" ht="12.75">
      <c r="D27" s="1" t="s">
        <v>26</v>
      </c>
      <c r="F27" s="9"/>
      <c r="G27" s="9"/>
      <c r="H27" s="9"/>
      <c r="I27" s="8"/>
    </row>
    <row r="28" spans="4:9" ht="12.75">
      <c r="D28" s="1" t="s">
        <v>27</v>
      </c>
      <c r="F28" s="9"/>
      <c r="G28" s="9"/>
      <c r="H28" s="9"/>
      <c r="I28" s="8"/>
    </row>
    <row r="29" spans="6:9" ht="12.75">
      <c r="F29" s="9"/>
      <c r="G29" s="9"/>
      <c r="H29" s="9"/>
      <c r="I29" s="8"/>
    </row>
    <row r="30" spans="3:9" ht="12.75">
      <c r="C30" s="1" t="s">
        <v>20</v>
      </c>
      <c r="D30" s="1" t="s">
        <v>28</v>
      </c>
      <c r="F30" s="9">
        <v>308</v>
      </c>
      <c r="G30" s="9"/>
      <c r="H30" s="9">
        <v>968</v>
      </c>
      <c r="I30" s="8"/>
    </row>
    <row r="31" spans="6:9" ht="12.75">
      <c r="F31" s="9"/>
      <c r="G31" s="9"/>
      <c r="H31" s="9"/>
      <c r="I31" s="8"/>
    </row>
    <row r="32" spans="3:9" ht="12.75">
      <c r="C32" s="1" t="s">
        <v>22</v>
      </c>
      <c r="D32" s="1" t="s">
        <v>29</v>
      </c>
      <c r="F32" s="9">
        <v>912</v>
      </c>
      <c r="G32" s="9"/>
      <c r="H32" s="9">
        <v>2458</v>
      </c>
      <c r="I32" s="8"/>
    </row>
    <row r="33" spans="6:9" ht="12.75">
      <c r="F33" s="9"/>
      <c r="G33" s="9"/>
      <c r="H33" s="9"/>
      <c r="I33" s="8"/>
    </row>
    <row r="34" spans="6:9" ht="12.75">
      <c r="F34" s="9"/>
      <c r="G34" s="9"/>
      <c r="H34" s="9"/>
      <c r="I34" s="8"/>
    </row>
    <row r="35" spans="3:9" ht="12.75">
      <c r="C35" s="1" t="s">
        <v>30</v>
      </c>
      <c r="D35" s="1" t="s">
        <v>31</v>
      </c>
      <c r="F35" s="9">
        <v>0</v>
      </c>
      <c r="G35" s="9"/>
      <c r="H35" s="9">
        <f>('[1]CONSOL' P&amp;L Analysis'DEC00'!F35-'[1]CONSOL' P&amp;L Analysis#April'00'!G34)/1000</f>
        <v>0</v>
      </c>
      <c r="I35" s="8"/>
    </row>
    <row r="36" spans="6:9" ht="12.75">
      <c r="F36" s="9"/>
      <c r="G36" s="9"/>
      <c r="H36" s="9"/>
      <c r="I36" s="8"/>
    </row>
    <row r="37" spans="3:9" ht="12.75">
      <c r="C37" s="1" t="s">
        <v>32</v>
      </c>
      <c r="D37" s="1" t="s">
        <v>33</v>
      </c>
      <c r="F37" s="9">
        <v>5813</v>
      </c>
      <c r="G37" s="9"/>
      <c r="H37" s="9">
        <v>15187</v>
      </c>
      <c r="I37" s="8"/>
    </row>
    <row r="38" spans="4:9" ht="12.75">
      <c r="D38" s="1" t="s">
        <v>34</v>
      </c>
      <c r="F38" s="9"/>
      <c r="G38" s="9"/>
      <c r="H38" s="9"/>
      <c r="I38" s="8"/>
    </row>
    <row r="39" spans="4:9" ht="12.75">
      <c r="D39" s="1" t="s">
        <v>35</v>
      </c>
      <c r="F39" s="9"/>
      <c r="G39" s="9"/>
      <c r="H39" s="9"/>
      <c r="I39" s="8"/>
    </row>
    <row r="40" spans="4:9" ht="12.75">
      <c r="D40" s="1" t="s">
        <v>36</v>
      </c>
      <c r="F40" s="9"/>
      <c r="G40" s="9"/>
      <c r="H40" s="9"/>
      <c r="I40" s="8"/>
    </row>
    <row r="41" spans="4:9" ht="12.75">
      <c r="D41" s="1" t="s">
        <v>37</v>
      </c>
      <c r="F41" s="9"/>
      <c r="G41" s="9"/>
      <c r="H41" s="9"/>
      <c r="I41" s="8"/>
    </row>
    <row r="42" spans="6:9" ht="12.75">
      <c r="F42" s="9"/>
      <c r="G42" s="9"/>
      <c r="H42" s="9"/>
      <c r="I42" s="8"/>
    </row>
    <row r="43" spans="3:9" ht="12.75">
      <c r="C43" s="1" t="s">
        <v>38</v>
      </c>
      <c r="D43" s="1" t="s">
        <v>39</v>
      </c>
      <c r="F43" s="9">
        <v>0</v>
      </c>
      <c r="G43" s="9"/>
      <c r="H43" s="9">
        <v>0</v>
      </c>
      <c r="I43" s="8"/>
    </row>
    <row r="44" spans="4:9" ht="12.75">
      <c r="D44" s="1" t="s">
        <v>40</v>
      </c>
      <c r="F44" s="9"/>
      <c r="G44" s="9"/>
      <c r="H44" s="9"/>
      <c r="I44" s="8"/>
    </row>
    <row r="45" spans="6:9" ht="12.75">
      <c r="F45" s="9"/>
      <c r="G45" s="9"/>
      <c r="H45" s="9"/>
      <c r="I45" s="8"/>
    </row>
    <row r="46" spans="3:9" ht="12.75">
      <c r="C46" s="1" t="s">
        <v>41</v>
      </c>
      <c r="D46" s="1" t="s">
        <v>42</v>
      </c>
      <c r="F46" s="9">
        <f>F37+F43</f>
        <v>5813</v>
      </c>
      <c r="G46" s="9"/>
      <c r="H46" s="9">
        <f>H37+H43</f>
        <v>15187</v>
      </c>
      <c r="I46" s="8"/>
    </row>
    <row r="47" spans="4:9" ht="12.75">
      <c r="D47" s="1" t="s">
        <v>43</v>
      </c>
      <c r="F47" s="9"/>
      <c r="G47" s="9"/>
      <c r="H47" s="9"/>
      <c r="I47" s="8"/>
    </row>
    <row r="48" spans="6:9" ht="12.75">
      <c r="F48" s="9"/>
      <c r="G48" s="9"/>
      <c r="H48" s="9"/>
      <c r="I48" s="8"/>
    </row>
    <row r="49" spans="3:9" ht="12.75">
      <c r="C49" s="1" t="s">
        <v>44</v>
      </c>
      <c r="D49" s="1" t="s">
        <v>45</v>
      </c>
      <c r="F49" s="9">
        <v>1407</v>
      </c>
      <c r="G49" s="9"/>
      <c r="H49" s="9">
        <v>3171</v>
      </c>
      <c r="I49" s="8"/>
    </row>
    <row r="50" spans="6:9" ht="12.75">
      <c r="F50" s="9"/>
      <c r="G50" s="9"/>
      <c r="H50" s="9"/>
      <c r="I50" s="8"/>
    </row>
    <row r="51" spans="3:9" ht="12.75">
      <c r="C51" s="1" t="s">
        <v>46</v>
      </c>
      <c r="D51" s="1" t="s">
        <v>46</v>
      </c>
      <c r="E51" s="1" t="s">
        <v>47</v>
      </c>
      <c r="F51" s="9">
        <v>4406</v>
      </c>
      <c r="G51" s="9"/>
      <c r="H51" s="9">
        <v>12016</v>
      </c>
      <c r="I51" s="8"/>
    </row>
    <row r="52" spans="5:9" ht="12.75">
      <c r="E52" s="1" t="s">
        <v>48</v>
      </c>
      <c r="F52" s="9"/>
      <c r="G52" s="9"/>
      <c r="H52" s="9"/>
      <c r="I52" s="8"/>
    </row>
    <row r="53" spans="6:9" ht="12.75">
      <c r="F53" s="9"/>
      <c r="G53" s="9"/>
      <c r="H53" s="9"/>
      <c r="I53" s="8"/>
    </row>
    <row r="54" spans="4:9" ht="12.75">
      <c r="D54" s="1" t="s">
        <v>49</v>
      </c>
      <c r="E54" s="1" t="s">
        <v>50</v>
      </c>
      <c r="F54" s="9">
        <v>-31</v>
      </c>
      <c r="G54" s="9"/>
      <c r="H54" s="9">
        <v>-71</v>
      </c>
      <c r="I54" s="8"/>
    </row>
    <row r="55" spans="6:9" ht="12.75">
      <c r="F55" s="9"/>
      <c r="G55" s="9"/>
      <c r="H55" s="9"/>
      <c r="I55" s="8"/>
    </row>
    <row r="56" spans="3:9" ht="12.75">
      <c r="C56" s="1" t="s">
        <v>51</v>
      </c>
      <c r="D56" s="1" t="s">
        <v>47</v>
      </c>
      <c r="F56" s="9">
        <f>F51-F54</f>
        <v>4437</v>
      </c>
      <c r="G56" s="9"/>
      <c r="H56" s="9">
        <f>H51-H54</f>
        <v>12087</v>
      </c>
      <c r="I56" s="8"/>
    </row>
    <row r="57" spans="4:9" ht="12.75">
      <c r="D57" s="1" t="s">
        <v>52</v>
      </c>
      <c r="F57" s="9"/>
      <c r="G57" s="9"/>
      <c r="H57" s="9"/>
      <c r="I57" s="8"/>
    </row>
    <row r="58" spans="6:9" ht="12.75">
      <c r="F58" s="9"/>
      <c r="G58" s="9"/>
      <c r="H58" s="9"/>
      <c r="I58" s="8"/>
    </row>
    <row r="59" spans="3:9" ht="12.75">
      <c r="C59" s="1" t="s">
        <v>53</v>
      </c>
      <c r="D59" s="1" t="s">
        <v>46</v>
      </c>
      <c r="E59" s="1" t="s">
        <v>54</v>
      </c>
      <c r="F59" s="9">
        <v>0</v>
      </c>
      <c r="G59" s="9"/>
      <c r="H59" s="9">
        <v>0</v>
      </c>
      <c r="I59" s="8"/>
    </row>
    <row r="60" spans="4:9" ht="12.75">
      <c r="D60" s="1" t="s">
        <v>49</v>
      </c>
      <c r="E60" s="1" t="s">
        <v>50</v>
      </c>
      <c r="F60" s="9">
        <v>0</v>
      </c>
      <c r="G60" s="9"/>
      <c r="H60" s="9">
        <v>0</v>
      </c>
      <c r="I60" s="8"/>
    </row>
    <row r="61" spans="4:9" ht="12.75">
      <c r="D61" s="1" t="s">
        <v>55</v>
      </c>
      <c r="E61" s="1" t="s">
        <v>56</v>
      </c>
      <c r="F61" s="9">
        <v>0</v>
      </c>
      <c r="G61" s="9"/>
      <c r="H61" s="9">
        <v>0</v>
      </c>
      <c r="I61" s="8"/>
    </row>
    <row r="62" spans="5:9" ht="12.75">
      <c r="E62" s="1" t="s">
        <v>57</v>
      </c>
      <c r="F62" s="9"/>
      <c r="G62" s="9"/>
      <c r="H62" s="9"/>
      <c r="I62" s="8"/>
    </row>
    <row r="63" spans="6:9" ht="12.75">
      <c r="F63" s="9"/>
      <c r="G63" s="9"/>
      <c r="H63" s="9"/>
      <c r="I63" s="8"/>
    </row>
    <row r="64" spans="3:9" ht="12.75">
      <c r="C64" s="1" t="s">
        <v>58</v>
      </c>
      <c r="D64" s="1" t="s">
        <v>59</v>
      </c>
      <c r="F64" s="9">
        <f>+F56-F59-F60-F61</f>
        <v>4437</v>
      </c>
      <c r="G64" s="9"/>
      <c r="H64" s="9">
        <f>+H56-H59-H60-H61</f>
        <v>12087</v>
      </c>
      <c r="I64" s="8"/>
    </row>
    <row r="65" spans="4:9" ht="12.75">
      <c r="D65" s="1" t="s">
        <v>60</v>
      </c>
      <c r="F65" s="9"/>
      <c r="G65" s="9"/>
      <c r="H65" s="9"/>
      <c r="I65" s="8"/>
    </row>
    <row r="66" spans="4:9" ht="12.75">
      <c r="D66" s="1" t="s">
        <v>61</v>
      </c>
      <c r="F66" s="9"/>
      <c r="G66" s="9"/>
      <c r="H66" s="9"/>
      <c r="I66" s="8"/>
    </row>
    <row r="67" spans="6:9" ht="12.75">
      <c r="F67" s="9"/>
      <c r="G67" s="9"/>
      <c r="H67" s="9"/>
      <c r="I67" s="8"/>
    </row>
    <row r="68" spans="2:9" ht="12.75">
      <c r="B68" s="1">
        <v>3</v>
      </c>
      <c r="C68" s="1" t="s">
        <v>15</v>
      </c>
      <c r="D68" s="1" t="s">
        <v>62</v>
      </c>
      <c r="F68" s="9"/>
      <c r="G68" s="9"/>
      <c r="H68" s="9"/>
      <c r="I68" s="8"/>
    </row>
    <row r="69" spans="4:9" ht="12.75">
      <c r="D69" s="1" t="s">
        <v>63</v>
      </c>
      <c r="F69" s="9"/>
      <c r="G69" s="9"/>
      <c r="H69" s="9"/>
      <c r="I69" s="8"/>
    </row>
    <row r="70" spans="4:9" ht="12.75">
      <c r="D70" s="1" t="s">
        <v>64</v>
      </c>
      <c r="F70" s="9"/>
      <c r="G70" s="12"/>
      <c r="H70" s="9"/>
      <c r="I70" s="8"/>
    </row>
    <row r="71" spans="6:9" ht="12.75">
      <c r="F71" s="9"/>
      <c r="G71" s="9"/>
      <c r="H71" s="9"/>
      <c r="I71" s="8"/>
    </row>
    <row r="72" spans="4:8" ht="12.75">
      <c r="D72" s="1" t="s">
        <v>46</v>
      </c>
      <c r="E72" s="1" t="s">
        <v>65</v>
      </c>
      <c r="F72" s="12">
        <v>5.41</v>
      </c>
      <c r="G72" s="9"/>
      <c r="H72" s="12">
        <v>14.73</v>
      </c>
    </row>
    <row r="73" spans="5:8" ht="12.75">
      <c r="E73" s="1" t="s">
        <v>66</v>
      </c>
      <c r="F73" s="13"/>
      <c r="G73" s="8"/>
      <c r="H73" s="13"/>
    </row>
    <row r="74" spans="6:9" ht="12.75">
      <c r="F74" s="8"/>
      <c r="G74" s="8"/>
      <c r="H74" s="8"/>
      <c r="I74" s="8"/>
    </row>
    <row r="75" spans="4:9" ht="12.75">
      <c r="D75" s="1" t="s">
        <v>49</v>
      </c>
      <c r="E75" s="1" t="s">
        <v>67</v>
      </c>
      <c r="F75" s="14" t="s">
        <v>68</v>
      </c>
      <c r="G75" s="8"/>
      <c r="H75" s="14" t="s">
        <v>68</v>
      </c>
      <c r="I75" s="8"/>
    </row>
    <row r="76" spans="5:9" ht="12.75">
      <c r="E76" s="1" t="s">
        <v>66</v>
      </c>
      <c r="F76" s="8"/>
      <c r="G76" s="8"/>
      <c r="H76" s="8"/>
      <c r="I76" s="8"/>
    </row>
    <row r="77" spans="6:9" ht="12.75">
      <c r="F77" s="8"/>
      <c r="G77" s="8"/>
      <c r="H77" s="8"/>
      <c r="I77" s="8"/>
    </row>
    <row r="78" spans="6:9" ht="12.75">
      <c r="F78" s="8"/>
      <c r="G78" s="8"/>
      <c r="H78" s="8"/>
      <c r="I78" s="8"/>
    </row>
    <row r="79" spans="6:9" ht="12.75">
      <c r="F79" s="8"/>
      <c r="G79" s="8"/>
      <c r="H79" s="8"/>
      <c r="I79" s="8"/>
    </row>
    <row r="80" spans="6:9" ht="12.75">
      <c r="F80" s="8"/>
      <c r="G80" s="8"/>
      <c r="H80" s="8"/>
      <c r="I80" s="8"/>
    </row>
    <row r="81" spans="6:9" ht="12.75">
      <c r="F81" s="8"/>
      <c r="G81" s="8"/>
      <c r="H81" s="8"/>
      <c r="I81" s="8"/>
    </row>
    <row r="82" spans="6:9" ht="12.75">
      <c r="F82" s="8"/>
      <c r="G82" s="8"/>
      <c r="H82" s="8"/>
      <c r="I82" s="8"/>
    </row>
    <row r="83" spans="6:9" ht="12.75">
      <c r="F83" s="8"/>
      <c r="G83" s="8"/>
      <c r="H83" s="8"/>
      <c r="I83" s="8"/>
    </row>
    <row r="84" spans="6:9" ht="12.75">
      <c r="F84" s="8"/>
      <c r="G84" s="8"/>
      <c r="H84" s="8"/>
      <c r="I84" s="8"/>
    </row>
    <row r="85" spans="6:9" ht="12.75">
      <c r="F85" s="8"/>
      <c r="G85" s="8"/>
      <c r="H85" s="8"/>
      <c r="I85" s="8"/>
    </row>
    <row r="86" spans="6:9" ht="12.75">
      <c r="F86" s="8"/>
      <c r="G86" s="8"/>
      <c r="H86" s="8"/>
      <c r="I86" s="8"/>
    </row>
    <row r="87" spans="6:9" ht="12.75">
      <c r="F87" s="8"/>
      <c r="G87" s="8"/>
      <c r="H87" s="8"/>
      <c r="I87" s="8"/>
    </row>
    <row r="88" spans="6:9" ht="12.75">
      <c r="F88" s="8"/>
      <c r="G88" s="8"/>
      <c r="H88" s="8"/>
      <c r="I88" s="8"/>
    </row>
    <row r="89" spans="6:9" ht="12.75">
      <c r="F89" s="8"/>
      <c r="G89" s="8"/>
      <c r="H89" s="8"/>
      <c r="I89" s="8"/>
    </row>
    <row r="90" spans="6:9" ht="12.75">
      <c r="F90" s="8"/>
      <c r="G90" s="8"/>
      <c r="H90" s="8"/>
      <c r="I90" s="8"/>
    </row>
    <row r="91" spans="6:9" ht="12.75">
      <c r="F91" s="8"/>
      <c r="G91" s="8"/>
      <c r="H91" s="8"/>
      <c r="I91" s="8"/>
    </row>
    <row r="92" spans="6:9" ht="12.75">
      <c r="F92" s="8"/>
      <c r="G92" s="8"/>
      <c r="H92" s="8"/>
      <c r="I92" s="8"/>
    </row>
    <row r="93" spans="6:9" ht="12.75">
      <c r="F93" s="8"/>
      <c r="G93" s="8"/>
      <c r="H93" s="8"/>
      <c r="I93" s="8"/>
    </row>
    <row r="94" spans="6:9" ht="12.75">
      <c r="F94" s="8"/>
      <c r="G94" s="8"/>
      <c r="H94" s="8"/>
      <c r="I94" s="8"/>
    </row>
    <row r="95" spans="6:9" ht="12.75">
      <c r="F95" s="8"/>
      <c r="G95" s="8"/>
      <c r="H95" s="8"/>
      <c r="I95" s="8"/>
    </row>
    <row r="96" spans="6:9" ht="12.75">
      <c r="F96" s="8"/>
      <c r="G96" s="8"/>
      <c r="H96" s="8"/>
      <c r="I96" s="8"/>
    </row>
    <row r="97" spans="6:9" ht="12.75">
      <c r="F97" s="8"/>
      <c r="G97" s="8"/>
      <c r="H97" s="8"/>
      <c r="I97" s="8"/>
    </row>
    <row r="98" spans="6:9" ht="12.75">
      <c r="F98" s="8"/>
      <c r="G98" s="8"/>
      <c r="H98" s="8"/>
      <c r="I98" s="8"/>
    </row>
    <row r="99" spans="6:9" ht="12.75">
      <c r="F99" s="8"/>
      <c r="G99" s="8"/>
      <c r="H99" s="8"/>
      <c r="I99" s="8"/>
    </row>
    <row r="100" spans="6:9" ht="12.75">
      <c r="F100" s="8"/>
      <c r="G100" s="8"/>
      <c r="H100" s="8"/>
      <c r="I100" s="8"/>
    </row>
    <row r="101" spans="6:9" ht="12.75">
      <c r="F101" s="8"/>
      <c r="G101" s="8"/>
      <c r="H101" s="8"/>
      <c r="I101" s="8"/>
    </row>
    <row r="102" spans="6:9" ht="12.75">
      <c r="F102" s="8"/>
      <c r="G102" s="8"/>
      <c r="H102" s="8"/>
      <c r="I102" s="8"/>
    </row>
    <row r="103" spans="6:9" ht="12.75">
      <c r="F103" s="8"/>
      <c r="G103" s="8"/>
      <c r="H103" s="8"/>
      <c r="I103" s="8"/>
    </row>
    <row r="104" spans="6:9" ht="12.75">
      <c r="F104" s="8"/>
      <c r="G104" s="8"/>
      <c r="H104" s="8"/>
      <c r="I104" s="8"/>
    </row>
    <row r="105" spans="6:9" ht="12.75">
      <c r="F105" s="8"/>
      <c r="G105" s="8"/>
      <c r="H105" s="8"/>
      <c r="I105" s="8"/>
    </row>
    <row r="106" spans="6:9" ht="12.75">
      <c r="F106" s="8"/>
      <c r="G106" s="8"/>
      <c r="H106" s="8"/>
      <c r="I106" s="8"/>
    </row>
    <row r="107" spans="6:9" ht="12.75">
      <c r="F107" s="8"/>
      <c r="G107" s="8"/>
      <c r="H107" s="8"/>
      <c r="I107" s="8"/>
    </row>
    <row r="108" spans="6:9" ht="12.75">
      <c r="F108" s="8"/>
      <c r="G108" s="8"/>
      <c r="H108" s="8"/>
      <c r="I108" s="8"/>
    </row>
    <row r="109" spans="6:9" ht="12.75">
      <c r="F109" s="8"/>
      <c r="G109" s="8"/>
      <c r="H109" s="8"/>
      <c r="I109" s="8"/>
    </row>
    <row r="110" spans="6:9" ht="12.75">
      <c r="F110" s="8"/>
      <c r="G110" s="8"/>
      <c r="H110" s="8"/>
      <c r="I110" s="8"/>
    </row>
    <row r="111" spans="6:9" ht="12.75">
      <c r="F111" s="8"/>
      <c r="G111" s="8"/>
      <c r="H111" s="8"/>
      <c r="I111" s="8"/>
    </row>
    <row r="112" spans="6:9" ht="12.75">
      <c r="F112" s="8"/>
      <c r="G112" s="8"/>
      <c r="H112" s="8"/>
      <c r="I112" s="8"/>
    </row>
    <row r="113" spans="6:9" ht="12.75">
      <c r="F113" s="8"/>
      <c r="G113" s="8"/>
      <c r="H113" s="8"/>
      <c r="I113" s="8"/>
    </row>
    <row r="114" spans="6:9" ht="12.75">
      <c r="F114" s="8"/>
      <c r="G114" s="8"/>
      <c r="H114" s="8"/>
      <c r="I114" s="8"/>
    </row>
    <row r="115" spans="6:9" ht="12.75">
      <c r="F115" s="8"/>
      <c r="G115" s="8"/>
      <c r="H115" s="8"/>
      <c r="I115" s="8"/>
    </row>
    <row r="116" spans="6:9" ht="12.75">
      <c r="F116" s="8"/>
      <c r="G116" s="8"/>
      <c r="H116" s="8"/>
      <c r="I116" s="8"/>
    </row>
    <row r="117" spans="6:9" ht="12.75">
      <c r="F117" s="8"/>
      <c r="G117" s="8"/>
      <c r="H117" s="8"/>
      <c r="I117" s="8"/>
    </row>
    <row r="118" spans="6:9" ht="12.75">
      <c r="F118" s="8"/>
      <c r="G118" s="8"/>
      <c r="H118" s="8"/>
      <c r="I118" s="8"/>
    </row>
    <row r="119" spans="6:9" ht="12.75">
      <c r="F119" s="8"/>
      <c r="G119" s="8"/>
      <c r="H119" s="8"/>
      <c r="I119" s="8"/>
    </row>
    <row r="120" spans="6:9" ht="12.75">
      <c r="F120" s="8"/>
      <c r="G120" s="8"/>
      <c r="H120" s="8"/>
      <c r="I120" s="8"/>
    </row>
    <row r="121" spans="6:9" ht="12.75">
      <c r="F121" s="8"/>
      <c r="G121" s="8"/>
      <c r="H121" s="8"/>
      <c r="I121" s="8"/>
    </row>
    <row r="122" spans="6:9" ht="12.75">
      <c r="F122" s="8"/>
      <c r="G122" s="8"/>
      <c r="H122" s="8"/>
      <c r="I122" s="8"/>
    </row>
    <row r="123" spans="6:9" ht="12.75">
      <c r="F123" s="8"/>
      <c r="G123" s="8"/>
      <c r="H123" s="8"/>
      <c r="I123" s="8"/>
    </row>
    <row r="124" spans="6:9" ht="12.75">
      <c r="F124" s="8"/>
      <c r="G124" s="8"/>
      <c r="H124" s="8"/>
      <c r="I124" s="8"/>
    </row>
    <row r="125" spans="6:9" ht="12.75">
      <c r="F125" s="8"/>
      <c r="G125" s="8"/>
      <c r="H125" s="8"/>
      <c r="I125" s="8"/>
    </row>
    <row r="126" spans="6:9" ht="12.75">
      <c r="F126" s="8"/>
      <c r="G126" s="8"/>
      <c r="H126" s="8"/>
      <c r="I126" s="8"/>
    </row>
    <row r="127" spans="6:9" ht="12.75">
      <c r="F127" s="8"/>
      <c r="G127" s="8"/>
      <c r="H127" s="8"/>
      <c r="I127" s="8"/>
    </row>
    <row r="128" spans="6:9" ht="12.75">
      <c r="F128" s="8"/>
      <c r="G128" s="8"/>
      <c r="H128" s="8"/>
      <c r="I128" s="8"/>
    </row>
    <row r="129" spans="6:9" ht="12.75">
      <c r="F129" s="8"/>
      <c r="G129" s="8"/>
      <c r="H129" s="8"/>
      <c r="I129" s="8"/>
    </row>
    <row r="130" spans="6:9" ht="12.75">
      <c r="F130" s="8"/>
      <c r="G130" s="8"/>
      <c r="H130" s="8"/>
      <c r="I130" s="8"/>
    </row>
    <row r="131" spans="6:9" ht="12.75">
      <c r="F131" s="8"/>
      <c r="G131" s="8"/>
      <c r="H131" s="8"/>
      <c r="I131" s="8"/>
    </row>
    <row r="132" spans="6:9" ht="12.75">
      <c r="F132" s="8"/>
      <c r="G132" s="8"/>
      <c r="H132" s="8"/>
      <c r="I132" s="8"/>
    </row>
    <row r="133" spans="6:9" ht="12.75">
      <c r="F133" s="8"/>
      <c r="G133" s="8"/>
      <c r="H133" s="8"/>
      <c r="I133" s="8"/>
    </row>
    <row r="134" spans="6:9" ht="12.75">
      <c r="F134" s="8"/>
      <c r="G134" s="8"/>
      <c r="H134" s="8"/>
      <c r="I134" s="8"/>
    </row>
    <row r="135" spans="6:9" ht="12.75">
      <c r="F135" s="8"/>
      <c r="G135" s="8"/>
      <c r="H135" s="8"/>
      <c r="I135" s="8"/>
    </row>
    <row r="136" spans="6:9" ht="12.75">
      <c r="F136" s="8"/>
      <c r="G136" s="8"/>
      <c r="H136" s="8"/>
      <c r="I136" s="8"/>
    </row>
    <row r="137" spans="6:9" ht="12.75">
      <c r="F137" s="8"/>
      <c r="G137" s="8"/>
      <c r="H137" s="8"/>
      <c r="I137" s="8"/>
    </row>
    <row r="138" spans="6:9" ht="12.75">
      <c r="F138" s="8"/>
      <c r="G138" s="8"/>
      <c r="H138" s="8"/>
      <c r="I138" s="8"/>
    </row>
    <row r="139" spans="6:9" ht="12.75">
      <c r="F139" s="8"/>
      <c r="G139" s="8"/>
      <c r="H139" s="8"/>
      <c r="I139" s="8"/>
    </row>
    <row r="140" spans="6:9" ht="12.75">
      <c r="F140" s="8"/>
      <c r="G140" s="8"/>
      <c r="H140" s="8"/>
      <c r="I140" s="8"/>
    </row>
    <row r="141" spans="6:9" ht="12.75">
      <c r="F141" s="8"/>
      <c r="G141" s="8"/>
      <c r="H141" s="8"/>
      <c r="I141" s="8"/>
    </row>
    <row r="142" spans="6:9" ht="12.75">
      <c r="F142" s="8"/>
      <c r="G142" s="8"/>
      <c r="H142" s="8"/>
      <c r="I142" s="8"/>
    </row>
    <row r="143" spans="6:9" ht="12.75">
      <c r="F143" s="8"/>
      <c r="G143" s="8"/>
      <c r="H143" s="8"/>
      <c r="I143" s="8"/>
    </row>
    <row r="144" spans="6:9" ht="12.75">
      <c r="F144" s="8"/>
      <c r="G144" s="8"/>
      <c r="H144" s="8"/>
      <c r="I144" s="8"/>
    </row>
    <row r="145" spans="6:9" ht="12.75">
      <c r="F145" s="8"/>
      <c r="G145" s="8"/>
      <c r="H145" s="8"/>
      <c r="I145" s="8"/>
    </row>
    <row r="146" spans="6:9" ht="12.75">
      <c r="F146" s="8"/>
      <c r="G146" s="8"/>
      <c r="H146" s="8"/>
      <c r="I146" s="8"/>
    </row>
    <row r="147" spans="6:9" ht="12.75">
      <c r="F147" s="8"/>
      <c r="G147" s="8"/>
      <c r="H147" s="8"/>
      <c r="I147" s="8"/>
    </row>
    <row r="148" spans="6:9" ht="12.75">
      <c r="F148" s="8"/>
      <c r="G148" s="8"/>
      <c r="H148" s="8"/>
      <c r="I148" s="8"/>
    </row>
    <row r="149" spans="6:9" ht="12.75">
      <c r="F149" s="8"/>
      <c r="G149" s="8"/>
      <c r="H149" s="8"/>
      <c r="I149" s="8"/>
    </row>
    <row r="150" spans="6:9" ht="12.75">
      <c r="F150" s="8"/>
      <c r="G150" s="8"/>
      <c r="H150" s="8"/>
      <c r="I150" s="8"/>
    </row>
    <row r="151" spans="6:9" ht="12.75">
      <c r="F151" s="8"/>
      <c r="G151" s="8"/>
      <c r="H151" s="8"/>
      <c r="I151" s="8"/>
    </row>
    <row r="152" spans="6:9" ht="12.75">
      <c r="F152" s="8"/>
      <c r="G152" s="8"/>
      <c r="H152" s="8"/>
      <c r="I152" s="8"/>
    </row>
    <row r="153" spans="6:9" ht="12.75">
      <c r="F153" s="8"/>
      <c r="G153" s="8"/>
      <c r="H153" s="8"/>
      <c r="I153" s="8"/>
    </row>
    <row r="154" spans="6:9" ht="12.75">
      <c r="F154" s="8"/>
      <c r="G154" s="8"/>
      <c r="H154" s="8"/>
      <c r="I154" s="8"/>
    </row>
    <row r="155" spans="6:9" ht="12.75">
      <c r="F155" s="8"/>
      <c r="G155" s="8"/>
      <c r="H155" s="8"/>
      <c r="I155" s="8"/>
    </row>
    <row r="156" spans="6:9" ht="12.75">
      <c r="F156" s="8"/>
      <c r="G156" s="8"/>
      <c r="H156" s="8"/>
      <c r="I156" s="8"/>
    </row>
    <row r="157" spans="6:9" ht="12.75">
      <c r="F157" s="8"/>
      <c r="G157" s="8"/>
      <c r="H157" s="8"/>
      <c r="I157" s="8"/>
    </row>
    <row r="158" spans="6:9" ht="12.75">
      <c r="F158" s="8"/>
      <c r="G158" s="8"/>
      <c r="H158" s="8"/>
      <c r="I158" s="8"/>
    </row>
    <row r="159" spans="6:9" ht="12.75">
      <c r="F159" s="8"/>
      <c r="G159" s="8"/>
      <c r="H159" s="8"/>
      <c r="I159" s="8"/>
    </row>
    <row r="160" spans="6:9" ht="12.75">
      <c r="F160" s="8"/>
      <c r="G160" s="8"/>
      <c r="H160" s="8"/>
      <c r="I160" s="8"/>
    </row>
    <row r="161" spans="6:9" ht="12.75">
      <c r="F161" s="8"/>
      <c r="G161" s="8"/>
      <c r="H161" s="8"/>
      <c r="I161" s="8"/>
    </row>
    <row r="162" spans="6:9" ht="12.75">
      <c r="F162" s="8"/>
      <c r="G162" s="8"/>
      <c r="H162" s="8"/>
      <c r="I162" s="8"/>
    </row>
    <row r="163" spans="6:9" ht="12.75">
      <c r="F163" s="8"/>
      <c r="G163" s="8"/>
      <c r="H163" s="8"/>
      <c r="I163" s="8"/>
    </row>
    <row r="164" spans="6:9" ht="12.75">
      <c r="F164" s="8"/>
      <c r="G164" s="8"/>
      <c r="H164" s="8"/>
      <c r="I164" s="8"/>
    </row>
    <row r="165" spans="6:9" ht="12.75">
      <c r="F165" s="8"/>
      <c r="G165" s="8"/>
      <c r="H165" s="8"/>
      <c r="I165" s="8"/>
    </row>
    <row r="166" spans="6:9" ht="12.75">
      <c r="F166" s="8"/>
      <c r="G166" s="8"/>
      <c r="H166" s="8"/>
      <c r="I166" s="8"/>
    </row>
    <row r="167" spans="6:9" ht="12.75">
      <c r="F167" s="8"/>
      <c r="G167" s="8"/>
      <c r="H167" s="8"/>
      <c r="I167" s="8"/>
    </row>
    <row r="168" spans="6:9" ht="12.75">
      <c r="F168" s="8"/>
      <c r="G168" s="8"/>
      <c r="H168" s="8"/>
      <c r="I168" s="8"/>
    </row>
    <row r="169" spans="6:9" ht="12.75">
      <c r="F169" s="8"/>
      <c r="G169" s="8"/>
      <c r="H169" s="8"/>
      <c r="I169" s="8"/>
    </row>
    <row r="170" spans="6:9" ht="12.75">
      <c r="F170" s="8"/>
      <c r="G170" s="8"/>
      <c r="H170" s="8"/>
      <c r="I170" s="8"/>
    </row>
    <row r="171" spans="6:9" ht="12.75">
      <c r="F171" s="8"/>
      <c r="G171" s="8"/>
      <c r="H171" s="8"/>
      <c r="I171" s="8"/>
    </row>
    <row r="172" spans="6:9" ht="12.75">
      <c r="F172" s="8"/>
      <c r="G172" s="8"/>
      <c r="H172" s="8"/>
      <c r="I172" s="8"/>
    </row>
    <row r="173" spans="6:9" ht="12.75">
      <c r="F173" s="8"/>
      <c r="G173" s="8"/>
      <c r="H173" s="8"/>
      <c r="I173" s="8"/>
    </row>
    <row r="174" spans="6:9" ht="12.75">
      <c r="F174" s="8"/>
      <c r="G174" s="8"/>
      <c r="H174" s="8"/>
      <c r="I174" s="8"/>
    </row>
    <row r="175" spans="6:9" ht="12.75">
      <c r="F175" s="8"/>
      <c r="G175" s="8"/>
      <c r="H175" s="8"/>
      <c r="I175" s="8"/>
    </row>
    <row r="176" spans="6:9" ht="12.75">
      <c r="F176" s="8"/>
      <c r="G176" s="8"/>
      <c r="H176" s="8"/>
      <c r="I176" s="8"/>
    </row>
    <row r="177" spans="6:9" ht="12.75">
      <c r="F177" s="8"/>
      <c r="G177" s="8"/>
      <c r="H177" s="8"/>
      <c r="I177" s="8"/>
    </row>
    <row r="178" spans="6:9" ht="12.75">
      <c r="F178" s="8"/>
      <c r="G178" s="8"/>
      <c r="H178" s="8"/>
      <c r="I178" s="8"/>
    </row>
    <row r="179" spans="6:9" ht="12.75">
      <c r="F179" s="8"/>
      <c r="G179" s="8"/>
      <c r="H179" s="8"/>
      <c r="I179" s="8"/>
    </row>
    <row r="180" spans="6:9" ht="12.75">
      <c r="F180" s="8"/>
      <c r="G180" s="8"/>
      <c r="H180" s="8"/>
      <c r="I180" s="8"/>
    </row>
    <row r="181" spans="6:9" ht="12.75">
      <c r="F181" s="8"/>
      <c r="G181" s="8"/>
      <c r="H181" s="8"/>
      <c r="I181" s="8"/>
    </row>
    <row r="182" spans="6:9" ht="12.75">
      <c r="F182" s="8"/>
      <c r="G182" s="8"/>
      <c r="H182" s="8"/>
      <c r="I182" s="8"/>
    </row>
    <row r="183" spans="6:9" ht="12.75">
      <c r="F183" s="8"/>
      <c r="G183" s="8"/>
      <c r="H183" s="8"/>
      <c r="I183" s="8"/>
    </row>
    <row r="184" spans="6:9" ht="12.75">
      <c r="F184" s="8"/>
      <c r="G184" s="8"/>
      <c r="H184" s="8"/>
      <c r="I184" s="8"/>
    </row>
    <row r="185" spans="6:9" ht="12.75">
      <c r="F185" s="8"/>
      <c r="G185" s="8"/>
      <c r="H185" s="8"/>
      <c r="I185" s="8"/>
    </row>
    <row r="186" spans="6:9" ht="12.75">
      <c r="F186" s="8"/>
      <c r="G186" s="8"/>
      <c r="H186" s="8"/>
      <c r="I186" s="8"/>
    </row>
    <row r="187" spans="6:9" ht="12.75">
      <c r="F187" s="8"/>
      <c r="G187" s="8"/>
      <c r="H187" s="8"/>
      <c r="I187" s="8"/>
    </row>
    <row r="188" spans="6:9" ht="12.75">
      <c r="F188" s="8"/>
      <c r="G188" s="8"/>
      <c r="H188" s="8"/>
      <c r="I188" s="8"/>
    </row>
    <row r="189" spans="6:9" ht="12.75">
      <c r="F189" s="8"/>
      <c r="G189" s="8"/>
      <c r="H189" s="8"/>
      <c r="I189" s="8"/>
    </row>
    <row r="190" spans="6:9" ht="12.75">
      <c r="F190" s="8"/>
      <c r="G190" s="8"/>
      <c r="H190" s="8"/>
      <c r="I190" s="8"/>
    </row>
    <row r="191" spans="6:9" ht="12.75">
      <c r="F191" s="8"/>
      <c r="G191" s="8"/>
      <c r="H191" s="8"/>
      <c r="I191" s="8"/>
    </row>
    <row r="192" spans="6:9" ht="12.75">
      <c r="F192" s="8"/>
      <c r="G192" s="8"/>
      <c r="H192" s="8"/>
      <c r="I192" s="8"/>
    </row>
    <row r="193" spans="6:9" ht="12.75">
      <c r="F193" s="8"/>
      <c r="G193" s="8"/>
      <c r="H193" s="8"/>
      <c r="I193" s="8"/>
    </row>
    <row r="194" spans="6:9" ht="12.75">
      <c r="F194" s="8"/>
      <c r="G194" s="8"/>
      <c r="H194" s="8"/>
      <c r="I194" s="8"/>
    </row>
    <row r="195" spans="6:9" ht="12.75">
      <c r="F195" s="8"/>
      <c r="G195" s="8"/>
      <c r="H195" s="8"/>
      <c r="I195" s="8"/>
    </row>
    <row r="196" spans="6:9" ht="12.75">
      <c r="F196" s="8"/>
      <c r="G196" s="8"/>
      <c r="H196" s="8"/>
      <c r="I196" s="8"/>
    </row>
    <row r="197" spans="6:9" ht="12.75">
      <c r="F197" s="8"/>
      <c r="G197" s="8"/>
      <c r="H197" s="8"/>
      <c r="I197" s="8"/>
    </row>
    <row r="198" spans="6:9" ht="12.75">
      <c r="F198" s="8"/>
      <c r="G198" s="8"/>
      <c r="H198" s="8"/>
      <c r="I198" s="8"/>
    </row>
    <row r="199" spans="6:9" ht="12.75">
      <c r="F199" s="8"/>
      <c r="G199" s="8"/>
      <c r="H199" s="8"/>
      <c r="I199" s="8"/>
    </row>
    <row r="200" spans="6:9" ht="12.75">
      <c r="F200" s="8"/>
      <c r="G200" s="8"/>
      <c r="H200" s="8"/>
      <c r="I200" s="8"/>
    </row>
    <row r="201" spans="6:9" ht="12.75">
      <c r="F201" s="8"/>
      <c r="G201" s="8"/>
      <c r="H201" s="8"/>
      <c r="I201" s="8"/>
    </row>
    <row r="202" spans="6:9" ht="12.75">
      <c r="F202" s="8"/>
      <c r="G202" s="8"/>
      <c r="H202" s="8"/>
      <c r="I202" s="8"/>
    </row>
    <row r="203" spans="6:9" ht="12.75">
      <c r="F203" s="8"/>
      <c r="G203" s="8"/>
      <c r="H203" s="8"/>
      <c r="I203" s="8"/>
    </row>
    <row r="204" spans="6:9" ht="12.75">
      <c r="F204" s="8"/>
      <c r="G204" s="8"/>
      <c r="H204" s="8"/>
      <c r="I204" s="8"/>
    </row>
    <row r="205" spans="6:9" ht="12.75">
      <c r="F205" s="8"/>
      <c r="G205" s="8"/>
      <c r="H205" s="8"/>
      <c r="I205" s="8"/>
    </row>
    <row r="206" spans="6:9" ht="12.75">
      <c r="F206" s="8"/>
      <c r="G206" s="8"/>
      <c r="H206" s="8"/>
      <c r="I206" s="8"/>
    </row>
    <row r="207" spans="6:9" ht="12.75">
      <c r="F207" s="8"/>
      <c r="G207" s="8"/>
      <c r="H207" s="8"/>
      <c r="I207" s="8"/>
    </row>
    <row r="208" spans="6:9" ht="12.75">
      <c r="F208" s="8"/>
      <c r="G208" s="8"/>
      <c r="H208" s="8"/>
      <c r="I208" s="8"/>
    </row>
    <row r="209" spans="6:9" ht="12.75">
      <c r="F209" s="8"/>
      <c r="G209" s="8"/>
      <c r="H209" s="8"/>
      <c r="I209" s="8"/>
    </row>
    <row r="210" spans="6:9" ht="12.75">
      <c r="F210" s="8"/>
      <c r="G210" s="8"/>
      <c r="H210" s="8"/>
      <c r="I210" s="8"/>
    </row>
    <row r="211" spans="6:9" ht="12.75">
      <c r="F211" s="8"/>
      <c r="G211" s="8"/>
      <c r="H211" s="8"/>
      <c r="I211" s="8"/>
    </row>
    <row r="212" spans="6:9" ht="12.75">
      <c r="F212" s="8"/>
      <c r="G212" s="8"/>
      <c r="H212" s="8"/>
      <c r="I212" s="8"/>
    </row>
    <row r="213" spans="6:9" ht="12.75">
      <c r="F213" s="8"/>
      <c r="G213" s="8"/>
      <c r="H213" s="8"/>
      <c r="I213" s="8"/>
    </row>
    <row r="214" spans="6:9" ht="12.75">
      <c r="F214" s="8"/>
      <c r="G214" s="8"/>
      <c r="H214" s="8"/>
      <c r="I214" s="8"/>
    </row>
    <row r="215" spans="6:9" ht="12.75">
      <c r="F215" s="8"/>
      <c r="G215" s="8"/>
      <c r="H215" s="8"/>
      <c r="I215" s="8"/>
    </row>
    <row r="216" spans="6:9" ht="12.75">
      <c r="F216" s="8"/>
      <c r="G216" s="8"/>
      <c r="H216" s="8"/>
      <c r="I216" s="8"/>
    </row>
    <row r="217" spans="6:9" ht="12.75">
      <c r="F217" s="8"/>
      <c r="G217" s="8"/>
      <c r="H217" s="8"/>
      <c r="I217" s="8"/>
    </row>
    <row r="218" spans="6:9" ht="12.75">
      <c r="F218" s="8"/>
      <c r="G218" s="8"/>
      <c r="H218" s="8"/>
      <c r="I218" s="8"/>
    </row>
    <row r="219" spans="6:9" ht="12.75">
      <c r="F219" s="8"/>
      <c r="G219" s="8"/>
      <c r="H219" s="8"/>
      <c r="I219" s="8"/>
    </row>
    <row r="220" spans="6:9" ht="12.75">
      <c r="F220" s="8"/>
      <c r="G220" s="8"/>
      <c r="H220" s="8"/>
      <c r="I220" s="8"/>
    </row>
    <row r="221" spans="6:9" ht="12.75">
      <c r="F221" s="8"/>
      <c r="G221" s="8"/>
      <c r="H221" s="8"/>
      <c r="I221" s="8"/>
    </row>
    <row r="222" spans="6:9" ht="12.75">
      <c r="F222" s="8"/>
      <c r="G222" s="8"/>
      <c r="H222" s="8"/>
      <c r="I222" s="8"/>
    </row>
    <row r="223" spans="6:9" ht="12.75">
      <c r="F223" s="8"/>
      <c r="G223" s="8"/>
      <c r="H223" s="8"/>
      <c r="I223" s="8"/>
    </row>
    <row r="224" spans="6:9" ht="12.75">
      <c r="F224" s="8"/>
      <c r="G224" s="8"/>
      <c r="H224" s="8"/>
      <c r="I224" s="8"/>
    </row>
    <row r="225" spans="6:9" ht="12.75">
      <c r="F225" s="8"/>
      <c r="G225" s="8"/>
      <c r="H225" s="8"/>
      <c r="I225" s="8"/>
    </row>
    <row r="226" spans="6:9" ht="12.75">
      <c r="F226" s="8"/>
      <c r="G226" s="8"/>
      <c r="H226" s="8"/>
      <c r="I226" s="8"/>
    </row>
    <row r="227" spans="6:9" ht="12.75">
      <c r="F227" s="8"/>
      <c r="G227" s="8"/>
      <c r="H227" s="8"/>
      <c r="I227" s="8"/>
    </row>
    <row r="228" spans="6:9" ht="12.75">
      <c r="F228" s="8"/>
      <c r="G228" s="8"/>
      <c r="H228" s="8"/>
      <c r="I228" s="8"/>
    </row>
    <row r="229" spans="6:9" ht="12.75">
      <c r="F229" s="8"/>
      <c r="G229" s="8"/>
      <c r="H229" s="8"/>
      <c r="I229" s="8"/>
    </row>
    <row r="230" spans="6:9" ht="12.75">
      <c r="F230" s="8"/>
      <c r="G230" s="8"/>
      <c r="H230" s="8"/>
      <c r="I230" s="8"/>
    </row>
    <row r="231" spans="6:9" ht="12.75">
      <c r="F231" s="8"/>
      <c r="G231" s="8"/>
      <c r="H231" s="8"/>
      <c r="I231" s="8"/>
    </row>
    <row r="232" spans="6:9" ht="12.75">
      <c r="F232" s="8"/>
      <c r="G232" s="8"/>
      <c r="H232" s="8"/>
      <c r="I232" s="8"/>
    </row>
    <row r="233" spans="6:9" ht="12.75">
      <c r="F233" s="8"/>
      <c r="G233" s="8"/>
      <c r="H233" s="8"/>
      <c r="I233" s="8"/>
    </row>
    <row r="234" spans="6:9" ht="12.75">
      <c r="F234" s="8"/>
      <c r="G234" s="8"/>
      <c r="H234" s="8"/>
      <c r="I234" s="8"/>
    </row>
    <row r="235" spans="6:9" ht="12.75">
      <c r="F235" s="8"/>
      <c r="G235" s="8"/>
      <c r="H235" s="8"/>
      <c r="I235" s="8"/>
    </row>
    <row r="236" spans="6:9" ht="12.75">
      <c r="F236" s="8"/>
      <c r="G236" s="8"/>
      <c r="H236" s="8"/>
      <c r="I236" s="8"/>
    </row>
    <row r="237" spans="6:9" ht="12.75">
      <c r="F237" s="8"/>
      <c r="G237" s="8"/>
      <c r="H237" s="8"/>
      <c r="I237" s="8"/>
    </row>
    <row r="238" spans="6:9" ht="12.75">
      <c r="F238" s="8"/>
      <c r="G238" s="8"/>
      <c r="H238" s="8"/>
      <c r="I238" s="8"/>
    </row>
    <row r="239" spans="6:9" ht="12.75">
      <c r="F239" s="8"/>
      <c r="G239" s="8"/>
      <c r="H239" s="8"/>
      <c r="I239" s="8"/>
    </row>
    <row r="240" spans="6:9" ht="12.75">
      <c r="F240" s="8"/>
      <c r="G240" s="8"/>
      <c r="H240" s="8"/>
      <c r="I240" s="8"/>
    </row>
    <row r="241" spans="6:9" ht="12.75">
      <c r="F241" s="8"/>
      <c r="G241" s="8"/>
      <c r="H241" s="8"/>
      <c r="I241" s="8"/>
    </row>
    <row r="242" spans="6:9" ht="12.75">
      <c r="F242" s="8"/>
      <c r="G242" s="8"/>
      <c r="H242" s="8"/>
      <c r="I242" s="8"/>
    </row>
    <row r="243" spans="6:9" ht="12.75">
      <c r="F243" s="8"/>
      <c r="G243" s="8"/>
      <c r="H243" s="8"/>
      <c r="I243" s="8"/>
    </row>
    <row r="244" spans="6:9" ht="12.75">
      <c r="F244" s="8"/>
      <c r="G244" s="8"/>
      <c r="H244" s="8"/>
      <c r="I244" s="8"/>
    </row>
    <row r="245" spans="6:9" ht="12.75">
      <c r="F245" s="8"/>
      <c r="G245" s="8"/>
      <c r="H245" s="8"/>
      <c r="I245" s="8"/>
    </row>
    <row r="246" spans="6:9" ht="12.75">
      <c r="F246" s="8"/>
      <c r="G246" s="8"/>
      <c r="H246" s="8"/>
      <c r="I246" s="8"/>
    </row>
    <row r="247" spans="6:9" ht="12.75">
      <c r="F247" s="8"/>
      <c r="G247" s="8"/>
      <c r="H247" s="8"/>
      <c r="I247" s="8"/>
    </row>
    <row r="248" spans="6:9" ht="12.75">
      <c r="F248" s="8"/>
      <c r="G248" s="8"/>
      <c r="H248" s="8"/>
      <c r="I248" s="8"/>
    </row>
    <row r="249" spans="6:9" ht="12.75">
      <c r="F249" s="8"/>
      <c r="G249" s="8"/>
      <c r="H249" s="8"/>
      <c r="I249" s="8"/>
    </row>
  </sheetData>
  <printOptions/>
  <pageMargins left="0.43" right="0.75" top="0.36" bottom="0.36" header="0.26" footer="0.28"/>
  <pageSetup horizontalDpi="300" verticalDpi="300" orientation="portrait" scale="75" r:id="rId1"/>
  <headerFooter alignWithMargins="0">
    <oddFooter>&amp;L&amp;9JCB/KLSE'DEC Qtr&amp;R&amp;9&amp;D&amp;T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thomas &amp; ramanan</dc:creator>
  <cp:keywords/>
  <dc:description/>
  <cp:lastModifiedBy>MCL Corp</cp:lastModifiedBy>
  <cp:lastPrinted>2001-02-26T02:23:34Z</cp:lastPrinted>
  <dcterms:created xsi:type="dcterms:W3CDTF">2001-02-22T08:32:40Z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