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225" windowHeight="8280" activeTab="0"/>
  </bookViews>
  <sheets>
    <sheet name="CCBS" sheetId="1" r:id="rId1"/>
    <sheet name="CCFS" sheetId="2" r:id="rId2"/>
    <sheet name="CCSCE" sheetId="3" r:id="rId3"/>
    <sheet name="CCIS" sheetId="4" r:id="rId4"/>
  </sheets>
  <definedNames>
    <definedName name="_xlnm.Print_Area" localSheetId="0">'CCBS'!$A$1:$C$59</definedName>
    <definedName name="_xlnm.Print_Area" localSheetId="1">'CCFS'!$A$1:$C$59</definedName>
    <definedName name="_xlnm.Print_Area" localSheetId="3">'CCIS'!$A$1:$E$38</definedName>
    <definedName name="_xlnm.Print_Area" localSheetId="2">'CCSCE'!$A$1:$F$31</definedName>
  </definedNames>
  <calcPr fullCalcOnLoad="1"/>
</workbook>
</file>

<file path=xl/sharedStrings.xml><?xml version="1.0" encoding="utf-8"?>
<sst xmlns="http://schemas.openxmlformats.org/spreadsheetml/2006/main" count="198" uniqueCount="140">
  <si>
    <t/>
  </si>
  <si>
    <t>CURRENT ASSETS</t>
  </si>
  <si>
    <t>CURRENT LIABILITIES</t>
  </si>
  <si>
    <t>EG INDUSTRIES BERHAD (222897-W)</t>
  </si>
  <si>
    <t>ok</t>
  </si>
  <si>
    <t xml:space="preserve"> EG INDUSTRIES BERHAD (222897-W)</t>
  </si>
  <si>
    <t xml:space="preserve"> (INCORPORATED IN MALAYSIA)</t>
  </si>
  <si>
    <t>CONDENSED CONSOLIDATED INCOME STATEMENTS</t>
  </si>
  <si>
    <t>(The figures have not been audited)</t>
  </si>
  <si>
    <t>INDIVIDUAL QUARTER</t>
  </si>
  <si>
    <t>CUMULATIVE QUARTER</t>
  </si>
  <si>
    <t>CURRENT</t>
  </si>
  <si>
    <t>PRECEDING</t>
  </si>
  <si>
    <t>YEAR</t>
  </si>
  <si>
    <t>QUARTER</t>
  </si>
  <si>
    <t>CORRESPONDING</t>
  </si>
  <si>
    <t>TO DATE</t>
  </si>
  <si>
    <t>PERIOD</t>
  </si>
  <si>
    <t>RM'000</t>
  </si>
  <si>
    <t>Revenue</t>
  </si>
  <si>
    <t>Operating profit</t>
  </si>
  <si>
    <t xml:space="preserve">Interest income </t>
  </si>
  <si>
    <t>Interest expense</t>
  </si>
  <si>
    <t>Depreciation &amp; amortisation</t>
  </si>
  <si>
    <t>Exceptional item</t>
  </si>
  <si>
    <t>Tax expense</t>
  </si>
  <si>
    <t>Minority interests</t>
  </si>
  <si>
    <t>Basic earnings per ordinary share (sen)</t>
  </si>
  <si>
    <t>(The Condensed Consolidated Income Statement should be read in conjunction with the Audited</t>
  </si>
  <si>
    <t>EG INDUSRIES BERHAD (222897-W)</t>
  </si>
  <si>
    <t>(INCORPORATED IN MALAYSIA)</t>
  </si>
  <si>
    <t>CONDENSED CONSOLIDATED BALANCE SHEET</t>
  </si>
  <si>
    <t>Unaudited</t>
  </si>
  <si>
    <t>Audited</t>
  </si>
  <si>
    <t>as at</t>
  </si>
  <si>
    <t>Property, plant and equipment</t>
  </si>
  <si>
    <t>Goodwill on consolidation</t>
  </si>
  <si>
    <t xml:space="preserve">Other investments  </t>
  </si>
  <si>
    <t xml:space="preserve">  Inventories</t>
  </si>
  <si>
    <t xml:space="preserve">  Trade and other receivables</t>
  </si>
  <si>
    <t xml:space="preserve">  Tax recoverable</t>
  </si>
  <si>
    <t xml:space="preserve">  Fixed deposits with licensed banks</t>
  </si>
  <si>
    <t xml:space="preserve">  Cash and bank balances</t>
  </si>
  <si>
    <t xml:space="preserve">  Trade and other payables</t>
  </si>
  <si>
    <t xml:space="preserve">  Short-term borrowings</t>
  </si>
  <si>
    <t xml:space="preserve">  Term Loan (secured)</t>
  </si>
  <si>
    <t>Net Current Assets / (Liabilities)</t>
  </si>
  <si>
    <t>Represented by :</t>
  </si>
  <si>
    <t>Share capital</t>
  </si>
  <si>
    <t>Share premium</t>
  </si>
  <si>
    <t>Revenue reserves</t>
  </si>
  <si>
    <t>Shareholder's fund</t>
  </si>
  <si>
    <t>Long term and deferred liabilities</t>
  </si>
  <si>
    <t xml:space="preserve">  Borrowings</t>
  </si>
  <si>
    <t xml:space="preserve">(The Condensed Consolidated Balance Sheet should be read in conjunction with the </t>
  </si>
  <si>
    <t>CONDENSED CONSOLIDATED STATEMENT OF CHANGES IN EQUITY</t>
  </si>
  <si>
    <t>Share</t>
  </si>
  <si>
    <t>Retained</t>
  </si>
  <si>
    <t>capital</t>
  </si>
  <si>
    <t>premium</t>
  </si>
  <si>
    <t>profits</t>
  </si>
  <si>
    <t>Total</t>
  </si>
  <si>
    <t>Net profit for the period</t>
  </si>
  <si>
    <t xml:space="preserve">(The Condensed Consolidated Statement Of Changes In Equity should be read in conjunction </t>
  </si>
  <si>
    <t>CONDENSED CONSOLIDATED CASH FLOW STATEMENT</t>
  </si>
  <si>
    <t>Cash flows from/(used in) operating activities</t>
  </si>
  <si>
    <t>Profit/(loss) before tax</t>
  </si>
  <si>
    <t>Adjustments for :</t>
  </si>
  <si>
    <t>Depreciation</t>
  </si>
  <si>
    <t>Interest income</t>
  </si>
  <si>
    <t>Dividend income</t>
  </si>
  <si>
    <t>Operating profit before working capital changes</t>
  </si>
  <si>
    <t>(Increase)/Decrease in inventories</t>
  </si>
  <si>
    <t>(Increase)/Decrease in trade and other receivables</t>
  </si>
  <si>
    <t>Increase/(Decrease) in trade and other payables</t>
  </si>
  <si>
    <t>Cash generated from operations</t>
  </si>
  <si>
    <t>Interest expenses</t>
  </si>
  <si>
    <t>Cash flows from/(used in) investing activities</t>
  </si>
  <si>
    <t>Interest received</t>
  </si>
  <si>
    <t>Dividend received</t>
  </si>
  <si>
    <t>Purchase of property, plant and equipment</t>
  </si>
  <si>
    <t>Net cash from/(used in) investing activities</t>
  </si>
  <si>
    <t>Cash flows from/(used in) financing activities</t>
  </si>
  <si>
    <t>Repayment of term loan</t>
  </si>
  <si>
    <t>Net cash from/(used in) financing activities</t>
  </si>
  <si>
    <t>Net increase/(decrease) in cash and cash equivalents</t>
  </si>
  <si>
    <t xml:space="preserve">Cash and cash equivalents at 01 July </t>
  </si>
  <si>
    <t>Cash and cash equivalents comprise the following:</t>
  </si>
  <si>
    <t>Fixed deposit with licensed banks</t>
  </si>
  <si>
    <t>Cash and bank balances</t>
  </si>
  <si>
    <t>(The Condensed Consolidated Cash Flow Statement should be read in conjunction</t>
  </si>
  <si>
    <t>diff</t>
  </si>
  <si>
    <t xml:space="preserve"> </t>
  </si>
  <si>
    <t>Deferred tax Asset</t>
  </si>
  <si>
    <t>ICULS</t>
  </si>
  <si>
    <t xml:space="preserve">  ICULS </t>
  </si>
  <si>
    <t>equity</t>
  </si>
  <si>
    <t>Amortisation of goodwill on consolidation</t>
  </si>
  <si>
    <t>Income taxes paid</t>
  </si>
  <si>
    <t>Proceeds from disposal of property, plant and equipment</t>
  </si>
  <si>
    <t xml:space="preserve">Cash and cash equivalents at 30 June </t>
  </si>
  <si>
    <t xml:space="preserve">  Minority interest</t>
  </si>
  <si>
    <t>Balance as at 01.07.2005</t>
  </si>
  <si>
    <t>Net (repayment)/ drawdown of revolving credits</t>
  </si>
  <si>
    <t>Net (repayment)/drawdown of bank overdraft</t>
  </si>
  <si>
    <t>Expenses incurred on issue of ICULS</t>
  </si>
  <si>
    <t>Payment of expenses incurred on issue of ICULS</t>
  </si>
  <si>
    <t>Net (Repayment)/Drawdown of loan</t>
  </si>
  <si>
    <t>Net assets per share (RM)</t>
  </si>
  <si>
    <t>Gain on disposal of quoted investment / unit trust</t>
  </si>
  <si>
    <t>Proceeds from disposal of quoted investments / unit trust</t>
  </si>
  <si>
    <t>ICULS be converted into shares</t>
  </si>
  <si>
    <t>Net cash from/ (used in) operating activities</t>
  </si>
  <si>
    <t>Payment of hire purchase creditors</t>
  </si>
  <si>
    <t>30.06.2006</t>
  </si>
  <si>
    <t>30.09.2006</t>
  </si>
  <si>
    <t xml:space="preserve">  Deferred tax liability</t>
  </si>
  <si>
    <t>Balance as at 01.07.2006</t>
  </si>
  <si>
    <t xml:space="preserve">  with the Audited Financial Statements for the year ended 30.06.2006)</t>
  </si>
  <si>
    <t>(3 MONTHS)</t>
  </si>
  <si>
    <t xml:space="preserve">  Financial Statements for the year ended 30.06.2006)</t>
  </si>
  <si>
    <t xml:space="preserve"> with the Audited  Financial Statements for the year ended 30.06.2006)</t>
  </si>
  <si>
    <t>30.12.2005</t>
  </si>
  <si>
    <t>Net (repayment)/drawdown of bankers' acceptance</t>
  </si>
  <si>
    <t>* All data and information are solely for information purposes and no representation or warranty, expressed or implied is made as to its accuracy, completeness or correctness. Investors are advised to make their own investment decision at their own risks. All information has been compiled or arrived at from source believed to be reliable and acting in good faith. Opinion expressed are subject to change without notice. SMT Technologies Sdn Bhd shall not be responsible for any consequential loss or damage, and all other liabilities of whatsoever nature, whether direct or indirect. This document may not be reproduced, distributed or published in any form for any other purposes.</t>
  </si>
  <si>
    <t>Provision for impairment losss in value of investment written back</t>
  </si>
  <si>
    <t xml:space="preserve"> Audited Financial Statements for the year ended 30.06.2006)</t>
  </si>
  <si>
    <t>AS AT 30.06.2007</t>
  </si>
  <si>
    <t>30.06.2007</t>
  </si>
  <si>
    <t>Balance as at 30.06.2006</t>
  </si>
  <si>
    <t>Prior year adjustment</t>
  </si>
  <si>
    <t>As 1 July 2005 (As restated)</t>
  </si>
  <si>
    <t>Balance as at 30.06.2007</t>
  </si>
  <si>
    <t>(12 MONTHS)</t>
  </si>
  <si>
    <t>Drawdown of Export Credit and Trust Receipt</t>
  </si>
  <si>
    <t>Gain on disposal of property , plant and equipment</t>
  </si>
  <si>
    <t xml:space="preserve">FOR THE FOURTH QUARTER ENDED 30.06.2007 </t>
  </si>
  <si>
    <t xml:space="preserve">Profit / (Loss) before taxation and minority interest </t>
  </si>
  <si>
    <t xml:space="preserve">Profit / (Loss) after taxation before minority interest </t>
  </si>
  <si>
    <t>Net Profit / (Loss) for the period</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</si>
</sst>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US$&quot;#,##0_);\(&quot;US$&quot;#,##0\)"/>
    <numFmt numFmtId="173" formatCode="&quot;US$&quot;#,##0_);[Red]\(&quot;US$&quot;#,##0\)"/>
    <numFmt numFmtId="174" formatCode="&quot;US$&quot;#,##0.00_);\(&quot;US$&quot;#,##0.00\)"/>
    <numFmt numFmtId="175"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
    <numFmt numFmtId="185" formatCode="#,##0.0_);\(#,##0.0\)"/>
    <numFmt numFmtId="186" formatCode="#,##0.000_);\(#,##0.000\)"/>
    <numFmt numFmtId="187" formatCode="0.0000000"/>
    <numFmt numFmtId="188" formatCode="0.000000"/>
    <numFmt numFmtId="189" formatCode="0.00000"/>
    <numFmt numFmtId="190" formatCode="0.0000"/>
    <numFmt numFmtId="191" formatCode="0.000"/>
    <numFmt numFmtId="192" formatCode="0.00000000"/>
    <numFmt numFmtId="193" formatCode="0.0"/>
    <numFmt numFmtId="194" formatCode="#,##0.0000_);\(#,##0.0000\)"/>
    <numFmt numFmtId="195" formatCode="#,##0.0000000000_);\(#,##0.0000000000\)"/>
    <numFmt numFmtId="196" formatCode="#,##0.000000000_);\(#,##0.000000000\)"/>
    <numFmt numFmtId="197" formatCode="#,##0.00000000_);\(#,##0.00000000\)"/>
    <numFmt numFmtId="198" formatCode="#,##0.0000000_);\(#,##0.0000000\)"/>
    <numFmt numFmtId="199" formatCode="#,##0.000000_);\(#,##0.000000\)"/>
    <numFmt numFmtId="200" formatCode="_(* #,##0.00_);_(* \(#,##0.00\);_(* &quot;-&quot;_);_(@_)"/>
    <numFmt numFmtId="201" formatCode="_(* #,##0.0000_);_(* \(#,##0.0000\);_(* &quot;-&quot;_);_(@_)"/>
    <numFmt numFmtId="202" formatCode="[$-409]d\-mmm\-yy;@"/>
    <numFmt numFmtId="203" formatCode="_(* #,##0_);_(* \(#,##0\);_(* &quot;-&quot;??_);_(@_)"/>
    <numFmt numFmtId="204" formatCode="#,##0.00;[Red]#,##0.00"/>
    <numFmt numFmtId="205" formatCode="#,##0.0;[Red]#,##0.0"/>
    <numFmt numFmtId="206" formatCode="#,##0;[Red]#,##0"/>
    <numFmt numFmtId="207" formatCode="_(* #,##0.0_);_(* \(#,##0.0\);_(* &quot;-&quot;??_);_(@_)"/>
    <numFmt numFmtId="208" formatCode="_(* #,##0.0_);_(* \(#,##0.0\);_(* &quot;-&quot;_);_(@_)"/>
    <numFmt numFmtId="209" formatCode="_(* #,##0.000_);_(* \(#,##0.000\);_(* &quot;-&quot;_);_(@_)"/>
    <numFmt numFmtId="210" formatCode="dd\-mmm\-yy_)"/>
    <numFmt numFmtId="211" formatCode="_(* #,##0.0_);_(* \(#,##0.0\);_(* &quot;-&quot;?_);_(@_)"/>
    <numFmt numFmtId="212" formatCode="0.0%"/>
    <numFmt numFmtId="213" formatCode="_(* #,##0_);_(* \(#,##0\);_(* \-_);_(@_)"/>
    <numFmt numFmtId="214" formatCode="_(* #,##0_);_(* \(#,##0\);_(* \-??_);_(@_)"/>
    <numFmt numFmtId="215" formatCode="0.000%"/>
    <numFmt numFmtId="216" formatCode="0.0000%"/>
    <numFmt numFmtId="217" formatCode="0.00000%"/>
  </numFmts>
  <fonts count="10">
    <font>
      <sz val="10"/>
      <name val="Arial"/>
      <family val="2"/>
    </font>
    <font>
      <u val="single"/>
      <sz val="10"/>
      <color indexed="12"/>
      <name val="Arial"/>
      <family val="2"/>
    </font>
    <font>
      <u val="single"/>
      <sz val="10"/>
      <color indexed="36"/>
      <name val="Arial"/>
      <family val="2"/>
    </font>
    <font>
      <u val="single"/>
      <sz val="10"/>
      <name val="Arial"/>
      <family val="2"/>
    </font>
    <font>
      <b/>
      <sz val="10"/>
      <name val="Arial"/>
      <family val="2"/>
    </font>
    <font>
      <b/>
      <u val="single"/>
      <sz val="10"/>
      <name val="Arial"/>
      <family val="2"/>
    </font>
    <font>
      <sz val="12"/>
      <name val="Helv"/>
      <family val="2"/>
    </font>
    <font>
      <b/>
      <sz val="10"/>
      <name val="Arial Narrow"/>
      <family val="2"/>
    </font>
    <font>
      <sz val="10"/>
      <color indexed="12"/>
      <name val="Arial"/>
      <family val="2"/>
    </font>
    <font>
      <sz val="10"/>
      <name val="Times New Roman"/>
      <family val="1"/>
    </font>
  </fonts>
  <fills count="2">
    <fill>
      <patternFill/>
    </fill>
    <fill>
      <patternFill patternType="gray125"/>
    </fill>
  </fills>
  <borders count="11">
    <border>
      <left/>
      <right/>
      <top/>
      <bottom/>
      <diagonal/>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double"/>
      <bottom>
        <color indexed="63"/>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37" fontId="6" fillId="0" borderId="0">
      <alignment/>
      <protection/>
    </xf>
    <xf numFmtId="37" fontId="6" fillId="0" borderId="0">
      <alignment/>
      <protection/>
    </xf>
    <xf numFmtId="37" fontId="6" fillId="0" borderId="0">
      <alignment/>
      <protection/>
    </xf>
    <xf numFmtId="37" fontId="6" fillId="0" borderId="0">
      <alignment/>
      <protection/>
    </xf>
    <xf numFmtId="9" fontId="0" fillId="0" borderId="0" applyFont="0" applyFill="0" applyBorder="0" applyAlignment="0" applyProtection="0"/>
  </cellStyleXfs>
  <cellXfs count="106">
    <xf numFmtId="0" fontId="0" fillId="0" borderId="0" xfId="0" applyAlignment="1">
      <alignment/>
    </xf>
    <xf numFmtId="37" fontId="4" fillId="0" borderId="0" xfId="21" applyFont="1" applyAlignment="1" applyProtection="1">
      <alignment horizontal="left"/>
      <protection locked="0"/>
    </xf>
    <xf numFmtId="169" fontId="4" fillId="0" borderId="0" xfId="23" applyNumberFormat="1" applyFont="1">
      <alignment/>
      <protection/>
    </xf>
    <xf numFmtId="37" fontId="4" fillId="0" borderId="0" xfId="24" applyFont="1" applyFill="1" applyBorder="1" applyAlignment="1" applyProtection="1">
      <alignment horizontal="center"/>
      <protection locked="0"/>
    </xf>
    <xf numFmtId="0" fontId="0" fillId="0" borderId="0" xfId="0" applyFont="1" applyAlignment="1">
      <alignment/>
    </xf>
    <xf numFmtId="203" fontId="0" fillId="0" borderId="1" xfId="15" applyNumberFormat="1" applyFont="1" applyFill="1" applyBorder="1" applyAlignment="1" applyProtection="1">
      <alignment horizontal="right"/>
      <protection locked="0"/>
    </xf>
    <xf numFmtId="169" fontId="0" fillId="0" borderId="0" xfId="22" applyNumberFormat="1" applyFont="1">
      <alignment/>
      <protection/>
    </xf>
    <xf numFmtId="202" fontId="0" fillId="0" borderId="0" xfId="22" applyNumberFormat="1" applyFont="1">
      <alignment/>
      <protection/>
    </xf>
    <xf numFmtId="37" fontId="4" fillId="0" borderId="0" xfId="22" applyFont="1" applyAlignment="1" applyProtection="1">
      <alignment horizontal="left"/>
      <protection locked="0"/>
    </xf>
    <xf numFmtId="37" fontId="4" fillId="0" borderId="0" xfId="22" applyFont="1">
      <alignment/>
      <protection/>
    </xf>
    <xf numFmtId="37" fontId="0" fillId="0" borderId="0" xfId="22" applyFont="1">
      <alignment/>
      <protection/>
    </xf>
    <xf numFmtId="169" fontId="4" fillId="0" borderId="0" xfId="22" applyNumberFormat="1" applyFont="1" applyAlignment="1">
      <alignment horizontal="center"/>
      <protection/>
    </xf>
    <xf numFmtId="169" fontId="0" fillId="0" borderId="0" xfId="22" applyNumberFormat="1" applyFont="1" applyAlignment="1">
      <alignment horizontal="center"/>
      <protection/>
    </xf>
    <xf numFmtId="37" fontId="6" fillId="0" borderId="0" xfId="22" applyFont="1">
      <alignment/>
      <protection/>
    </xf>
    <xf numFmtId="169" fontId="0" fillId="0" borderId="2" xfId="22" applyNumberFormat="1" applyFont="1" applyBorder="1" applyAlignment="1">
      <alignment horizontal="center"/>
      <protection/>
    </xf>
    <xf numFmtId="169" fontId="0" fillId="0" borderId="2" xfId="22" applyNumberFormat="1" applyFont="1" applyFill="1" applyBorder="1">
      <alignment/>
      <protection/>
    </xf>
    <xf numFmtId="169" fontId="0" fillId="0" borderId="3" xfId="22" applyNumberFormat="1" applyFont="1" applyBorder="1">
      <alignment/>
      <protection/>
    </xf>
    <xf numFmtId="37" fontId="4" fillId="0" borderId="0" xfId="21" applyNumberFormat="1" applyFont="1" applyFill="1" applyBorder="1" applyAlignment="1" applyProtection="1">
      <alignment horizontal="center"/>
      <protection locked="0"/>
    </xf>
    <xf numFmtId="200" fontId="0" fillId="0" borderId="0" xfId="24" applyNumberFormat="1" applyFont="1" applyFill="1" applyBorder="1">
      <alignment/>
      <protection/>
    </xf>
    <xf numFmtId="0" fontId="0" fillId="0" borderId="0" xfId="0" applyFill="1" applyAlignment="1">
      <alignment/>
    </xf>
    <xf numFmtId="169" fontId="0" fillId="0" borderId="0" xfId="23" applyNumberFormat="1" applyFont="1" applyFill="1">
      <alignment/>
      <protection/>
    </xf>
    <xf numFmtId="37" fontId="4" fillId="0" borderId="0" xfId="23" applyNumberFormat="1" applyFont="1" applyFill="1" applyBorder="1" applyAlignment="1" applyProtection="1">
      <alignment horizontal="center"/>
      <protection locked="0"/>
    </xf>
    <xf numFmtId="169" fontId="4" fillId="0" borderId="0" xfId="23" applyNumberFormat="1" applyFont="1" applyFill="1" applyAlignment="1">
      <alignment horizontal="center"/>
      <protection/>
    </xf>
    <xf numFmtId="0" fontId="0" fillId="0" borderId="0" xfId="0" applyFont="1" applyFill="1" applyAlignment="1">
      <alignment/>
    </xf>
    <xf numFmtId="37" fontId="6" fillId="0" borderId="0" xfId="23" applyFont="1" applyFill="1">
      <alignment/>
      <protection/>
    </xf>
    <xf numFmtId="169" fontId="0" fillId="0" borderId="0" xfId="23" applyNumberFormat="1" applyFont="1" applyFill="1" applyBorder="1">
      <alignment/>
      <protection/>
    </xf>
    <xf numFmtId="169" fontId="8" fillId="0" borderId="0" xfId="23" applyNumberFormat="1" applyFont="1" applyFill="1" applyBorder="1">
      <alignment/>
      <protection/>
    </xf>
    <xf numFmtId="200" fontId="0" fillId="0" borderId="0" xfId="23" applyNumberFormat="1" applyFont="1" applyFill="1" applyBorder="1">
      <alignment/>
      <protection/>
    </xf>
    <xf numFmtId="37" fontId="4" fillId="0" borderId="0" xfId="21" applyFont="1" applyFill="1" applyAlignment="1" applyProtection="1">
      <alignment horizontal="left"/>
      <protection locked="0"/>
    </xf>
    <xf numFmtId="169" fontId="0" fillId="0" borderId="0" xfId="24" applyNumberFormat="1" applyFont="1" applyFill="1">
      <alignment/>
      <protection/>
    </xf>
    <xf numFmtId="37" fontId="4" fillId="0" borderId="0" xfId="24" applyFont="1" applyFill="1" applyAlignment="1" applyProtection="1">
      <alignment horizontal="left"/>
      <protection locked="0"/>
    </xf>
    <xf numFmtId="169" fontId="4" fillId="0" borderId="0" xfId="24" applyNumberFormat="1" applyFont="1" applyFill="1">
      <alignment/>
      <protection/>
    </xf>
    <xf numFmtId="169" fontId="4" fillId="0" borderId="0" xfId="23" applyNumberFormat="1" applyFont="1" applyFill="1">
      <alignment/>
      <protection/>
    </xf>
    <xf numFmtId="169" fontId="0" fillId="0" borderId="0" xfId="24" applyNumberFormat="1" applyFont="1" applyFill="1" applyAlignment="1">
      <alignment horizontal="center"/>
      <protection/>
    </xf>
    <xf numFmtId="37" fontId="7" fillId="0" borderId="0" xfId="24" applyNumberFormat="1" applyFont="1" applyFill="1" applyAlignment="1" applyProtection="1">
      <alignment horizontal="center"/>
      <protection locked="0"/>
    </xf>
    <xf numFmtId="37" fontId="4" fillId="0" borderId="2" xfId="24" applyFont="1" applyFill="1" applyBorder="1" applyAlignment="1" applyProtection="1">
      <alignment horizontal="center"/>
      <protection locked="0"/>
    </xf>
    <xf numFmtId="37" fontId="7" fillId="0" borderId="0" xfId="24" applyFont="1" applyFill="1" applyAlignment="1" applyProtection="1">
      <alignment horizontal="center"/>
      <protection locked="0"/>
    </xf>
    <xf numFmtId="169" fontId="0" fillId="0" borderId="4" xfId="24" applyNumberFormat="1" applyFont="1" applyFill="1" applyBorder="1">
      <alignment/>
      <protection/>
    </xf>
    <xf numFmtId="169" fontId="0" fillId="0" borderId="0" xfId="24" applyNumberFormat="1" applyFont="1" applyFill="1" applyAlignment="1">
      <alignment/>
      <protection/>
    </xf>
    <xf numFmtId="169" fontId="0" fillId="0" borderId="0" xfId="24" applyNumberFormat="1" applyFont="1" applyFill="1" applyBorder="1">
      <alignment/>
      <protection/>
    </xf>
    <xf numFmtId="169" fontId="0" fillId="0" borderId="2" xfId="24" applyNumberFormat="1" applyFont="1" applyFill="1" applyBorder="1">
      <alignment/>
      <protection/>
    </xf>
    <xf numFmtId="169" fontId="4" fillId="0" borderId="0" xfId="24" applyNumberFormat="1" applyFont="1" applyFill="1" applyAlignment="1">
      <alignment horizontal="left" wrapText="1"/>
      <protection/>
    </xf>
    <xf numFmtId="169" fontId="4" fillId="0" borderId="0" xfId="24" applyNumberFormat="1" applyFont="1" applyFill="1" applyAlignment="1">
      <alignment wrapText="1"/>
      <protection/>
    </xf>
    <xf numFmtId="169" fontId="0" fillId="0" borderId="3" xfId="24" applyNumberFormat="1" applyFont="1" applyFill="1" applyBorder="1">
      <alignment/>
      <protection/>
    </xf>
    <xf numFmtId="39" fontId="0" fillId="0" borderId="0" xfId="24" applyNumberFormat="1" applyFont="1" applyFill="1">
      <alignment/>
      <protection/>
    </xf>
    <xf numFmtId="201" fontId="0" fillId="0" borderId="0" xfId="24" applyNumberFormat="1" applyFont="1" applyFill="1" applyBorder="1">
      <alignment/>
      <protection/>
    </xf>
    <xf numFmtId="37" fontId="4" fillId="0" borderId="0" xfId="24" applyFont="1" applyFill="1">
      <alignment/>
      <protection/>
    </xf>
    <xf numFmtId="37" fontId="4" fillId="0" borderId="0" xfId="23" applyFont="1" applyFill="1" applyAlignment="1" applyProtection="1">
      <alignment horizontal="left"/>
      <protection locked="0"/>
    </xf>
    <xf numFmtId="37" fontId="4" fillId="0" borderId="0" xfId="23" applyFont="1" applyFill="1">
      <alignment/>
      <protection/>
    </xf>
    <xf numFmtId="37" fontId="0" fillId="0" borderId="0" xfId="21" applyFont="1" applyFill="1" applyAlignment="1">
      <alignment horizontal="center"/>
      <protection/>
    </xf>
    <xf numFmtId="37" fontId="0" fillId="0" borderId="0" xfId="21" applyFont="1" applyFill="1" applyBorder="1" applyAlignment="1">
      <alignment horizontal="center"/>
      <protection/>
    </xf>
    <xf numFmtId="37" fontId="4" fillId="0" borderId="0" xfId="21" applyFont="1" applyFill="1" applyBorder="1" applyAlignment="1" applyProtection="1">
      <alignment horizontal="center"/>
      <protection locked="0"/>
    </xf>
    <xf numFmtId="37" fontId="4" fillId="0" borderId="0" xfId="21" applyNumberFormat="1" applyFont="1" applyFill="1" applyAlignment="1" applyProtection="1">
      <alignment horizontal="center"/>
      <protection locked="0"/>
    </xf>
    <xf numFmtId="37" fontId="5" fillId="0" borderId="0" xfId="21" applyFont="1" applyFill="1" applyAlignment="1" applyProtection="1">
      <alignment horizontal="left"/>
      <protection locked="0"/>
    </xf>
    <xf numFmtId="37" fontId="4" fillId="0" borderId="0" xfId="21" applyFont="1" applyFill="1" applyAlignment="1">
      <alignment horizontal="center"/>
      <protection/>
    </xf>
    <xf numFmtId="37" fontId="0" fillId="0" borderId="0" xfId="21" applyFont="1" applyFill="1" applyAlignment="1" applyProtection="1">
      <alignment horizontal="left"/>
      <protection locked="0"/>
    </xf>
    <xf numFmtId="203" fontId="0" fillId="0" borderId="5" xfId="15" applyNumberFormat="1" applyFont="1" applyFill="1" applyBorder="1" applyAlignment="1" applyProtection="1">
      <alignment horizontal="right"/>
      <protection locked="0"/>
    </xf>
    <xf numFmtId="203" fontId="0" fillId="0" borderId="6" xfId="15" applyNumberFormat="1" applyFont="1" applyFill="1" applyBorder="1" applyAlignment="1" applyProtection="1">
      <alignment horizontal="right"/>
      <protection locked="0"/>
    </xf>
    <xf numFmtId="203" fontId="0" fillId="0" borderId="7" xfId="15" applyNumberFormat="1" applyFont="1" applyFill="1" applyBorder="1" applyAlignment="1" applyProtection="1">
      <alignment horizontal="right"/>
      <protection locked="0"/>
    </xf>
    <xf numFmtId="203" fontId="0" fillId="0" borderId="0" xfId="15" applyNumberFormat="1" applyFont="1" applyFill="1" applyAlignment="1" applyProtection="1">
      <alignment horizontal="right"/>
      <protection locked="0"/>
    </xf>
    <xf numFmtId="203" fontId="0" fillId="0" borderId="0" xfId="15" applyNumberFormat="1" applyFont="1" applyFill="1" applyBorder="1" applyAlignment="1" applyProtection="1">
      <alignment horizontal="right"/>
      <protection locked="0"/>
    </xf>
    <xf numFmtId="203" fontId="0" fillId="0" borderId="0" xfId="15" applyNumberFormat="1" applyFont="1" applyFill="1" applyBorder="1" applyAlignment="1" applyProtection="1">
      <alignment horizontal="left"/>
      <protection locked="0"/>
    </xf>
    <xf numFmtId="203" fontId="0" fillId="0" borderId="0" xfId="15" applyNumberFormat="1" applyFont="1" applyFill="1" applyAlignment="1" applyProtection="1">
      <alignment horizontal="left"/>
      <protection locked="0"/>
    </xf>
    <xf numFmtId="203" fontId="3" fillId="0" borderId="0" xfId="15" applyNumberFormat="1" applyFont="1" applyFill="1" applyBorder="1" applyAlignment="1">
      <alignment horizontal="center"/>
    </xf>
    <xf numFmtId="200" fontId="0" fillId="0" borderId="0" xfId="24" applyNumberFormat="1" applyFont="1" applyFill="1" applyBorder="1">
      <alignment/>
      <protection/>
    </xf>
    <xf numFmtId="169" fontId="0" fillId="0" borderId="0" xfId="0" applyNumberFormat="1" applyFill="1" applyAlignment="1">
      <alignment/>
    </xf>
    <xf numFmtId="37" fontId="0" fillId="0" borderId="0" xfId="22" applyFont="1">
      <alignment/>
      <protection/>
    </xf>
    <xf numFmtId="37" fontId="0" fillId="0" borderId="0" xfId="21" applyFont="1" applyFill="1" applyAlignment="1">
      <alignment/>
      <protection/>
    </xf>
    <xf numFmtId="202" fontId="0" fillId="0" borderId="0" xfId="21" applyNumberFormat="1" applyFont="1" applyFill="1" applyBorder="1" applyAlignment="1">
      <alignment/>
      <protection/>
    </xf>
    <xf numFmtId="0" fontId="0" fillId="0" borderId="0" xfId="0" applyFill="1" applyAlignment="1">
      <alignment/>
    </xf>
    <xf numFmtId="37" fontId="0" fillId="0" borderId="0" xfId="21" applyFont="1" applyFill="1" applyBorder="1" applyAlignment="1">
      <alignment/>
      <protection/>
    </xf>
    <xf numFmtId="203" fontId="0" fillId="0" borderId="0" xfId="0" applyNumberFormat="1" applyFill="1" applyAlignment="1">
      <alignment/>
    </xf>
    <xf numFmtId="37" fontId="0" fillId="0" borderId="0" xfId="0" applyNumberFormat="1" applyFill="1" applyAlignment="1">
      <alignment/>
    </xf>
    <xf numFmtId="203" fontId="0" fillId="0" borderId="5" xfId="15" applyNumberFormat="1" applyFont="1" applyFill="1" applyBorder="1" applyAlignment="1" applyProtection="1">
      <alignment/>
      <protection locked="0"/>
    </xf>
    <xf numFmtId="203" fontId="0" fillId="0" borderId="6" xfId="15" applyNumberFormat="1" applyFont="1" applyFill="1" applyBorder="1" applyAlignment="1" applyProtection="1">
      <alignment/>
      <protection locked="0"/>
    </xf>
    <xf numFmtId="203" fontId="0" fillId="0" borderId="1" xfId="15" applyNumberFormat="1" applyFont="1" applyFill="1" applyBorder="1" applyAlignment="1" applyProtection="1">
      <alignment/>
      <protection locked="0"/>
    </xf>
    <xf numFmtId="203" fontId="0" fillId="0" borderId="7" xfId="15" applyNumberFormat="1" applyFont="1" applyFill="1" applyBorder="1" applyAlignment="1" applyProtection="1">
      <alignment/>
      <protection locked="0"/>
    </xf>
    <xf numFmtId="203" fontId="0" fillId="0" borderId="0" xfId="15" applyNumberFormat="1" applyFont="1" applyFill="1" applyBorder="1" applyAlignment="1" applyProtection="1">
      <alignment/>
      <protection locked="0"/>
    </xf>
    <xf numFmtId="0" fontId="0" fillId="0" borderId="0" xfId="0" applyFont="1" applyFill="1" applyAlignment="1">
      <alignment/>
    </xf>
    <xf numFmtId="203" fontId="0" fillId="0" borderId="3" xfId="15" applyNumberFormat="1" applyFont="1" applyFill="1" applyBorder="1" applyAlignment="1" applyProtection="1">
      <alignment/>
      <protection locked="0"/>
    </xf>
    <xf numFmtId="203" fontId="0" fillId="0" borderId="0" xfId="15" applyNumberFormat="1" applyFont="1" applyFill="1" applyAlignment="1" applyProtection="1">
      <alignment/>
      <protection locked="0"/>
    </xf>
    <xf numFmtId="203" fontId="0" fillId="0" borderId="8" xfId="15" applyNumberFormat="1" applyFont="1" applyFill="1" applyBorder="1" applyAlignment="1" applyProtection="1">
      <alignment/>
      <protection locked="0"/>
    </xf>
    <xf numFmtId="37" fontId="4" fillId="0" borderId="0" xfId="21" applyFont="1" applyFill="1" applyAlignment="1">
      <alignment/>
      <protection/>
    </xf>
    <xf numFmtId="171" fontId="0" fillId="0" borderId="0" xfId="15" applyNumberFormat="1" applyFont="1" applyFill="1" applyAlignment="1">
      <alignment/>
    </xf>
    <xf numFmtId="203" fontId="0" fillId="0" borderId="0" xfId="15" applyNumberFormat="1" applyFont="1" applyFill="1" applyAlignment="1">
      <alignment/>
    </xf>
    <xf numFmtId="2" fontId="9" fillId="0" borderId="0" xfId="0" applyNumberFormat="1" applyFont="1" applyBorder="1" applyAlignment="1">
      <alignment vertical="center"/>
    </xf>
    <xf numFmtId="0" fontId="0" fillId="0" borderId="0" xfId="0" applyAlignment="1">
      <alignment vertical="center"/>
    </xf>
    <xf numFmtId="37" fontId="3" fillId="0" borderId="0" xfId="21" applyFont="1" applyFill="1" applyBorder="1" applyAlignment="1">
      <alignment/>
      <protection/>
    </xf>
    <xf numFmtId="203" fontId="0" fillId="0" borderId="0" xfId="15" applyNumberFormat="1" applyFont="1" applyFill="1" applyBorder="1" applyAlignment="1">
      <alignment/>
    </xf>
    <xf numFmtId="169" fontId="0" fillId="0" borderId="9" xfId="22" applyNumberFormat="1" applyFont="1" applyBorder="1">
      <alignment/>
      <protection/>
    </xf>
    <xf numFmtId="171" fontId="0" fillId="0" borderId="0" xfId="0" applyNumberFormat="1" applyFont="1" applyFill="1" applyAlignment="1">
      <alignment/>
    </xf>
    <xf numFmtId="37" fontId="5" fillId="0" borderId="0" xfId="24" applyNumberFormat="1" applyFont="1" applyFill="1" applyAlignment="1" applyProtection="1">
      <alignment horizontal="center"/>
      <protection locked="0"/>
    </xf>
    <xf numFmtId="37" fontId="5" fillId="0" borderId="0" xfId="24" applyFont="1" applyFill="1" applyAlignment="1" applyProtection="1">
      <alignment horizontal="center"/>
      <protection locked="0"/>
    </xf>
    <xf numFmtId="169" fontId="0" fillId="0" borderId="0" xfId="23" applyNumberFormat="1" applyFont="1" applyFill="1" applyAlignment="1">
      <alignment/>
      <protection/>
    </xf>
    <xf numFmtId="37" fontId="4" fillId="0" borderId="0" xfId="23" applyNumberFormat="1" applyFont="1" applyFill="1" applyBorder="1" applyAlignment="1" applyProtection="1">
      <alignment/>
      <protection locked="0"/>
    </xf>
    <xf numFmtId="169" fontId="4" fillId="0" borderId="0" xfId="23" applyNumberFormat="1" applyFont="1" applyFill="1" applyAlignment="1">
      <alignment/>
      <protection/>
    </xf>
    <xf numFmtId="0" fontId="0" fillId="0" borderId="0" xfId="0" applyFont="1" applyFill="1" applyAlignment="1">
      <alignment/>
    </xf>
    <xf numFmtId="169" fontId="0" fillId="0" borderId="5" xfId="23" applyNumberFormat="1" applyFont="1" applyFill="1" applyBorder="1" applyAlignment="1">
      <alignment/>
      <protection/>
    </xf>
    <xf numFmtId="169" fontId="0" fillId="0" borderId="6" xfId="23" applyNumberFormat="1" applyFont="1" applyFill="1" applyBorder="1" applyAlignment="1">
      <alignment/>
      <protection/>
    </xf>
    <xf numFmtId="169" fontId="0" fillId="0" borderId="1" xfId="23" applyNumberFormat="1" applyFont="1" applyFill="1" applyBorder="1" applyAlignment="1">
      <alignment/>
      <protection/>
    </xf>
    <xf numFmtId="169" fontId="0" fillId="0" borderId="7" xfId="23" applyNumberFormat="1" applyFont="1" applyFill="1" applyBorder="1" applyAlignment="1">
      <alignment/>
      <protection/>
    </xf>
    <xf numFmtId="37" fontId="6" fillId="0" borderId="0" xfId="23" applyFont="1" applyFill="1" applyAlignment="1">
      <alignment/>
      <protection/>
    </xf>
    <xf numFmtId="169" fontId="0" fillId="0" borderId="0" xfId="23" applyNumberFormat="1" applyFont="1" applyFill="1" applyBorder="1" applyAlignment="1">
      <alignment/>
      <protection/>
    </xf>
    <xf numFmtId="169" fontId="0" fillId="0" borderId="3" xfId="23" applyNumberFormat="1" applyFont="1" applyFill="1" applyBorder="1" applyAlignment="1">
      <alignment/>
      <protection/>
    </xf>
    <xf numFmtId="169" fontId="0" fillId="0" borderId="9" xfId="23" applyNumberFormat="1" applyFont="1" applyFill="1" applyBorder="1" applyAlignment="1">
      <alignment/>
      <protection/>
    </xf>
    <xf numFmtId="169" fontId="4" fillId="0" borderId="10" xfId="23" applyNumberFormat="1" applyFont="1" applyFill="1" applyBorder="1" applyAlignment="1">
      <alignment/>
      <protection/>
    </xf>
  </cellXfs>
  <cellStyles count="12">
    <cellStyle name="Normal" xfId="0"/>
    <cellStyle name="Comma" xfId="15"/>
    <cellStyle name="Comma [0]" xfId="16"/>
    <cellStyle name="Currency" xfId="17"/>
    <cellStyle name="Currency [0]" xfId="18"/>
    <cellStyle name="Followed Hyperlink" xfId="19"/>
    <cellStyle name="Hyperlink" xfId="20"/>
    <cellStyle name="Normal_Sheet1" xfId="21"/>
    <cellStyle name="Normal_Sheet2" xfId="22"/>
    <cellStyle name="Normal_Sheet3" xfId="23"/>
    <cellStyle name="Normal_Sheet4"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BM72"/>
  <sheetViews>
    <sheetView tabSelected="1" workbookViewId="0" topLeftCell="A1">
      <selection activeCell="A4" sqref="A4"/>
    </sheetView>
  </sheetViews>
  <sheetFormatPr defaultColWidth="9.140625" defaultRowHeight="12.75"/>
  <cols>
    <col min="1" max="1" width="46.7109375" style="69" customWidth="1"/>
    <col min="2" max="3" width="18.57421875" style="69" customWidth="1"/>
    <col min="4" max="17" width="9.140625" style="69" customWidth="1"/>
    <col min="18" max="18" width="46.28125" style="69" customWidth="1"/>
    <col min="19" max="19" width="11.00390625" style="69" customWidth="1"/>
    <col min="20" max="59" width="9.140625" style="69" customWidth="1"/>
    <col min="60" max="61" width="15.7109375" style="69" customWidth="1"/>
    <col min="62" max="16384" width="9.140625" style="69" customWidth="1"/>
  </cols>
  <sheetData>
    <row r="1" spans="1:61" ht="12.75">
      <c r="A1" s="28" t="s">
        <v>29</v>
      </c>
      <c r="B1" s="67"/>
      <c r="C1" s="68"/>
      <c r="BH1" s="67"/>
      <c r="BI1" s="67"/>
    </row>
    <row r="2" spans="1:61" ht="12.75" hidden="1">
      <c r="A2" s="28"/>
      <c r="B2" s="67"/>
      <c r="C2" s="68"/>
      <c r="BH2" s="67"/>
      <c r="BI2" s="67"/>
    </row>
    <row r="3" spans="1:61" ht="12.75">
      <c r="A3" s="28" t="s">
        <v>30</v>
      </c>
      <c r="B3" s="67"/>
      <c r="C3" s="70"/>
      <c r="BH3" s="67"/>
      <c r="BI3" s="67"/>
    </row>
    <row r="4" spans="1:61" ht="12.75">
      <c r="A4" s="28"/>
      <c r="B4" s="67"/>
      <c r="C4" s="70"/>
      <c r="BH4" s="67"/>
      <c r="BI4" s="67"/>
    </row>
    <row r="5" spans="1:61" ht="12.75">
      <c r="A5" s="28" t="s">
        <v>31</v>
      </c>
      <c r="B5" s="67"/>
      <c r="C5" s="70"/>
      <c r="BH5" s="67"/>
      <c r="BI5" s="67"/>
    </row>
    <row r="6" spans="1:61" ht="12.75">
      <c r="A6" s="28" t="s">
        <v>127</v>
      </c>
      <c r="B6" s="49"/>
      <c r="C6" s="50"/>
      <c r="BH6" s="49"/>
      <c r="BI6" s="49"/>
    </row>
    <row r="7" spans="1:61" ht="12.75">
      <c r="A7" s="28"/>
      <c r="B7" s="17" t="s">
        <v>32</v>
      </c>
      <c r="C7" s="51" t="s">
        <v>33</v>
      </c>
      <c r="BH7" s="17" t="s">
        <v>32</v>
      </c>
      <c r="BI7" s="17" t="s">
        <v>32</v>
      </c>
    </row>
    <row r="8" spans="1:61" ht="12.75">
      <c r="A8" s="28"/>
      <c r="B8" s="52" t="s">
        <v>34</v>
      </c>
      <c r="C8" s="51" t="s">
        <v>34</v>
      </c>
      <c r="BH8" s="52" t="s">
        <v>34</v>
      </c>
      <c r="BI8" s="52" t="s">
        <v>34</v>
      </c>
    </row>
    <row r="9" spans="1:61" ht="12.75">
      <c r="A9" s="53"/>
      <c r="B9" s="17" t="s">
        <v>128</v>
      </c>
      <c r="C9" s="51" t="s">
        <v>114</v>
      </c>
      <c r="BH9" s="17" t="s">
        <v>115</v>
      </c>
      <c r="BI9" s="17" t="s">
        <v>122</v>
      </c>
    </row>
    <row r="10" spans="1:61" ht="12.75">
      <c r="A10" s="67"/>
      <c r="B10" s="54" t="s">
        <v>18</v>
      </c>
      <c r="C10" s="54" t="s">
        <v>18</v>
      </c>
      <c r="BH10" s="54" t="s">
        <v>18</v>
      </c>
      <c r="BI10" s="54" t="s">
        <v>18</v>
      </c>
    </row>
    <row r="11" spans="1:61" ht="12.75">
      <c r="A11" s="28"/>
      <c r="B11" s="70"/>
      <c r="C11" s="70"/>
      <c r="BH11" s="70"/>
      <c r="BI11" s="70"/>
    </row>
    <row r="12" spans="1:61" ht="12.75">
      <c r="A12" s="55" t="s">
        <v>35</v>
      </c>
      <c r="B12" s="56">
        <v>89374</v>
      </c>
      <c r="C12" s="56">
        <v>65751</v>
      </c>
      <c r="P12" s="71"/>
      <c r="R12" s="69" t="e">
        <f>+#REF!</f>
        <v>#REF!</v>
      </c>
      <c r="S12" s="72" t="e">
        <f>+#REF!</f>
        <v>#REF!</v>
      </c>
      <c r="AC12" s="71">
        <f aca="true" t="shared" si="0" ref="AC12:AC53">+B12-C12</f>
        <v>23623</v>
      </c>
      <c r="BH12" s="56">
        <v>68182</v>
      </c>
      <c r="BI12" s="56">
        <v>50334</v>
      </c>
    </row>
    <row r="13" spans="1:61" ht="12.75">
      <c r="A13" s="55" t="s">
        <v>36</v>
      </c>
      <c r="B13" s="57">
        <v>10148</v>
      </c>
      <c r="C13" s="57">
        <v>10148</v>
      </c>
      <c r="P13" s="71"/>
      <c r="R13" s="69" t="e">
        <f>+#REF!</f>
        <v>#REF!</v>
      </c>
      <c r="S13" s="72" t="e">
        <f>+#REF!</f>
        <v>#REF!</v>
      </c>
      <c r="AC13" s="71">
        <f t="shared" si="0"/>
        <v>0</v>
      </c>
      <c r="BH13" s="57">
        <v>10148</v>
      </c>
      <c r="BI13" s="57">
        <v>10782</v>
      </c>
    </row>
    <row r="14" spans="1:61" ht="12.75">
      <c r="A14" s="55" t="s">
        <v>37</v>
      </c>
      <c r="B14" s="57">
        <v>337</v>
      </c>
      <c r="C14" s="57">
        <v>368</v>
      </c>
      <c r="P14" s="71"/>
      <c r="R14" s="69" t="e">
        <f>+#REF!</f>
        <v>#REF!</v>
      </c>
      <c r="S14" s="72" t="e">
        <f>+#REF!</f>
        <v>#REF!</v>
      </c>
      <c r="AC14" s="71">
        <f t="shared" si="0"/>
        <v>-31</v>
      </c>
      <c r="BH14" s="57">
        <v>368</v>
      </c>
      <c r="BI14" s="57">
        <v>368</v>
      </c>
    </row>
    <row r="15" spans="1:61" ht="12.75">
      <c r="A15" s="55" t="s">
        <v>93</v>
      </c>
      <c r="B15" s="5">
        <v>1075</v>
      </c>
      <c r="C15" s="5">
        <v>1075</v>
      </c>
      <c r="P15" s="71"/>
      <c r="R15" s="69" t="e">
        <f>+#REF!</f>
        <v>#REF!</v>
      </c>
      <c r="S15" s="72" t="e">
        <f>+#REF!</f>
        <v>#REF!</v>
      </c>
      <c r="AC15" s="71">
        <f t="shared" si="0"/>
        <v>0</v>
      </c>
      <c r="BH15" s="5">
        <v>1075</v>
      </c>
      <c r="BI15" s="5">
        <v>1402</v>
      </c>
    </row>
    <row r="16" spans="1:61" ht="12.75">
      <c r="A16" s="55"/>
      <c r="B16" s="58">
        <v>100934</v>
      </c>
      <c r="C16" s="58">
        <v>77342</v>
      </c>
      <c r="P16" s="71"/>
      <c r="R16" s="69" t="e">
        <f>+#REF!</f>
        <v>#REF!</v>
      </c>
      <c r="S16" s="72" t="e">
        <f>+#REF!</f>
        <v>#REF!</v>
      </c>
      <c r="AC16" s="71">
        <f t="shared" si="0"/>
        <v>23592</v>
      </c>
      <c r="BH16" s="58">
        <f>SUM(BH12:BH15)</f>
        <v>79773</v>
      </c>
      <c r="BI16" s="58">
        <f>SUM(BI12:BI15)</f>
        <v>62886</v>
      </c>
    </row>
    <row r="17" spans="1:61" ht="12.75">
      <c r="A17" s="55"/>
      <c r="B17" s="59"/>
      <c r="C17" s="60"/>
      <c r="P17" s="71"/>
      <c r="R17" s="69" t="e">
        <f>+#REF!</f>
        <v>#REF!</v>
      </c>
      <c r="S17" s="72" t="e">
        <f>+#REF!</f>
        <v>#REF!</v>
      </c>
      <c r="AC17" s="71">
        <f t="shared" si="0"/>
        <v>0</v>
      </c>
      <c r="BH17" s="59"/>
      <c r="BI17" s="59"/>
    </row>
    <row r="18" spans="1:61" ht="12.75">
      <c r="A18" s="28" t="s">
        <v>1</v>
      </c>
      <c r="B18" s="61"/>
      <c r="C18" s="61"/>
      <c r="P18" s="71"/>
      <c r="R18" s="69" t="e">
        <f>+#REF!</f>
        <v>#REF!</v>
      </c>
      <c r="S18" s="72" t="e">
        <f>+#REF!</f>
        <v>#REF!</v>
      </c>
      <c r="AC18" s="71">
        <f t="shared" si="0"/>
        <v>0</v>
      </c>
      <c r="BH18" s="61"/>
      <c r="BI18" s="61"/>
    </row>
    <row r="19" spans="1:61" ht="12.75">
      <c r="A19" s="55" t="s">
        <v>38</v>
      </c>
      <c r="B19" s="56">
        <v>26731</v>
      </c>
      <c r="C19" s="73">
        <v>25495</v>
      </c>
      <c r="P19" s="71"/>
      <c r="R19" s="69" t="e">
        <f>+#REF!</f>
        <v>#REF!</v>
      </c>
      <c r="S19" s="72" t="e">
        <f>+#REF!</f>
        <v>#REF!</v>
      </c>
      <c r="AC19" s="71">
        <f t="shared" si="0"/>
        <v>1236</v>
      </c>
      <c r="BH19" s="56">
        <v>25853</v>
      </c>
      <c r="BI19" s="56">
        <v>25318</v>
      </c>
    </row>
    <row r="20" spans="1:61" ht="12.75">
      <c r="A20" s="55" t="s">
        <v>39</v>
      </c>
      <c r="B20" s="57">
        <v>19670</v>
      </c>
      <c r="C20" s="74">
        <v>21983</v>
      </c>
      <c r="P20" s="71"/>
      <c r="R20" s="69" t="e">
        <f>+#REF!</f>
        <v>#REF!</v>
      </c>
      <c r="S20" s="72" t="e">
        <f>+#REF!</f>
        <v>#REF!</v>
      </c>
      <c r="AC20" s="71">
        <f t="shared" si="0"/>
        <v>-2313</v>
      </c>
      <c r="BH20" s="57">
        <f>14287+7669+1</f>
        <v>21957</v>
      </c>
      <c r="BI20" s="57">
        <v>26127</v>
      </c>
    </row>
    <row r="21" spans="1:61" ht="12.75">
      <c r="A21" s="55" t="s">
        <v>40</v>
      </c>
      <c r="B21" s="57">
        <v>369</v>
      </c>
      <c r="C21" s="74">
        <v>543</v>
      </c>
      <c r="P21" s="71"/>
      <c r="R21" s="69" t="e">
        <f>+#REF!</f>
        <v>#REF!</v>
      </c>
      <c r="S21" s="72" t="e">
        <f>+#REF!</f>
        <v>#REF!</v>
      </c>
      <c r="AC21" s="71">
        <f t="shared" si="0"/>
        <v>-174</v>
      </c>
      <c r="BH21" s="57">
        <v>405</v>
      </c>
      <c r="BI21" s="57">
        <v>153</v>
      </c>
    </row>
    <row r="22" spans="1:61" ht="12.75">
      <c r="A22" s="55" t="s">
        <v>41</v>
      </c>
      <c r="B22" s="57">
        <v>59</v>
      </c>
      <c r="C22" s="74">
        <v>5580</v>
      </c>
      <c r="P22" s="71"/>
      <c r="R22" s="69" t="e">
        <f>+#REF!</f>
        <v>#REF!</v>
      </c>
      <c r="S22" s="72" t="e">
        <f>+#REF!</f>
        <v>#REF!</v>
      </c>
      <c r="AC22" s="71">
        <f t="shared" si="0"/>
        <v>-5521</v>
      </c>
      <c r="BH22" s="57">
        <v>5520</v>
      </c>
      <c r="BI22" s="57">
        <v>5280</v>
      </c>
    </row>
    <row r="23" spans="1:61" ht="12.75">
      <c r="A23" s="55" t="s">
        <v>42</v>
      </c>
      <c r="B23" s="5">
        <v>949</v>
      </c>
      <c r="C23" s="75">
        <v>2663</v>
      </c>
      <c r="P23" s="71"/>
      <c r="R23" s="69" t="e">
        <f>+#REF!</f>
        <v>#REF!</v>
      </c>
      <c r="S23" s="72" t="e">
        <f>+#REF!</f>
        <v>#REF!</v>
      </c>
      <c r="AC23" s="71">
        <f t="shared" si="0"/>
        <v>-1714</v>
      </c>
      <c r="BH23" s="5">
        <v>2255</v>
      </c>
      <c r="BI23" s="5">
        <v>3323</v>
      </c>
    </row>
    <row r="24" spans="1:61" ht="12.75">
      <c r="A24" s="55"/>
      <c r="B24" s="76">
        <v>47778</v>
      </c>
      <c r="C24" s="76">
        <v>56264</v>
      </c>
      <c r="P24" s="71"/>
      <c r="R24" s="69" t="e">
        <f>+#REF!</f>
        <v>#REF!</v>
      </c>
      <c r="S24" s="72" t="e">
        <f>+#REF!</f>
        <v>#REF!</v>
      </c>
      <c r="AC24" s="71">
        <f t="shared" si="0"/>
        <v>-8486</v>
      </c>
      <c r="BH24" s="76">
        <f>SUM(BH19:BH23)</f>
        <v>55990</v>
      </c>
      <c r="BI24" s="76">
        <f>SUM(BI19:BI23)</f>
        <v>60201</v>
      </c>
    </row>
    <row r="25" spans="1:61" ht="12.75">
      <c r="A25" s="67"/>
      <c r="B25" s="61"/>
      <c r="C25" s="61" t="s">
        <v>0</v>
      </c>
      <c r="P25" s="71"/>
      <c r="R25" s="69" t="e">
        <f>+#REF!</f>
        <v>#REF!</v>
      </c>
      <c r="S25" s="72" t="e">
        <f>+#REF!</f>
        <v>#REF!</v>
      </c>
      <c r="AC25" s="71" t="e">
        <f t="shared" si="0"/>
        <v>#VALUE!</v>
      </c>
      <c r="BH25" s="61"/>
      <c r="BI25" s="61"/>
    </row>
    <row r="26" spans="1:61" ht="12.75">
      <c r="A26" s="28" t="s">
        <v>2</v>
      </c>
      <c r="B26" s="61"/>
      <c r="C26" s="61" t="s">
        <v>0</v>
      </c>
      <c r="P26" s="71"/>
      <c r="R26" s="69" t="e">
        <f>+#REF!</f>
        <v>#REF!</v>
      </c>
      <c r="S26" s="72" t="e">
        <f>+#REF!</f>
        <v>#REF!</v>
      </c>
      <c r="AC26" s="71" t="e">
        <f t="shared" si="0"/>
        <v>#VALUE!</v>
      </c>
      <c r="BH26" s="61"/>
      <c r="BI26" s="61"/>
    </row>
    <row r="27" spans="1:61" ht="12.75">
      <c r="A27" s="55" t="s">
        <v>43</v>
      </c>
      <c r="B27" s="56">
        <v>2943</v>
      </c>
      <c r="C27" s="73">
        <v>4616</v>
      </c>
      <c r="P27" s="71"/>
      <c r="R27" s="69" t="e">
        <f>+#REF!</f>
        <v>#REF!</v>
      </c>
      <c r="S27" s="72" t="e">
        <f>+#REF!</f>
        <v>#REF!</v>
      </c>
      <c r="AC27" s="71">
        <f t="shared" si="0"/>
        <v>-1673</v>
      </c>
      <c r="BH27" s="56">
        <f>1072+2095</f>
        <v>3167</v>
      </c>
      <c r="BI27" s="56">
        <v>3612</v>
      </c>
    </row>
    <row r="28" spans="1:61" ht="12.75">
      <c r="A28" s="55" t="s">
        <v>44</v>
      </c>
      <c r="B28" s="57">
        <v>24218</v>
      </c>
      <c r="C28" s="74">
        <v>21626</v>
      </c>
      <c r="P28" s="71"/>
      <c r="R28" s="69" t="e">
        <f>+#REF!</f>
        <v>#REF!</v>
      </c>
      <c r="S28" s="72" t="e">
        <f>+#REF!</f>
        <v>#REF!</v>
      </c>
      <c r="AC28" s="71">
        <f t="shared" si="0"/>
        <v>2592</v>
      </c>
      <c r="BH28" s="57">
        <f>24482-1438</f>
        <v>23044</v>
      </c>
      <c r="BI28" s="57">
        <v>16786</v>
      </c>
    </row>
    <row r="29" spans="1:61" ht="12.75">
      <c r="A29" s="55" t="s">
        <v>45</v>
      </c>
      <c r="B29" s="5">
        <v>1918</v>
      </c>
      <c r="C29" s="75">
        <v>1918</v>
      </c>
      <c r="P29" s="71"/>
      <c r="R29" s="69" t="e">
        <f>+#REF!</f>
        <v>#REF!</v>
      </c>
      <c r="S29" s="72" t="e">
        <f>+#REF!</f>
        <v>#REF!</v>
      </c>
      <c r="AC29" s="71">
        <f t="shared" si="0"/>
        <v>0</v>
      </c>
      <c r="BH29" s="5">
        <f>1312+126</f>
        <v>1438</v>
      </c>
      <c r="BI29" s="5">
        <v>896</v>
      </c>
    </row>
    <row r="30" spans="1:61" ht="12.75">
      <c r="A30" s="55"/>
      <c r="B30" s="76">
        <v>29079</v>
      </c>
      <c r="C30" s="76">
        <v>28160</v>
      </c>
      <c r="P30" s="71"/>
      <c r="R30" s="69" t="e">
        <f>+#REF!</f>
        <v>#REF!</v>
      </c>
      <c r="S30" s="72" t="e">
        <f>+#REF!</f>
        <v>#REF!</v>
      </c>
      <c r="AC30" s="71">
        <f t="shared" si="0"/>
        <v>919</v>
      </c>
      <c r="BH30" s="76">
        <f>SUM(BH27:BH29)</f>
        <v>27649</v>
      </c>
      <c r="BI30" s="76">
        <f>SUM(BI27:BI29)</f>
        <v>21294</v>
      </c>
    </row>
    <row r="31" spans="1:61" ht="12.75">
      <c r="A31" s="55"/>
      <c r="B31" s="77"/>
      <c r="C31" s="77"/>
      <c r="P31" s="71"/>
      <c r="R31" s="69" t="e">
        <f>+#REF!</f>
        <v>#REF!</v>
      </c>
      <c r="S31" s="72" t="e">
        <f>+#REF!</f>
        <v>#REF!</v>
      </c>
      <c r="AC31" s="71">
        <f t="shared" si="0"/>
        <v>0</v>
      </c>
      <c r="BH31" s="77"/>
      <c r="BI31" s="77"/>
    </row>
    <row r="32" spans="1:61" ht="12.75">
      <c r="A32" s="28" t="s">
        <v>46</v>
      </c>
      <c r="B32" s="77">
        <v>18699</v>
      </c>
      <c r="C32" s="77">
        <v>28104</v>
      </c>
      <c r="P32" s="71"/>
      <c r="R32" s="69" t="e">
        <f>+#REF!</f>
        <v>#REF!</v>
      </c>
      <c r="S32" s="72" t="e">
        <f>+#REF!</f>
        <v>#REF!</v>
      </c>
      <c r="AC32" s="71">
        <f t="shared" si="0"/>
        <v>-9405</v>
      </c>
      <c r="BH32" s="77">
        <f>+BH24-BH30</f>
        <v>28341</v>
      </c>
      <c r="BI32" s="77">
        <f>+BI24-BI30</f>
        <v>38907</v>
      </c>
    </row>
    <row r="33" spans="1:61" ht="12.75">
      <c r="A33" s="55"/>
      <c r="B33" s="77"/>
      <c r="C33" s="77"/>
      <c r="P33" s="71"/>
      <c r="R33" s="69" t="e">
        <f>+#REF!</f>
        <v>#REF!</v>
      </c>
      <c r="S33" s="72" t="e">
        <f>+#REF!</f>
        <v>#REF!</v>
      </c>
      <c r="AC33" s="71">
        <f t="shared" si="0"/>
        <v>0</v>
      </c>
      <c r="BH33" s="77"/>
      <c r="BI33" s="77"/>
    </row>
    <row r="34" spans="1:61" ht="13.5" thickBot="1">
      <c r="A34" s="78"/>
      <c r="B34" s="79">
        <v>119633</v>
      </c>
      <c r="C34" s="79">
        <v>105446</v>
      </c>
      <c r="P34" s="71"/>
      <c r="R34" s="69" t="e">
        <f>+#REF!</f>
        <v>#REF!</v>
      </c>
      <c r="S34" s="72" t="e">
        <f>+#REF!</f>
        <v>#REF!</v>
      </c>
      <c r="AC34" s="71">
        <f t="shared" si="0"/>
        <v>14187</v>
      </c>
      <c r="BH34" s="79">
        <f>+BH16+BH32</f>
        <v>108114</v>
      </c>
      <c r="BI34" s="79">
        <f>+BI16+BI32</f>
        <v>101793</v>
      </c>
    </row>
    <row r="35" spans="1:61" ht="13.5" thickTop="1">
      <c r="A35" s="67"/>
      <c r="B35" s="77"/>
      <c r="C35" s="77"/>
      <c r="P35" s="71"/>
      <c r="R35" s="69" t="e">
        <f>+#REF!</f>
        <v>#REF!</v>
      </c>
      <c r="S35" s="72" t="e">
        <f>+#REF!</f>
        <v>#REF!</v>
      </c>
      <c r="AC35" s="71">
        <f t="shared" si="0"/>
        <v>0</v>
      </c>
      <c r="BH35" s="77"/>
      <c r="BI35" s="77"/>
    </row>
    <row r="36" spans="1:61" ht="12.75">
      <c r="A36" s="28" t="s">
        <v>47</v>
      </c>
      <c r="B36" s="62" t="s">
        <v>0</v>
      </c>
      <c r="C36" s="62" t="s">
        <v>0</v>
      </c>
      <c r="P36" s="71"/>
      <c r="R36" s="69" t="e">
        <f>+#REF!</f>
        <v>#REF!</v>
      </c>
      <c r="S36" s="72" t="e">
        <f>+#REF!</f>
        <v>#REF!</v>
      </c>
      <c r="AC36" s="71" t="e">
        <f t="shared" si="0"/>
        <v>#VALUE!</v>
      </c>
      <c r="BH36" s="62" t="s">
        <v>0</v>
      </c>
      <c r="BI36" s="62" t="s">
        <v>0</v>
      </c>
    </row>
    <row r="37" spans="1:61" ht="12.75">
      <c r="A37" s="28"/>
      <c r="B37" s="62"/>
      <c r="C37" s="62"/>
      <c r="P37" s="71"/>
      <c r="R37" s="69" t="e">
        <f>+#REF!</f>
        <v>#REF!</v>
      </c>
      <c r="S37" s="72" t="e">
        <f>+#REF!</f>
        <v>#REF!</v>
      </c>
      <c r="AC37" s="71">
        <f t="shared" si="0"/>
        <v>0</v>
      </c>
      <c r="BH37" s="62"/>
      <c r="BI37" s="62"/>
    </row>
    <row r="38" spans="1:61" ht="12.75">
      <c r="A38" s="55" t="s">
        <v>48</v>
      </c>
      <c r="B38" s="60">
        <v>51686</v>
      </c>
      <c r="C38" s="80">
        <v>51686</v>
      </c>
      <c r="P38" s="71"/>
      <c r="R38" s="69" t="e">
        <f>+#REF!</f>
        <v>#REF!</v>
      </c>
      <c r="S38" s="72" t="e">
        <f>+#REF!</f>
        <v>#REF!</v>
      </c>
      <c r="AC38" s="71">
        <f t="shared" si="0"/>
        <v>0</v>
      </c>
      <c r="BH38" s="60">
        <f>50011+700+975</f>
        <v>51686</v>
      </c>
      <c r="BI38" s="60">
        <v>50711</v>
      </c>
    </row>
    <row r="39" spans="1:61" ht="12.75">
      <c r="A39" s="55" t="s">
        <v>49</v>
      </c>
      <c r="B39" s="60">
        <v>15170</v>
      </c>
      <c r="C39" s="80">
        <v>15170</v>
      </c>
      <c r="P39" s="71"/>
      <c r="R39" s="69" t="e">
        <f>+#REF!</f>
        <v>#REF!</v>
      </c>
      <c r="S39" s="72" t="e">
        <f>+#REF!</f>
        <v>#REF!</v>
      </c>
      <c r="AC39" s="71">
        <f t="shared" si="0"/>
        <v>0</v>
      </c>
      <c r="BH39" s="60">
        <v>15170</v>
      </c>
      <c r="BI39" s="60">
        <v>15181</v>
      </c>
    </row>
    <row r="40" spans="1:61" ht="12.75">
      <c r="A40" s="55" t="s">
        <v>94</v>
      </c>
      <c r="B40" s="60">
        <v>20061</v>
      </c>
      <c r="C40" s="80">
        <v>20061</v>
      </c>
      <c r="P40" s="71"/>
      <c r="R40" s="69" t="e">
        <f>+#REF!</f>
        <v>#REF!</v>
      </c>
      <c r="S40" s="72" t="e">
        <f>+#REF!</f>
        <v>#REF!</v>
      </c>
      <c r="AB40" s="71">
        <f>+B41-C41</f>
        <v>5093</v>
      </c>
      <c r="AC40" s="71">
        <f t="shared" si="0"/>
        <v>0</v>
      </c>
      <c r="BH40" s="60">
        <v>20061</v>
      </c>
      <c r="BI40" s="60">
        <v>21401</v>
      </c>
    </row>
    <row r="41" spans="1:65" ht="12.75">
      <c r="A41" s="55" t="s">
        <v>50</v>
      </c>
      <c r="B41" s="60">
        <v>2734</v>
      </c>
      <c r="C41" s="80">
        <v>-2359</v>
      </c>
      <c r="P41" s="71">
        <f>+C41-B41</f>
        <v>-5093</v>
      </c>
      <c r="Q41" s="71"/>
      <c r="R41" s="69" t="e">
        <f>+#REF!</f>
        <v>#REF!</v>
      </c>
      <c r="S41" s="72" t="e">
        <f>+#REF!</f>
        <v>#REF!</v>
      </c>
      <c r="AB41" s="71"/>
      <c r="AC41" s="71">
        <f t="shared" si="0"/>
        <v>5093</v>
      </c>
      <c r="BG41" s="71"/>
      <c r="BH41" s="60">
        <f>35279-15170-20061+200</f>
        <v>248</v>
      </c>
      <c r="BI41" s="60">
        <v>-2163</v>
      </c>
      <c r="BM41" s="71"/>
    </row>
    <row r="42" spans="1:61" ht="12.75">
      <c r="A42" s="28" t="s">
        <v>51</v>
      </c>
      <c r="B42" s="81">
        <v>89651</v>
      </c>
      <c r="C42" s="81">
        <v>84558</v>
      </c>
      <c r="P42" s="71"/>
      <c r="R42" s="69" t="e">
        <f>+#REF!</f>
        <v>#REF!</v>
      </c>
      <c r="S42" s="72" t="e">
        <f>+#REF!</f>
        <v>#REF!</v>
      </c>
      <c r="AC42" s="71">
        <f t="shared" si="0"/>
        <v>5093</v>
      </c>
      <c r="BH42" s="81">
        <f>SUM(BH38:BH41)</f>
        <v>87165</v>
      </c>
      <c r="BI42" s="81">
        <f>SUM(BI38:BI41)</f>
        <v>85130</v>
      </c>
    </row>
    <row r="43" spans="1:61" ht="12.75">
      <c r="A43" s="67"/>
      <c r="B43" s="80"/>
      <c r="C43" s="80"/>
      <c r="P43" s="71"/>
      <c r="R43" s="69" t="e">
        <f>+#REF!</f>
        <v>#REF!</v>
      </c>
      <c r="S43" s="72" t="e">
        <f>+#REF!</f>
        <v>#REF!</v>
      </c>
      <c r="AC43" s="71">
        <f t="shared" si="0"/>
        <v>0</v>
      </c>
      <c r="BH43" s="80"/>
      <c r="BI43" s="80"/>
    </row>
    <row r="44" spans="1:61" ht="12.75">
      <c r="A44" s="28" t="s">
        <v>26</v>
      </c>
      <c r="B44" s="80"/>
      <c r="C44" s="80"/>
      <c r="P44" s="71"/>
      <c r="R44" s="69" t="e">
        <f>+#REF!</f>
        <v>#REF!</v>
      </c>
      <c r="S44" s="72" t="e">
        <f>+#REF!</f>
        <v>#REF!</v>
      </c>
      <c r="AC44" s="71">
        <f t="shared" si="0"/>
        <v>0</v>
      </c>
      <c r="BH44" s="80"/>
      <c r="BI44" s="80"/>
    </row>
    <row r="45" spans="1:61" ht="12.75">
      <c r="A45" s="67"/>
      <c r="B45" s="80"/>
      <c r="C45" s="80"/>
      <c r="P45" s="71"/>
      <c r="R45" s="69" t="e">
        <f>+#REF!</f>
        <v>#REF!</v>
      </c>
      <c r="S45" s="72" t="e">
        <f>+#REF!</f>
        <v>#REF!</v>
      </c>
      <c r="AC45" s="71">
        <f t="shared" si="0"/>
        <v>0</v>
      </c>
      <c r="BH45" s="80"/>
      <c r="BI45" s="80"/>
    </row>
    <row r="46" spans="1:61" ht="12.75">
      <c r="A46" s="82" t="s">
        <v>52</v>
      </c>
      <c r="B46" s="77"/>
      <c r="C46" s="77"/>
      <c r="P46" s="71"/>
      <c r="R46" s="69" t="e">
        <f>+#REF!</f>
        <v>#REF!</v>
      </c>
      <c r="S46" s="72" t="e">
        <f>+#REF!</f>
        <v>#REF!</v>
      </c>
      <c r="AC46" s="71">
        <f t="shared" si="0"/>
        <v>0</v>
      </c>
      <c r="BH46" s="77"/>
      <c r="BI46" s="77"/>
    </row>
    <row r="47" spans="1:61" ht="12.75">
      <c r="A47" s="55" t="s">
        <v>95</v>
      </c>
      <c r="B47" s="56">
        <v>2760</v>
      </c>
      <c r="C47" s="73">
        <v>2760</v>
      </c>
      <c r="P47" s="71"/>
      <c r="R47" s="69" t="e">
        <f>+#REF!</f>
        <v>#REF!</v>
      </c>
      <c r="S47" s="72" t="e">
        <f>+#REF!</f>
        <v>#REF!</v>
      </c>
      <c r="AC47" s="71">
        <f t="shared" si="0"/>
        <v>0</v>
      </c>
      <c r="BH47" s="56">
        <v>2760</v>
      </c>
      <c r="BI47" s="56">
        <v>3104</v>
      </c>
    </row>
    <row r="48" spans="1:61" ht="12.75">
      <c r="A48" s="55" t="s">
        <v>53</v>
      </c>
      <c r="B48" s="57">
        <v>21577</v>
      </c>
      <c r="C48" s="74">
        <v>13881</v>
      </c>
      <c r="P48" s="71"/>
      <c r="R48" s="69" t="e">
        <f>+#REF!</f>
        <v>#REF!</v>
      </c>
      <c r="S48" s="72" t="e">
        <f>+#REF!</f>
        <v>#REF!</v>
      </c>
      <c r="AC48" s="71">
        <f t="shared" si="0"/>
        <v>7696</v>
      </c>
      <c r="BH48" s="57">
        <v>13881</v>
      </c>
      <c r="BI48" s="57">
        <v>12773</v>
      </c>
    </row>
    <row r="49" spans="1:61" ht="12.75">
      <c r="A49" s="55" t="s">
        <v>116</v>
      </c>
      <c r="B49" s="57">
        <v>4899</v>
      </c>
      <c r="C49" s="74">
        <v>3533</v>
      </c>
      <c r="P49" s="71"/>
      <c r="R49" s="69" t="e">
        <f>+#REF!</f>
        <v>#REF!</v>
      </c>
      <c r="S49" s="72" t="e">
        <f>+#REF!</f>
        <v>#REF!</v>
      </c>
      <c r="AC49" s="71">
        <f t="shared" si="0"/>
        <v>1366</v>
      </c>
      <c r="BH49" s="57">
        <v>3533</v>
      </c>
      <c r="BI49" s="57">
        <v>0</v>
      </c>
    </row>
    <row r="50" spans="1:61" ht="12.75">
      <c r="A50" s="55" t="s">
        <v>101</v>
      </c>
      <c r="B50" s="5">
        <v>746</v>
      </c>
      <c r="C50" s="75">
        <v>714</v>
      </c>
      <c r="P50" s="71"/>
      <c r="R50" s="69" t="e">
        <f>+#REF!</f>
        <v>#REF!</v>
      </c>
      <c r="S50" s="72" t="e">
        <f>+#REF!</f>
        <v>#REF!</v>
      </c>
      <c r="AC50" s="71">
        <f t="shared" si="0"/>
        <v>32</v>
      </c>
      <c r="BH50" s="5">
        <v>775</v>
      </c>
      <c r="BI50" s="5">
        <v>621</v>
      </c>
    </row>
    <row r="51" spans="1:61" ht="12.75">
      <c r="A51" s="55"/>
      <c r="B51" s="58">
        <v>29982</v>
      </c>
      <c r="C51" s="76">
        <v>20888</v>
      </c>
      <c r="P51" s="71"/>
      <c r="R51" s="69" t="e">
        <f>+#REF!</f>
        <v>#REF!</v>
      </c>
      <c r="S51" s="72" t="e">
        <f>+#REF!</f>
        <v>#REF!</v>
      </c>
      <c r="AC51" s="71">
        <f t="shared" si="0"/>
        <v>9094</v>
      </c>
      <c r="BH51" s="58">
        <f>SUM(BH47:BH50)</f>
        <v>20949</v>
      </c>
      <c r="BI51" s="58">
        <f>SUM(BI47:BI50)</f>
        <v>16498</v>
      </c>
    </row>
    <row r="52" spans="1:61" ht="12.75">
      <c r="A52" s="67"/>
      <c r="B52" s="77"/>
      <c r="C52" s="77"/>
      <c r="P52" s="71"/>
      <c r="R52" s="69" t="e">
        <f>+#REF!</f>
        <v>#REF!</v>
      </c>
      <c r="S52" s="72" t="e">
        <f>+#REF!</f>
        <v>#REF!</v>
      </c>
      <c r="AC52" s="71">
        <f t="shared" si="0"/>
        <v>0</v>
      </c>
      <c r="BH52" s="77"/>
      <c r="BI52" s="77"/>
    </row>
    <row r="53" spans="1:61" ht="13.5" thickBot="1">
      <c r="A53" s="67"/>
      <c r="B53" s="79">
        <v>119633</v>
      </c>
      <c r="C53" s="79">
        <v>105446</v>
      </c>
      <c r="P53" s="71"/>
      <c r="R53" s="69" t="e">
        <f>+#REF!</f>
        <v>#REF!</v>
      </c>
      <c r="S53" s="72" t="e">
        <f>+#REF!</f>
        <v>#REF!</v>
      </c>
      <c r="AC53" s="71">
        <f t="shared" si="0"/>
        <v>14187</v>
      </c>
      <c r="BH53" s="79">
        <f>+BH42+BH44+BH51</f>
        <v>108114</v>
      </c>
      <c r="BI53" s="79">
        <f>+BI42+BI44+BI51</f>
        <v>101628</v>
      </c>
    </row>
    <row r="54" spans="1:61" ht="13.5" thickTop="1">
      <c r="A54" s="67"/>
      <c r="B54" s="80"/>
      <c r="C54" s="80"/>
      <c r="R54" s="69" t="e">
        <f>+#REF!</f>
        <v>#REF!</v>
      </c>
      <c r="S54" s="72" t="e">
        <f>+#REF!</f>
        <v>#REF!</v>
      </c>
      <c r="BH54" s="80"/>
      <c r="BI54" s="80"/>
    </row>
    <row r="55" spans="1:61" ht="12.75">
      <c r="A55" s="67"/>
      <c r="B55" s="80"/>
      <c r="C55" s="80"/>
      <c r="P55" s="71"/>
      <c r="R55" s="69" t="e">
        <f>+#REF!</f>
        <v>#REF!</v>
      </c>
      <c r="S55" s="72" t="e">
        <f>+#REF!</f>
        <v>#REF!</v>
      </c>
      <c r="BH55" s="80"/>
      <c r="BI55" s="80"/>
    </row>
    <row r="56" spans="1:61" ht="12.75">
      <c r="A56" s="67" t="s">
        <v>108</v>
      </c>
      <c r="B56" s="83">
        <v>1.7345315946291064</v>
      </c>
      <c r="C56" s="83">
        <v>1.6359942731107069</v>
      </c>
      <c r="R56" s="69" t="e">
        <f>+#REF!</f>
        <v>#REF!</v>
      </c>
      <c r="S56" s="72" t="e">
        <f>+#REF!</f>
        <v>#REF!</v>
      </c>
      <c r="BH56" s="83">
        <f>+(BH42)/BH38</f>
        <v>1.6864334636071663</v>
      </c>
      <c r="BI56" s="83">
        <f>+(BI42)/BI38</f>
        <v>1.6787284810001775</v>
      </c>
    </row>
    <row r="57" spans="1:61" ht="12.75">
      <c r="A57" s="67"/>
      <c r="B57" s="84"/>
      <c r="C57" s="84"/>
      <c r="R57" s="69" t="e">
        <f>+#REF!</f>
        <v>#REF!</v>
      </c>
      <c r="S57" s="72" t="e">
        <f>+#REF!</f>
        <v>#REF!</v>
      </c>
      <c r="BH57" s="84"/>
      <c r="BI57" s="84"/>
    </row>
    <row r="58" spans="1:61" ht="12.75">
      <c r="A58" s="82" t="s">
        <v>54</v>
      </c>
      <c r="B58" s="84"/>
      <c r="C58" s="84"/>
      <c r="R58" s="69" t="e">
        <f>+#REF!</f>
        <v>#REF!</v>
      </c>
      <c r="S58" s="72" t="e">
        <f>+#REF!</f>
        <v>#REF!</v>
      </c>
      <c r="BH58" s="84"/>
      <c r="BI58" s="84"/>
    </row>
    <row r="59" spans="1:61" ht="12.75">
      <c r="A59" s="82" t="s">
        <v>126</v>
      </c>
      <c r="B59" s="84"/>
      <c r="C59" s="84"/>
      <c r="R59" s="69" t="e">
        <f>+#REF!</f>
        <v>#REF!</v>
      </c>
      <c r="S59" s="72" t="e">
        <f>+#REF!</f>
        <v>#REF!</v>
      </c>
      <c r="BH59" s="84"/>
      <c r="BI59" s="84"/>
    </row>
    <row r="60" spans="1:61" ht="12.75">
      <c r="A60" s="67"/>
      <c r="B60" s="84"/>
      <c r="C60" s="84"/>
      <c r="R60" s="69" t="e">
        <f>+#REF!</f>
        <v>#REF!</v>
      </c>
      <c r="S60" s="72" t="e">
        <f>+#REF!</f>
        <v>#REF!</v>
      </c>
      <c r="BH60" s="84"/>
      <c r="BI60" s="84"/>
    </row>
    <row r="61" spans="1:61" ht="12.75">
      <c r="A61" s="85" t="s">
        <v>124</v>
      </c>
      <c r="B61" s="86"/>
      <c r="C61" s="86"/>
      <c r="R61" s="69" t="e">
        <f>+#REF!</f>
        <v>#REF!</v>
      </c>
      <c r="S61" s="72" t="e">
        <f>+#REF!</f>
        <v>#REF!</v>
      </c>
      <c r="BH61" s="84"/>
      <c r="BI61" s="84"/>
    </row>
    <row r="62" spans="1:61" ht="12.75">
      <c r="A62" s="87"/>
      <c r="B62" s="63"/>
      <c r="C62" s="84"/>
      <c r="R62" s="69" t="e">
        <f>+#REF!</f>
        <v>#REF!</v>
      </c>
      <c r="S62" s="72" t="e">
        <f>+#REF!</f>
        <v>#REF!</v>
      </c>
      <c r="BH62" s="63"/>
      <c r="BI62" s="63"/>
    </row>
    <row r="63" spans="1:61" ht="12.75">
      <c r="A63" s="87"/>
      <c r="B63" s="88"/>
      <c r="C63" s="84"/>
      <c r="R63" s="69" t="e">
        <f>+#REF!</f>
        <v>#REF!</v>
      </c>
      <c r="S63" s="72" t="e">
        <f>+#REF!</f>
        <v>#REF!</v>
      </c>
      <c r="BH63" s="88"/>
      <c r="BI63" s="88"/>
    </row>
    <row r="64" spans="18:19" ht="12.75">
      <c r="R64" s="69" t="e">
        <f>+#REF!</f>
        <v>#REF!</v>
      </c>
      <c r="S64" s="72" t="e">
        <f>+#REF!</f>
        <v>#REF!</v>
      </c>
    </row>
    <row r="65" spans="18:19" ht="12.75">
      <c r="R65" s="69" t="e">
        <f>+#REF!</f>
        <v>#REF!</v>
      </c>
      <c r="S65" s="72" t="e">
        <f>+#REF!</f>
        <v>#REF!</v>
      </c>
    </row>
    <row r="66" spans="18:19" ht="12.75">
      <c r="R66" s="69" t="e">
        <f>+#REF!</f>
        <v>#REF!</v>
      </c>
      <c r="S66" s="72" t="e">
        <f>+#REF!</f>
        <v>#REF!</v>
      </c>
    </row>
    <row r="67" spans="18:19" ht="12.75">
      <c r="R67" s="69" t="e">
        <f>+#REF!</f>
        <v>#REF!</v>
      </c>
      <c r="S67" s="72" t="e">
        <f>+#REF!</f>
        <v>#REF!</v>
      </c>
    </row>
    <row r="68" spans="18:19" ht="12.75">
      <c r="R68" s="69" t="e">
        <f>+#REF!</f>
        <v>#REF!</v>
      </c>
      <c r="S68" s="72" t="e">
        <f>+#REF!</f>
        <v>#REF!</v>
      </c>
    </row>
    <row r="69" spans="18:19" ht="12.75">
      <c r="R69" s="69" t="e">
        <f>+#REF!</f>
        <v>#REF!</v>
      </c>
      <c r="S69" s="72" t="e">
        <f>+#REF!</f>
        <v>#REF!</v>
      </c>
    </row>
    <row r="70" spans="18:19" ht="12.75">
      <c r="R70" s="69" t="e">
        <f>+#REF!</f>
        <v>#REF!</v>
      </c>
      <c r="S70" s="72" t="e">
        <f>+#REF!</f>
        <v>#REF!</v>
      </c>
    </row>
    <row r="71" spans="18:19" ht="12.75">
      <c r="R71" s="69" t="e">
        <f>+#REF!</f>
        <v>#REF!</v>
      </c>
      <c r="S71" s="72" t="e">
        <f>+#REF!</f>
        <v>#REF!</v>
      </c>
    </row>
    <row r="72" spans="18:19" ht="12.75">
      <c r="R72" s="69" t="e">
        <f>+#REF!</f>
        <v>#REF!</v>
      </c>
      <c r="S72" s="72" t="e">
        <f>+#REF!</f>
        <v>#REF!</v>
      </c>
    </row>
  </sheetData>
  <printOptions/>
  <pageMargins left="0.75" right="0.75" top="1" bottom="1" header="0.5" footer="0.5"/>
  <pageSetup fitToHeight="1" fitToWidth="1" horizontalDpi="300" verticalDpi="300" orientation="portrait"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A1:C77"/>
  <sheetViews>
    <sheetView workbookViewId="0" topLeftCell="A29">
      <selection activeCell="G3" sqref="G3:G4"/>
    </sheetView>
  </sheetViews>
  <sheetFormatPr defaultColWidth="9.140625" defaultRowHeight="12.75"/>
  <cols>
    <col min="1" max="1" width="58.8515625" style="19" customWidth="1"/>
    <col min="2" max="2" width="17.140625" style="19" customWidth="1"/>
    <col min="3" max="3" width="16.7109375" style="19" customWidth="1"/>
    <col min="4" max="16384" width="9.140625" style="19" customWidth="1"/>
  </cols>
  <sheetData>
    <row r="1" spans="1:3" ht="13.5" customHeight="1">
      <c r="A1" s="28" t="s">
        <v>5</v>
      </c>
      <c r="B1" s="93"/>
      <c r="C1" s="93"/>
    </row>
    <row r="2" spans="1:3" ht="13.5" customHeight="1">
      <c r="A2" s="47" t="s">
        <v>6</v>
      </c>
      <c r="B2" s="93"/>
      <c r="C2" s="93"/>
    </row>
    <row r="3" spans="1:3" ht="13.5" customHeight="1">
      <c r="A3" s="47"/>
      <c r="B3" s="93"/>
      <c r="C3" s="93"/>
    </row>
    <row r="4" spans="1:3" ht="13.5" customHeight="1">
      <c r="A4" s="32" t="s">
        <v>64</v>
      </c>
      <c r="B4" s="94"/>
      <c r="C4" s="94"/>
    </row>
    <row r="5" spans="1:3" ht="13.5" customHeight="1">
      <c r="A5" s="32" t="s">
        <v>136</v>
      </c>
      <c r="B5" s="21" t="s">
        <v>32</v>
      </c>
      <c r="C5" s="21" t="s">
        <v>33</v>
      </c>
    </row>
    <row r="6" spans="1:3" ht="13.5" customHeight="1">
      <c r="A6" s="20"/>
      <c r="B6" s="22" t="s">
        <v>128</v>
      </c>
      <c r="C6" s="22" t="s">
        <v>114</v>
      </c>
    </row>
    <row r="7" spans="1:3" ht="13.5" customHeight="1">
      <c r="A7" s="20"/>
      <c r="B7" s="22" t="s">
        <v>18</v>
      </c>
      <c r="C7" s="22" t="s">
        <v>18</v>
      </c>
    </row>
    <row r="8" spans="1:3" ht="13.5" customHeight="1">
      <c r="A8" s="20"/>
      <c r="B8" s="95"/>
      <c r="C8" s="95"/>
    </row>
    <row r="9" spans="1:3" ht="13.5" customHeight="1">
      <c r="A9" s="32" t="s">
        <v>65</v>
      </c>
      <c r="B9" s="96"/>
      <c r="C9" s="96"/>
    </row>
    <row r="10" spans="1:3" ht="13.5" customHeight="1">
      <c r="A10" s="20" t="s">
        <v>66</v>
      </c>
      <c r="B10" s="97">
        <v>6679</v>
      </c>
      <c r="C10" s="97">
        <v>8297</v>
      </c>
    </row>
    <row r="11" spans="1:3" ht="13.5" customHeight="1">
      <c r="A11" s="20" t="s">
        <v>67</v>
      </c>
      <c r="B11" s="98"/>
      <c r="C11" s="98"/>
    </row>
    <row r="12" spans="1:3" ht="13.5" customHeight="1">
      <c r="A12" s="20" t="s">
        <v>97</v>
      </c>
      <c r="B12" s="98">
        <v>0</v>
      </c>
      <c r="C12" s="98">
        <v>634</v>
      </c>
    </row>
    <row r="13" spans="1:3" ht="13.5" customHeight="1">
      <c r="A13" s="20" t="s">
        <v>68</v>
      </c>
      <c r="B13" s="98">
        <v>8519</v>
      </c>
      <c r="C13" s="98">
        <v>6105</v>
      </c>
    </row>
    <row r="14" spans="1:3" ht="13.5" customHeight="1">
      <c r="A14" s="20" t="s">
        <v>22</v>
      </c>
      <c r="B14" s="98">
        <v>2429</v>
      </c>
      <c r="C14" s="98">
        <v>1866</v>
      </c>
    </row>
    <row r="15" spans="1:3" ht="13.5" customHeight="1">
      <c r="A15" s="20" t="s">
        <v>69</v>
      </c>
      <c r="B15" s="98">
        <v>-75</v>
      </c>
      <c r="C15" s="98">
        <v>-135</v>
      </c>
    </row>
    <row r="16" spans="1:3" ht="13.5" customHeight="1">
      <c r="A16" s="20" t="s">
        <v>70</v>
      </c>
      <c r="B16" s="98">
        <v>-15</v>
      </c>
      <c r="C16" s="98">
        <v>-12</v>
      </c>
    </row>
    <row r="17" spans="1:3" ht="13.5" customHeight="1">
      <c r="A17" s="20" t="s">
        <v>71</v>
      </c>
      <c r="B17" s="97">
        <v>17537</v>
      </c>
      <c r="C17" s="97">
        <v>16755</v>
      </c>
    </row>
    <row r="18" spans="1:3" ht="13.5" customHeight="1">
      <c r="A18" s="20" t="s">
        <v>72</v>
      </c>
      <c r="B18" s="98">
        <v>-1236</v>
      </c>
      <c r="C18" s="98">
        <v>364</v>
      </c>
    </row>
    <row r="19" spans="1:3" ht="13.5" customHeight="1">
      <c r="A19" s="20" t="s">
        <v>73</v>
      </c>
      <c r="B19" s="98">
        <v>2313</v>
      </c>
      <c r="C19" s="98">
        <v>3344</v>
      </c>
    </row>
    <row r="20" spans="1:3" ht="13.5" customHeight="1">
      <c r="A20" s="20" t="s">
        <v>74</v>
      </c>
      <c r="B20" s="99">
        <v>-1673</v>
      </c>
      <c r="C20" s="99">
        <v>-3476</v>
      </c>
    </row>
    <row r="21" spans="1:3" ht="13.5" customHeight="1">
      <c r="A21" s="20" t="s">
        <v>75</v>
      </c>
      <c r="B21" s="97">
        <v>16941</v>
      </c>
      <c r="C21" s="97">
        <v>16987</v>
      </c>
    </row>
    <row r="22" spans="1:3" ht="13.5" customHeight="1">
      <c r="A22" s="20" t="s">
        <v>76</v>
      </c>
      <c r="B22" s="98">
        <v>-2429</v>
      </c>
      <c r="C22" s="98">
        <v>-2698</v>
      </c>
    </row>
    <row r="23" spans="1:3" ht="13.5" customHeight="1">
      <c r="A23" s="20" t="s">
        <v>98</v>
      </c>
      <c r="B23" s="99">
        <v>-14</v>
      </c>
      <c r="C23" s="99">
        <v>-774</v>
      </c>
    </row>
    <row r="24" spans="1:3" ht="13.5" customHeight="1">
      <c r="A24" s="32" t="s">
        <v>112</v>
      </c>
      <c r="B24" s="100">
        <v>14498</v>
      </c>
      <c r="C24" s="100">
        <v>13515</v>
      </c>
    </row>
    <row r="25" spans="1:3" ht="13.5" customHeight="1">
      <c r="A25" s="24"/>
      <c r="B25" s="101"/>
      <c r="C25" s="101"/>
    </row>
    <row r="26" spans="1:3" ht="13.5" customHeight="1">
      <c r="A26" s="32" t="s">
        <v>77</v>
      </c>
      <c r="B26" s="93"/>
      <c r="C26" s="93"/>
    </row>
    <row r="27" spans="1:3" ht="13.5" customHeight="1">
      <c r="A27" s="20" t="s">
        <v>78</v>
      </c>
      <c r="B27" s="97">
        <v>75</v>
      </c>
      <c r="C27" s="97">
        <v>135</v>
      </c>
    </row>
    <row r="28" spans="1:3" ht="13.5" customHeight="1">
      <c r="A28" s="20" t="s">
        <v>109</v>
      </c>
      <c r="B28" s="98">
        <v>-1747</v>
      </c>
      <c r="C28" s="98">
        <v>0</v>
      </c>
    </row>
    <row r="29" spans="1:3" ht="13.5" customHeight="1">
      <c r="A29" s="20" t="s">
        <v>135</v>
      </c>
      <c r="B29" s="98">
        <v>-13</v>
      </c>
      <c r="C29" s="98">
        <v>0</v>
      </c>
    </row>
    <row r="30" spans="1:3" ht="13.5" customHeight="1">
      <c r="A30" s="20" t="s">
        <v>79</v>
      </c>
      <c r="B30" s="98">
        <v>15</v>
      </c>
      <c r="C30" s="98">
        <v>12</v>
      </c>
    </row>
    <row r="31" spans="1:3" ht="13.5" customHeight="1">
      <c r="A31" s="20" t="s">
        <v>125</v>
      </c>
      <c r="B31" s="98">
        <v>-96</v>
      </c>
      <c r="C31" s="98">
        <v>0</v>
      </c>
    </row>
    <row r="32" spans="1:3" ht="13.5" customHeight="1">
      <c r="A32" s="20" t="s">
        <v>99</v>
      </c>
      <c r="B32" s="98">
        <v>404</v>
      </c>
      <c r="C32" s="98">
        <v>0</v>
      </c>
    </row>
    <row r="33" spans="1:3" ht="13.5" customHeight="1">
      <c r="A33" s="20" t="s">
        <v>110</v>
      </c>
      <c r="B33" s="98">
        <v>1874</v>
      </c>
      <c r="C33" s="98">
        <v>0</v>
      </c>
    </row>
    <row r="34" spans="1:3" ht="13.5" customHeight="1">
      <c r="A34" s="20" t="s">
        <v>80</v>
      </c>
      <c r="B34" s="98">
        <v>-32533</v>
      </c>
      <c r="C34" s="98">
        <v>-32635</v>
      </c>
    </row>
    <row r="35" spans="1:3" ht="13.5" customHeight="1">
      <c r="A35" s="32" t="s">
        <v>81</v>
      </c>
      <c r="B35" s="100">
        <v>-32021</v>
      </c>
      <c r="C35" s="100">
        <v>-32488</v>
      </c>
    </row>
    <row r="36" spans="1:3" ht="13.5" customHeight="1">
      <c r="A36" s="24"/>
      <c r="B36" s="101"/>
      <c r="C36" s="101"/>
    </row>
    <row r="37" spans="1:3" ht="13.5" customHeight="1">
      <c r="A37" s="32" t="s">
        <v>82</v>
      </c>
      <c r="B37" s="93"/>
      <c r="C37" s="93"/>
    </row>
    <row r="38" spans="1:3" ht="13.5" customHeight="1">
      <c r="A38" s="20" t="s">
        <v>123</v>
      </c>
      <c r="B38" s="97">
        <v>1656</v>
      </c>
      <c r="C38" s="97">
        <v>1728</v>
      </c>
    </row>
    <row r="39" spans="1:3" ht="13.5" customHeight="1">
      <c r="A39" s="20" t="s">
        <v>103</v>
      </c>
      <c r="B39" s="98">
        <v>4000</v>
      </c>
      <c r="C39" s="98">
        <v>-1500</v>
      </c>
    </row>
    <row r="40" spans="1:3" ht="13.5" customHeight="1">
      <c r="A40" s="20" t="s">
        <v>107</v>
      </c>
      <c r="B40" s="98">
        <v>1680</v>
      </c>
      <c r="C40" s="98">
        <v>1028</v>
      </c>
    </row>
    <row r="41" spans="1:3" ht="13.5" customHeight="1">
      <c r="A41" s="20" t="s">
        <v>104</v>
      </c>
      <c r="B41" s="98">
        <v>2745</v>
      </c>
      <c r="C41" s="98">
        <v>1417</v>
      </c>
    </row>
    <row r="42" spans="1:3" ht="13.5" customHeight="1">
      <c r="A42" s="20" t="s">
        <v>113</v>
      </c>
      <c r="B42" s="98">
        <v>22</v>
      </c>
      <c r="C42" s="98">
        <v>-22</v>
      </c>
    </row>
    <row r="43" spans="1:3" ht="13.5" customHeight="1">
      <c r="A43" s="20" t="s">
        <v>134</v>
      </c>
      <c r="B43" s="98">
        <v>185</v>
      </c>
      <c r="C43" s="98">
        <v>0</v>
      </c>
    </row>
    <row r="44" spans="1:3" ht="13.5" customHeight="1">
      <c r="A44" s="20" t="s">
        <v>106</v>
      </c>
      <c r="B44" s="98">
        <v>0</v>
      </c>
      <c r="C44" s="98">
        <v>-67</v>
      </c>
    </row>
    <row r="45" spans="1:3" ht="13.5" customHeight="1">
      <c r="A45" s="20" t="s">
        <v>83</v>
      </c>
      <c r="B45" s="99">
        <v>0</v>
      </c>
      <c r="C45" s="99">
        <v>-1008</v>
      </c>
    </row>
    <row r="46" spans="1:3" ht="13.5" customHeight="1">
      <c r="A46" s="32" t="s">
        <v>84</v>
      </c>
      <c r="B46" s="100">
        <v>10288</v>
      </c>
      <c r="C46" s="100">
        <v>1576</v>
      </c>
    </row>
    <row r="47" spans="1:3" ht="13.5" customHeight="1">
      <c r="A47" s="32"/>
      <c r="B47" s="102"/>
      <c r="C47" s="102"/>
    </row>
    <row r="48" spans="1:3" ht="13.5" customHeight="1">
      <c r="A48" s="32" t="s">
        <v>85</v>
      </c>
      <c r="B48" s="93">
        <v>-7235</v>
      </c>
      <c r="C48" s="93">
        <v>-17397</v>
      </c>
    </row>
    <row r="49" spans="1:3" ht="13.5" customHeight="1">
      <c r="A49" s="32" t="s">
        <v>86</v>
      </c>
      <c r="B49" s="93">
        <v>8243</v>
      </c>
      <c r="C49" s="93">
        <v>25640</v>
      </c>
    </row>
    <row r="50" spans="1:3" ht="13.5" customHeight="1" thickBot="1">
      <c r="A50" s="32" t="s">
        <v>100</v>
      </c>
      <c r="B50" s="103">
        <v>1008</v>
      </c>
      <c r="C50" s="103">
        <v>8243</v>
      </c>
    </row>
    <row r="51" spans="1:3" ht="13.5" customHeight="1" thickTop="1">
      <c r="A51" s="20"/>
      <c r="B51" s="93"/>
      <c r="C51" s="93"/>
    </row>
    <row r="52" spans="1:3" ht="13.5" customHeight="1">
      <c r="A52" s="32" t="s">
        <v>87</v>
      </c>
      <c r="B52" s="93"/>
      <c r="C52" s="93"/>
    </row>
    <row r="53" spans="1:3" ht="13.5" customHeight="1">
      <c r="A53" s="20" t="s">
        <v>88</v>
      </c>
      <c r="B53" s="93">
        <v>59</v>
      </c>
      <c r="C53" s="93">
        <v>5580</v>
      </c>
    </row>
    <row r="54" spans="1:3" ht="13.5" customHeight="1">
      <c r="A54" s="20" t="s">
        <v>89</v>
      </c>
      <c r="B54" s="93">
        <v>949</v>
      </c>
      <c r="C54" s="93">
        <v>2663</v>
      </c>
    </row>
    <row r="55" spans="1:3" ht="13.5" customHeight="1" thickBot="1">
      <c r="A55" s="20"/>
      <c r="B55" s="104">
        <v>1008</v>
      </c>
      <c r="C55" s="104">
        <v>8243</v>
      </c>
    </row>
    <row r="56" spans="1:3" ht="13.5" customHeight="1" thickTop="1">
      <c r="A56" s="20"/>
      <c r="B56" s="105"/>
      <c r="C56" s="105"/>
    </row>
    <row r="57" spans="1:3" ht="13.5" customHeight="1">
      <c r="A57" s="48" t="s">
        <v>90</v>
      </c>
      <c r="B57" s="25"/>
      <c r="C57" s="25"/>
    </row>
    <row r="58" spans="1:3" ht="13.5" customHeight="1">
      <c r="A58" s="48" t="s">
        <v>121</v>
      </c>
      <c r="B58" s="25"/>
      <c r="C58" s="25"/>
    </row>
    <row r="59" spans="1:3" ht="12.75">
      <c r="A59" s="25"/>
      <c r="B59" s="25"/>
      <c r="C59" s="25"/>
    </row>
    <row r="60" spans="1:3" ht="12.75">
      <c r="A60" s="25"/>
      <c r="B60" s="25"/>
      <c r="C60" s="25"/>
    </row>
    <row r="61" spans="1:3" ht="12.75">
      <c r="A61" s="25"/>
      <c r="B61" s="25"/>
      <c r="C61" s="25"/>
    </row>
    <row r="62" spans="1:3" ht="12.75">
      <c r="A62" s="25"/>
      <c r="B62" s="25"/>
      <c r="C62" s="25"/>
    </row>
    <row r="63" spans="1:3" ht="12.75">
      <c r="A63" s="25"/>
      <c r="B63" s="25"/>
      <c r="C63" s="25"/>
    </row>
    <row r="64" spans="1:3" ht="12.75">
      <c r="A64" s="25"/>
      <c r="B64" s="25"/>
      <c r="C64" s="25"/>
    </row>
    <row r="65" spans="1:3" ht="12.75">
      <c r="A65" s="25"/>
      <c r="B65" s="27"/>
      <c r="C65" s="27"/>
    </row>
    <row r="66" spans="1:3" ht="12.75">
      <c r="A66" s="25"/>
      <c r="B66" s="27"/>
      <c r="C66" s="27"/>
    </row>
    <row r="67" spans="1:3" ht="12.75">
      <c r="A67" s="25"/>
      <c r="B67" s="27"/>
      <c r="C67" s="27"/>
    </row>
    <row r="68" spans="1:3" ht="12.75">
      <c r="A68" s="25"/>
      <c r="B68" s="27"/>
      <c r="C68" s="27"/>
    </row>
    <row r="69" spans="1:3" ht="12.75">
      <c r="A69" s="25"/>
      <c r="B69" s="27"/>
      <c r="C69" s="27"/>
    </row>
    <row r="70" spans="1:3" ht="12.75">
      <c r="A70" s="25"/>
      <c r="B70" s="27"/>
      <c r="C70" s="27"/>
    </row>
    <row r="71" spans="1:3" ht="12.75">
      <c r="A71" s="25"/>
      <c r="B71" s="27"/>
      <c r="C71" s="27"/>
    </row>
    <row r="72" spans="1:3" ht="12.75">
      <c r="A72" s="25"/>
      <c r="B72" s="27"/>
      <c r="C72" s="27"/>
    </row>
    <row r="73" spans="1:3" ht="12.75">
      <c r="A73" s="26"/>
      <c r="B73" s="26"/>
      <c r="C73" s="26"/>
    </row>
    <row r="74" spans="1:3" ht="12.75">
      <c r="A74" s="26"/>
      <c r="B74" s="26"/>
      <c r="C74" s="26"/>
    </row>
    <row r="75" spans="1:3" ht="12.75">
      <c r="A75" s="26"/>
      <c r="B75" s="26"/>
      <c r="C75" s="26"/>
    </row>
    <row r="76" spans="1:3" ht="12.75">
      <c r="A76" s="26"/>
      <c r="B76" s="26"/>
      <c r="C76" s="26"/>
    </row>
    <row r="77" spans="1:3" ht="12.75">
      <c r="A77" s="26"/>
      <c r="B77" s="26"/>
      <c r="C77" s="26"/>
    </row>
  </sheetData>
  <printOptions/>
  <pageMargins left="1" right="0.75" top="0.75" bottom="0" header="0.5" footer="0.5"/>
  <pageSetup fitToHeight="1" fitToWidth="1" horizontalDpi="300" verticalDpi="300" orientation="portrait" paperSize="9" scale="98" r:id="rId1"/>
</worksheet>
</file>

<file path=xl/worksheets/sheet3.xml><?xml version="1.0" encoding="utf-8"?>
<worksheet xmlns="http://schemas.openxmlformats.org/spreadsheetml/2006/main" xmlns:r="http://schemas.openxmlformats.org/officeDocument/2006/relationships">
  <sheetPr>
    <pageSetUpPr fitToPage="1"/>
  </sheetPr>
  <dimension ref="A1:F40"/>
  <sheetViews>
    <sheetView workbookViewId="0" topLeftCell="A1">
      <selection activeCell="D23" sqref="D23"/>
    </sheetView>
  </sheetViews>
  <sheetFormatPr defaultColWidth="9.140625" defaultRowHeight="12.75"/>
  <cols>
    <col min="1" max="1" width="34.00390625" style="0" customWidth="1"/>
    <col min="2" max="2" width="13.28125" style="0" customWidth="1"/>
    <col min="3" max="4" width="11.28125" style="0" customWidth="1"/>
    <col min="5" max="5" width="11.8515625" style="0" customWidth="1"/>
    <col min="6" max="6" width="14.00390625" style="0" customWidth="1"/>
  </cols>
  <sheetData>
    <row r="1" spans="1:6" ht="12.75">
      <c r="A1" s="1" t="s">
        <v>3</v>
      </c>
      <c r="B1" s="6"/>
      <c r="C1" s="6"/>
      <c r="D1" s="6"/>
      <c r="E1" s="6"/>
      <c r="F1" s="7"/>
    </row>
    <row r="2" spans="1:6" ht="12.75">
      <c r="A2" s="8" t="s">
        <v>30</v>
      </c>
      <c r="B2" s="6"/>
      <c r="C2" s="6"/>
      <c r="D2" s="6"/>
      <c r="E2" s="6"/>
      <c r="F2" s="7"/>
    </row>
    <row r="3" spans="2:6" ht="12.75">
      <c r="B3" s="6"/>
      <c r="C3" s="6"/>
      <c r="D3" s="6"/>
      <c r="E3" s="6"/>
      <c r="F3" s="6"/>
    </row>
    <row r="4" spans="1:6" ht="12.75">
      <c r="A4" s="9" t="s">
        <v>55</v>
      </c>
      <c r="B4" s="6"/>
      <c r="C4" s="6"/>
      <c r="D4" s="6"/>
      <c r="E4" s="6"/>
      <c r="F4" s="6"/>
    </row>
    <row r="5" spans="1:6" ht="12.75">
      <c r="A5" s="2" t="s">
        <v>136</v>
      </c>
      <c r="B5" s="6"/>
      <c r="C5" s="6"/>
      <c r="D5" s="6"/>
      <c r="E5" s="6"/>
      <c r="F5" s="6"/>
    </row>
    <row r="6" spans="1:6" ht="12.75">
      <c r="A6" s="9" t="s">
        <v>8</v>
      </c>
      <c r="B6" s="6"/>
      <c r="C6" s="6"/>
      <c r="D6" s="6"/>
      <c r="E6" s="6"/>
      <c r="F6" s="6"/>
    </row>
    <row r="7" spans="1:6" ht="12.75">
      <c r="A7" s="9"/>
      <c r="B7" s="6"/>
      <c r="C7" s="6"/>
      <c r="D7" s="6"/>
      <c r="E7" s="6"/>
      <c r="F7" s="6"/>
    </row>
    <row r="8" spans="1:6" ht="12.75">
      <c r="A8" s="10"/>
      <c r="B8" s="11" t="s">
        <v>56</v>
      </c>
      <c r="C8" s="11" t="s">
        <v>94</v>
      </c>
      <c r="D8" s="11" t="s">
        <v>56</v>
      </c>
      <c r="E8" s="11" t="s">
        <v>57</v>
      </c>
      <c r="F8" s="12"/>
    </row>
    <row r="9" spans="1:6" ht="12.75">
      <c r="A9" s="10"/>
      <c r="B9" s="11" t="s">
        <v>58</v>
      </c>
      <c r="C9" s="11" t="s">
        <v>96</v>
      </c>
      <c r="D9" s="11" t="s">
        <v>59</v>
      </c>
      <c r="E9" s="11" t="s">
        <v>60</v>
      </c>
      <c r="F9" s="11" t="s">
        <v>61</v>
      </c>
    </row>
    <row r="10" spans="1:6" ht="12.75">
      <c r="A10" s="10"/>
      <c r="B10" s="11" t="s">
        <v>18</v>
      </c>
      <c r="C10" s="11" t="s">
        <v>18</v>
      </c>
      <c r="D10" s="11" t="s">
        <v>18</v>
      </c>
      <c r="E10" s="11" t="s">
        <v>18</v>
      </c>
      <c r="F10" s="11" t="s">
        <v>18</v>
      </c>
    </row>
    <row r="11" spans="1:6" ht="15.75">
      <c r="A11" s="13"/>
      <c r="B11" s="13"/>
      <c r="C11" s="13"/>
      <c r="D11" s="13"/>
      <c r="E11" s="13"/>
      <c r="F11" s="13"/>
    </row>
    <row r="12" spans="1:6" ht="12.75">
      <c r="A12" s="10" t="s">
        <v>117</v>
      </c>
      <c r="B12" s="6">
        <v>51686</v>
      </c>
      <c r="C12" s="6">
        <v>20061</v>
      </c>
      <c r="D12" s="6">
        <v>15170</v>
      </c>
      <c r="E12" s="6">
        <v>-2359</v>
      </c>
      <c r="F12" s="6">
        <v>84558</v>
      </c>
    </row>
    <row r="13" spans="1:6" ht="12.75">
      <c r="A13" s="10" t="s">
        <v>62</v>
      </c>
      <c r="B13" s="14"/>
      <c r="C13" s="14"/>
      <c r="D13" s="14"/>
      <c r="E13" s="15">
        <v>5093</v>
      </c>
      <c r="F13" s="6">
        <v>5093</v>
      </c>
    </row>
    <row r="14" spans="1:6" ht="13.5" thickBot="1">
      <c r="A14" s="9" t="s">
        <v>132</v>
      </c>
      <c r="B14" s="16">
        <v>51686</v>
      </c>
      <c r="C14" s="16">
        <v>20061</v>
      </c>
      <c r="D14" s="16">
        <v>15170</v>
      </c>
      <c r="E14" s="16">
        <v>2734</v>
      </c>
      <c r="F14" s="16">
        <v>89651</v>
      </c>
    </row>
    <row r="15" spans="1:6" ht="13.5" thickTop="1">
      <c r="A15" s="10"/>
      <c r="B15" s="6"/>
      <c r="C15" s="6"/>
      <c r="D15" s="6"/>
      <c r="E15" s="6"/>
      <c r="F15" s="6"/>
    </row>
    <row r="16" spans="1:6" ht="15.75">
      <c r="A16" s="13"/>
      <c r="B16" s="13"/>
      <c r="C16" s="13"/>
      <c r="D16" s="13"/>
      <c r="E16" s="13"/>
      <c r="F16" s="13"/>
    </row>
    <row r="17" spans="1:6" ht="15.75">
      <c r="A17" s="13"/>
      <c r="B17" s="13"/>
      <c r="C17" s="13"/>
      <c r="D17" s="13"/>
      <c r="E17" s="13"/>
      <c r="F17" s="13"/>
    </row>
    <row r="18" spans="1:6" ht="12.75">
      <c r="A18" s="10" t="s">
        <v>102</v>
      </c>
      <c r="B18" s="6">
        <v>50011</v>
      </c>
      <c r="C18" s="6">
        <v>21401</v>
      </c>
      <c r="D18" s="6">
        <v>15238</v>
      </c>
      <c r="E18" s="6">
        <v>-6499</v>
      </c>
      <c r="F18" s="6">
        <v>80151</v>
      </c>
    </row>
    <row r="19" spans="1:6" ht="12.75">
      <c r="A19" s="10" t="s">
        <v>130</v>
      </c>
      <c r="B19" s="6"/>
      <c r="C19" s="6"/>
      <c r="D19" s="6"/>
      <c r="E19" s="6">
        <v>-1560</v>
      </c>
      <c r="F19" s="6">
        <v>-1560</v>
      </c>
    </row>
    <row r="20" spans="1:6" ht="12.75">
      <c r="A20" s="10" t="s">
        <v>131</v>
      </c>
      <c r="B20" s="89">
        <v>50011</v>
      </c>
      <c r="C20" s="89">
        <v>21401</v>
      </c>
      <c r="D20" s="89">
        <v>15238</v>
      </c>
      <c r="E20" s="89">
        <v>-8059</v>
      </c>
      <c r="F20" s="89">
        <v>78591</v>
      </c>
    </row>
    <row r="21" spans="1:6" ht="12.75">
      <c r="A21" s="66" t="s">
        <v>111</v>
      </c>
      <c r="B21" s="6">
        <v>1675</v>
      </c>
      <c r="C21" s="6">
        <v>-1340</v>
      </c>
      <c r="D21" s="6">
        <v>0</v>
      </c>
      <c r="E21" s="6"/>
      <c r="F21" s="6">
        <v>335</v>
      </c>
    </row>
    <row r="22" spans="1:6" ht="12.75">
      <c r="A22" s="10" t="s">
        <v>105</v>
      </c>
      <c r="B22" s="12"/>
      <c r="C22" s="12"/>
      <c r="D22" s="12">
        <v>-68</v>
      </c>
      <c r="E22" s="6"/>
      <c r="F22" s="6">
        <v>-68</v>
      </c>
    </row>
    <row r="23" spans="1:6" ht="12.75">
      <c r="A23" s="10" t="s">
        <v>62</v>
      </c>
      <c r="B23" s="12">
        <v>0</v>
      </c>
      <c r="C23" s="12"/>
      <c r="D23" s="12"/>
      <c r="E23" s="6">
        <v>5700</v>
      </c>
      <c r="F23" s="6">
        <v>5700</v>
      </c>
    </row>
    <row r="24" spans="1:6" ht="13.5" thickBot="1">
      <c r="A24" s="9" t="s">
        <v>129</v>
      </c>
      <c r="B24" s="16">
        <v>51686</v>
      </c>
      <c r="C24" s="16">
        <v>20061</v>
      </c>
      <c r="D24" s="16">
        <v>15170</v>
      </c>
      <c r="E24" s="16">
        <v>-2359</v>
      </c>
      <c r="F24" s="16">
        <v>84558</v>
      </c>
    </row>
    <row r="25" spans="1:6" ht="13.5" thickTop="1">
      <c r="A25" s="10"/>
      <c r="B25" s="6"/>
      <c r="C25" s="6"/>
      <c r="D25" s="6"/>
      <c r="E25" s="6"/>
      <c r="F25" s="6"/>
    </row>
    <row r="26" spans="1:6" ht="15.75">
      <c r="A26" s="13"/>
      <c r="B26" s="13"/>
      <c r="C26" s="13"/>
      <c r="D26" s="13"/>
      <c r="E26" s="13"/>
      <c r="F26" s="13"/>
    </row>
    <row r="27" spans="1:6" ht="15.75">
      <c r="A27" s="13"/>
      <c r="B27" s="13"/>
      <c r="C27" s="13"/>
      <c r="D27" s="13"/>
      <c r="E27" s="13"/>
      <c r="F27" s="13"/>
    </row>
    <row r="28" spans="1:6" ht="15.75">
      <c r="A28" s="13"/>
      <c r="B28" s="13"/>
      <c r="C28" s="13"/>
      <c r="D28" s="13"/>
      <c r="E28" s="13"/>
      <c r="F28" s="13"/>
    </row>
    <row r="29" spans="1:6" ht="15.75">
      <c r="A29" s="9" t="s">
        <v>63</v>
      </c>
      <c r="B29" s="13"/>
      <c r="C29" s="13"/>
      <c r="D29" s="13"/>
      <c r="E29" s="13"/>
      <c r="F29" s="13"/>
    </row>
    <row r="30" spans="1:6" ht="15.75">
      <c r="A30" s="9" t="s">
        <v>118</v>
      </c>
      <c r="B30" s="13"/>
      <c r="C30" s="13"/>
      <c r="D30" s="13"/>
      <c r="E30" s="13"/>
      <c r="F30" s="13"/>
    </row>
    <row r="31" spans="1:6" ht="12.75">
      <c r="A31" s="4"/>
      <c r="B31" s="4"/>
      <c r="C31" s="4"/>
      <c r="D31" s="4"/>
      <c r="E31" s="4"/>
      <c r="F31" s="4"/>
    </row>
    <row r="32" spans="1:6" ht="12.75">
      <c r="A32" s="4"/>
      <c r="B32" s="4"/>
      <c r="C32" s="4"/>
      <c r="D32" s="4"/>
      <c r="E32" s="4"/>
      <c r="F32" s="4"/>
    </row>
    <row r="33" spans="1:6" ht="12.75">
      <c r="A33" s="4"/>
      <c r="B33" s="4"/>
      <c r="C33" s="4"/>
      <c r="D33" s="4"/>
      <c r="E33" s="4"/>
      <c r="F33" s="4"/>
    </row>
    <row r="34" spans="1:6" ht="12.75">
      <c r="A34" s="4"/>
      <c r="B34" s="4"/>
      <c r="C34" s="4"/>
      <c r="D34" s="4"/>
      <c r="E34" s="4"/>
      <c r="F34" s="4"/>
    </row>
    <row r="35" spans="1:6" ht="12.75">
      <c r="A35" s="4"/>
      <c r="B35" s="4"/>
      <c r="C35" s="4"/>
      <c r="D35" s="4"/>
      <c r="E35" s="4"/>
      <c r="F35" s="4"/>
    </row>
    <row r="36" spans="1:6" ht="12.75">
      <c r="A36" s="4"/>
      <c r="B36" s="4"/>
      <c r="C36" s="4"/>
      <c r="D36" s="4"/>
      <c r="E36" s="4"/>
      <c r="F36" s="4"/>
    </row>
    <row r="37" spans="1:6" ht="12.75">
      <c r="A37" s="4"/>
      <c r="B37" s="4"/>
      <c r="C37" s="4"/>
      <c r="D37" s="4"/>
      <c r="E37" s="4"/>
      <c r="F37" s="4"/>
    </row>
    <row r="38" spans="1:6" ht="12.75">
      <c r="A38" s="4"/>
      <c r="B38" s="4"/>
      <c r="C38" s="4"/>
      <c r="D38" s="4"/>
      <c r="E38" s="4"/>
      <c r="F38" s="4"/>
    </row>
    <row r="39" spans="1:6" ht="12.75">
      <c r="A39" s="4"/>
      <c r="B39" s="4"/>
      <c r="C39" s="4"/>
      <c r="D39" s="4"/>
      <c r="E39" s="4"/>
      <c r="F39" s="4"/>
    </row>
    <row r="40" spans="1:6" ht="12.75">
      <c r="A40" s="4"/>
      <c r="B40" s="4"/>
      <c r="C40" s="4"/>
      <c r="D40" s="4"/>
      <c r="E40" s="4"/>
      <c r="F40" s="4"/>
    </row>
  </sheetData>
  <printOptions/>
  <pageMargins left="0.75" right="0.75" top="1" bottom="1" header="0.5" footer="0.5"/>
  <pageSetup fitToHeight="1" fitToWidth="1" horizontalDpi="300" verticalDpi="300" orientation="portrait" paperSize="9" scale="95" r:id="rId1"/>
</worksheet>
</file>

<file path=xl/worksheets/sheet4.xml><?xml version="1.0" encoding="utf-8"?>
<worksheet xmlns="http://schemas.openxmlformats.org/spreadsheetml/2006/main" xmlns:r="http://schemas.openxmlformats.org/officeDocument/2006/relationships">
  <sheetPr>
    <pageSetUpPr fitToPage="1"/>
  </sheetPr>
  <dimension ref="A1:W47"/>
  <sheetViews>
    <sheetView workbookViewId="0" topLeftCell="A1">
      <selection activeCell="X12" sqref="X12"/>
    </sheetView>
  </sheetViews>
  <sheetFormatPr defaultColWidth="9.140625" defaultRowHeight="12.75"/>
  <cols>
    <col min="1" max="1" width="37.7109375" style="19" customWidth="1"/>
    <col min="2" max="2" width="19.28125" style="19" customWidth="1"/>
    <col min="3" max="3" width="15.57421875" style="19" customWidth="1"/>
    <col min="4" max="4" width="15.28125" style="19" customWidth="1"/>
    <col min="5" max="5" width="18.28125" style="19" customWidth="1"/>
    <col min="6" max="7" width="0" style="19" hidden="1" customWidth="1"/>
    <col min="8" max="8" width="9.421875" style="19" hidden="1" customWidth="1"/>
    <col min="9" max="17" width="0" style="19" hidden="1" customWidth="1"/>
    <col min="18" max="18" width="13.140625" style="19" hidden="1" customWidth="1"/>
    <col min="19" max="22" width="0" style="19" hidden="1" customWidth="1"/>
    <col min="23" max="16384" width="9.140625" style="19" customWidth="1"/>
  </cols>
  <sheetData>
    <row r="1" spans="1:5" ht="12.75">
      <c r="A1" s="28" t="s">
        <v>5</v>
      </c>
      <c r="B1" s="29"/>
      <c r="C1" s="29"/>
      <c r="D1" s="29"/>
      <c r="E1" s="29"/>
    </row>
    <row r="2" spans="1:5" ht="12.75">
      <c r="A2" s="30" t="s">
        <v>6</v>
      </c>
      <c r="B2" s="29"/>
      <c r="C2" s="29"/>
      <c r="D2" s="29"/>
      <c r="E2" s="29"/>
    </row>
    <row r="3" spans="2:5" ht="12.75">
      <c r="B3" s="29"/>
      <c r="C3" s="29"/>
      <c r="D3" s="29"/>
      <c r="E3" s="29"/>
    </row>
    <row r="4" spans="1:5" ht="12.75">
      <c r="A4" s="31" t="s">
        <v>7</v>
      </c>
      <c r="B4" s="29"/>
      <c r="C4" s="29"/>
      <c r="D4" s="29"/>
      <c r="E4" s="29"/>
    </row>
    <row r="5" spans="1:5" ht="12.75">
      <c r="A5" s="32" t="s">
        <v>136</v>
      </c>
      <c r="B5" s="29"/>
      <c r="C5" s="29"/>
      <c r="D5" s="29"/>
      <c r="E5" s="29"/>
    </row>
    <row r="6" spans="1:5" ht="12.75">
      <c r="A6" s="31" t="s">
        <v>8</v>
      </c>
      <c r="B6" s="29"/>
      <c r="C6" s="29"/>
      <c r="D6" s="29"/>
      <c r="E6" s="29"/>
    </row>
    <row r="7" spans="1:5" ht="12.75">
      <c r="A7" s="31"/>
      <c r="B7" s="29"/>
      <c r="C7" s="33"/>
      <c r="D7" s="29"/>
      <c r="E7" s="33"/>
    </row>
    <row r="8" spans="1:5" ht="12.75">
      <c r="A8" s="31"/>
      <c r="B8" s="91" t="s">
        <v>9</v>
      </c>
      <c r="C8" s="91"/>
      <c r="D8" s="92" t="s">
        <v>10</v>
      </c>
      <c r="E8" s="92"/>
    </row>
    <row r="9" spans="1:18" ht="12.75">
      <c r="A9" s="31"/>
      <c r="B9" s="34" t="s">
        <v>11</v>
      </c>
      <c r="C9" s="34" t="s">
        <v>12</v>
      </c>
      <c r="D9" s="34" t="s">
        <v>11</v>
      </c>
      <c r="E9" s="34" t="s">
        <v>12</v>
      </c>
      <c r="R9" s="34" t="s">
        <v>11</v>
      </c>
    </row>
    <row r="10" spans="1:18" ht="12.75">
      <c r="A10" s="31"/>
      <c r="B10" s="34" t="s">
        <v>13</v>
      </c>
      <c r="C10" s="34" t="s">
        <v>13</v>
      </c>
      <c r="D10" s="34" t="s">
        <v>13</v>
      </c>
      <c r="E10" s="34" t="s">
        <v>13</v>
      </c>
      <c r="R10" s="34" t="s">
        <v>13</v>
      </c>
    </row>
    <row r="11" spans="1:18" ht="12.75">
      <c r="A11" s="31"/>
      <c r="B11" s="34" t="s">
        <v>14</v>
      </c>
      <c r="C11" s="34" t="s">
        <v>15</v>
      </c>
      <c r="D11" s="34" t="s">
        <v>16</v>
      </c>
      <c r="E11" s="34" t="s">
        <v>15</v>
      </c>
      <c r="R11" s="34" t="s">
        <v>14</v>
      </c>
    </row>
    <row r="12" spans="1:18" ht="12.75">
      <c r="A12" s="31"/>
      <c r="B12" s="34" t="s">
        <v>119</v>
      </c>
      <c r="C12" s="34" t="s">
        <v>14</v>
      </c>
      <c r="D12" s="34" t="s">
        <v>133</v>
      </c>
      <c r="E12" s="34" t="s">
        <v>17</v>
      </c>
      <c r="R12" s="34" t="s">
        <v>119</v>
      </c>
    </row>
    <row r="13" spans="1:18" ht="12.75">
      <c r="A13" s="29"/>
      <c r="B13" s="3" t="s">
        <v>128</v>
      </c>
      <c r="C13" s="3" t="s">
        <v>114</v>
      </c>
      <c r="D13" s="3" t="s">
        <v>128</v>
      </c>
      <c r="E13" s="3" t="s">
        <v>114</v>
      </c>
      <c r="R13" s="3" t="s">
        <v>115</v>
      </c>
    </row>
    <row r="14" spans="1:18" ht="12.75">
      <c r="A14" s="29"/>
      <c r="B14" s="35" t="s">
        <v>18</v>
      </c>
      <c r="C14" s="35" t="s">
        <v>18</v>
      </c>
      <c r="D14" s="35" t="s">
        <v>18</v>
      </c>
      <c r="E14" s="35" t="s">
        <v>18</v>
      </c>
      <c r="R14" s="35" t="s">
        <v>18</v>
      </c>
    </row>
    <row r="15" spans="1:18" ht="12.75">
      <c r="A15" s="29"/>
      <c r="B15" s="36"/>
      <c r="C15" s="36"/>
      <c r="D15" s="36"/>
      <c r="E15" s="36" t="s">
        <v>92</v>
      </c>
      <c r="R15" s="36"/>
    </row>
    <row r="16" spans="1:20" ht="13.5" thickBot="1">
      <c r="A16" s="29" t="s">
        <v>19</v>
      </c>
      <c r="B16" s="37">
        <v>114285</v>
      </c>
      <c r="C16" s="37">
        <v>139399</v>
      </c>
      <c r="D16" s="37">
        <v>457573</v>
      </c>
      <c r="E16" s="37">
        <v>448383</v>
      </c>
      <c r="G16" s="37">
        <v>62003</v>
      </c>
      <c r="H16" s="37">
        <v>437645</v>
      </c>
      <c r="K16" s="37">
        <v>61134</v>
      </c>
      <c r="L16" s="37">
        <v>436776</v>
      </c>
      <c r="R16" s="37">
        <v>131648</v>
      </c>
      <c r="T16" s="65">
        <f>+B16+R16</f>
        <v>245933</v>
      </c>
    </row>
    <row r="17" spans="1:20" ht="13.5" thickTop="1">
      <c r="A17" s="38"/>
      <c r="B17" s="39"/>
      <c r="C17" s="39"/>
      <c r="D17" s="39"/>
      <c r="E17" s="39"/>
      <c r="G17" s="39"/>
      <c r="H17" s="39"/>
      <c r="K17" s="39"/>
      <c r="L17" s="39"/>
      <c r="R17" s="39"/>
      <c r="T17" s="65">
        <f aca="true" t="shared" si="0" ref="T17:T28">+B17+R17</f>
        <v>0</v>
      </c>
    </row>
    <row r="18" spans="1:20" ht="12.75">
      <c r="A18" s="29" t="s">
        <v>20</v>
      </c>
      <c r="B18" s="39">
        <v>2213</v>
      </c>
      <c r="C18" s="39">
        <v>4111</v>
      </c>
      <c r="D18" s="39">
        <v>17552</v>
      </c>
      <c r="E18" s="39">
        <v>16765</v>
      </c>
      <c r="G18" s="39">
        <v>5655</v>
      </c>
      <c r="H18" s="39">
        <f>16969+634</f>
        <v>17603</v>
      </c>
      <c r="K18" s="39">
        <v>2751</v>
      </c>
      <c r="L18" s="39">
        <v>14699</v>
      </c>
      <c r="R18" s="39">
        <f>2904+2650</f>
        <v>5554</v>
      </c>
      <c r="T18" s="65">
        <f t="shared" si="0"/>
        <v>7767</v>
      </c>
    </row>
    <row r="19" spans="1:20" ht="12.75">
      <c r="A19" s="29" t="s">
        <v>21</v>
      </c>
      <c r="B19" s="39">
        <v>3</v>
      </c>
      <c r="C19" s="39">
        <v>12</v>
      </c>
      <c r="D19" s="29">
        <v>75</v>
      </c>
      <c r="E19" s="29">
        <v>135</v>
      </c>
      <c r="G19" s="29">
        <v>27</v>
      </c>
      <c r="H19" s="29">
        <v>67</v>
      </c>
      <c r="K19" s="39">
        <v>2187</v>
      </c>
      <c r="L19" s="29">
        <v>2227</v>
      </c>
      <c r="R19" s="39">
        <f>23+2</f>
        <v>25</v>
      </c>
      <c r="T19" s="65">
        <f t="shared" si="0"/>
        <v>28</v>
      </c>
    </row>
    <row r="20" spans="1:20" ht="12.75">
      <c r="A20" s="29" t="s">
        <v>22</v>
      </c>
      <c r="B20" s="39">
        <v>281</v>
      </c>
      <c r="C20" s="39">
        <v>173</v>
      </c>
      <c r="D20" s="39">
        <v>-2429</v>
      </c>
      <c r="E20" s="39">
        <v>-1865</v>
      </c>
      <c r="G20" s="39">
        <v>-372</v>
      </c>
      <c r="H20" s="39">
        <v>-1521</v>
      </c>
      <c r="K20" s="39">
        <v>-372</v>
      </c>
      <c r="L20" s="39">
        <v>-1521</v>
      </c>
      <c r="R20" s="39">
        <f>-448-298-20</f>
        <v>-766</v>
      </c>
      <c r="T20" s="65">
        <f t="shared" si="0"/>
        <v>-485</v>
      </c>
    </row>
    <row r="21" spans="1:20" ht="12.75">
      <c r="A21" s="29" t="s">
        <v>23</v>
      </c>
      <c r="B21" s="39">
        <v>-2715</v>
      </c>
      <c r="C21" s="39">
        <v>-2342</v>
      </c>
      <c r="D21" s="39">
        <v>-8519</v>
      </c>
      <c r="E21" s="39">
        <v>-6738</v>
      </c>
      <c r="G21" s="39">
        <f>-1505-634</f>
        <v>-2139</v>
      </c>
      <c r="H21" s="39">
        <f>-6472-634</f>
        <v>-7106</v>
      </c>
      <c r="K21" s="39">
        <v>-2139</v>
      </c>
      <c r="L21" s="39">
        <v>-7106</v>
      </c>
      <c r="R21" s="39">
        <f>-1704-198-7</f>
        <v>-1909</v>
      </c>
      <c r="T21" s="65">
        <f t="shared" si="0"/>
        <v>-4624</v>
      </c>
    </row>
    <row r="22" spans="1:20" ht="12.75">
      <c r="A22" s="29" t="s">
        <v>24</v>
      </c>
      <c r="B22" s="40"/>
      <c r="C22" s="40"/>
      <c r="D22" s="40"/>
      <c r="E22" s="40"/>
      <c r="G22" s="40"/>
      <c r="H22" s="40"/>
      <c r="K22" s="40"/>
      <c r="L22" s="40"/>
      <c r="R22" s="40"/>
      <c r="T22" s="65">
        <f t="shared" si="0"/>
        <v>0</v>
      </c>
    </row>
    <row r="23" spans="1:20" ht="25.5">
      <c r="A23" s="41" t="s">
        <v>137</v>
      </c>
      <c r="B23" s="29">
        <v>-218</v>
      </c>
      <c r="C23" s="29">
        <v>1954</v>
      </c>
      <c r="D23" s="29">
        <v>6679</v>
      </c>
      <c r="E23" s="29">
        <v>8297</v>
      </c>
      <c r="G23" s="29">
        <f>+G18+G19+G20+G21</f>
        <v>3171</v>
      </c>
      <c r="H23" s="29">
        <f>+H18+H19+H20+H21</f>
        <v>9043</v>
      </c>
      <c r="K23" s="29">
        <f>SUM(K18:K22)</f>
        <v>2427</v>
      </c>
      <c r="L23" s="29">
        <f>+L18+L19+L20+L21</f>
        <v>8299</v>
      </c>
      <c r="R23" s="29">
        <f>SUM(R18:R22)</f>
        <v>2904</v>
      </c>
      <c r="T23" s="65">
        <f t="shared" si="0"/>
        <v>2686</v>
      </c>
    </row>
    <row r="24" spans="1:20" ht="12.75">
      <c r="A24" s="29" t="s">
        <v>25</v>
      </c>
      <c r="B24" s="40">
        <v>-1239</v>
      </c>
      <c r="C24" s="40">
        <v>-2267</v>
      </c>
      <c r="D24" s="40">
        <v>-1555</v>
      </c>
      <c r="E24" s="40">
        <v>-2453</v>
      </c>
      <c r="G24" s="40">
        <v>-409</v>
      </c>
      <c r="H24" s="40">
        <v>-508</v>
      </c>
      <c r="K24" s="40">
        <v>-409</v>
      </c>
      <c r="L24" s="40">
        <v>-508</v>
      </c>
      <c r="R24" s="40">
        <v>-236</v>
      </c>
      <c r="T24" s="65">
        <f t="shared" si="0"/>
        <v>-1475</v>
      </c>
    </row>
    <row r="25" spans="1:20" ht="25.5">
      <c r="A25" s="42" t="s">
        <v>138</v>
      </c>
      <c r="B25" s="39">
        <v>-1457</v>
      </c>
      <c r="C25" s="39">
        <v>-313</v>
      </c>
      <c r="D25" s="39">
        <v>5124</v>
      </c>
      <c r="E25" s="39">
        <v>5844</v>
      </c>
      <c r="G25" s="39">
        <f>SUM(G23:G24)</f>
        <v>2762</v>
      </c>
      <c r="H25" s="39">
        <f>SUM(H23:H24)</f>
        <v>8535</v>
      </c>
      <c r="K25" s="39">
        <f>SUM(K23:K24)</f>
        <v>2018</v>
      </c>
      <c r="L25" s="39">
        <f>SUM(L23:L24)</f>
        <v>7791</v>
      </c>
      <c r="R25" s="39">
        <f>SUM(R23:R24)</f>
        <v>2668</v>
      </c>
      <c r="T25" s="65">
        <f t="shared" si="0"/>
        <v>1211</v>
      </c>
    </row>
    <row r="26" spans="1:20" ht="12.75">
      <c r="A26" s="38" t="s">
        <v>26</v>
      </c>
      <c r="B26" s="39">
        <v>93</v>
      </c>
      <c r="C26" s="39">
        <v>-72</v>
      </c>
      <c r="D26" s="29">
        <v>-31</v>
      </c>
      <c r="E26" s="29">
        <v>-144</v>
      </c>
      <c r="G26" s="29">
        <v>-570</v>
      </c>
      <c r="H26" s="29">
        <v>-570</v>
      </c>
      <c r="K26" s="39"/>
      <c r="L26" s="29"/>
      <c r="R26" s="39">
        <v>-61</v>
      </c>
      <c r="T26" s="65">
        <f t="shared" si="0"/>
        <v>32</v>
      </c>
    </row>
    <row r="27" spans="1:20" ht="13.5" thickBot="1">
      <c r="A27" s="42" t="s">
        <v>139</v>
      </c>
      <c r="B27" s="43">
        <v>-1364</v>
      </c>
      <c r="C27" s="43">
        <v>-385</v>
      </c>
      <c r="D27" s="43">
        <v>5093</v>
      </c>
      <c r="E27" s="43">
        <v>5700</v>
      </c>
      <c r="G27" s="43">
        <f>SUM(G25:G26)</f>
        <v>2192</v>
      </c>
      <c r="H27" s="43">
        <f>SUM(H25:H26)</f>
        <v>7965</v>
      </c>
      <c r="K27" s="43">
        <f>SUM(K25:K26)</f>
        <v>2018</v>
      </c>
      <c r="L27" s="43">
        <f>SUM(L25:L26)</f>
        <v>7791</v>
      </c>
      <c r="R27" s="43">
        <f>SUM(R25:R26)</f>
        <v>2607</v>
      </c>
      <c r="T27" s="65">
        <f t="shared" si="0"/>
        <v>1243</v>
      </c>
    </row>
    <row r="28" spans="1:20" ht="13.5" hidden="1" thickTop="1">
      <c r="A28" s="29"/>
      <c r="B28" s="29"/>
      <c r="C28" s="29" t="s">
        <v>4</v>
      </c>
      <c r="D28" s="29" t="s">
        <v>4</v>
      </c>
      <c r="E28" s="29" t="s">
        <v>4</v>
      </c>
      <c r="T28" s="65">
        <f t="shared" si="0"/>
        <v>0</v>
      </c>
    </row>
    <row r="29" spans="1:5" ht="13.5" thickTop="1">
      <c r="A29" s="29"/>
      <c r="B29" s="44"/>
      <c r="C29" s="44"/>
      <c r="D29" s="29"/>
      <c r="E29" s="29"/>
    </row>
    <row r="30" spans="1:23" ht="12.75">
      <c r="A30" s="29" t="s">
        <v>27</v>
      </c>
      <c r="B30" s="64">
        <v>-2.63902204653335</v>
      </c>
      <c r="C30" s="64">
        <v>-0.7542585338867593</v>
      </c>
      <c r="D30" s="64">
        <v>9.853767802781782</v>
      </c>
      <c r="E30" s="64">
        <v>11.166944527674099</v>
      </c>
      <c r="F30" s="23"/>
      <c r="G30" s="23"/>
      <c r="H30" s="23"/>
      <c r="I30" s="23"/>
      <c r="J30" s="23"/>
      <c r="K30" s="23"/>
      <c r="L30" s="23"/>
      <c r="M30" s="23"/>
      <c r="N30" s="23"/>
      <c r="O30" s="23"/>
      <c r="P30" s="23"/>
      <c r="Q30" s="23"/>
      <c r="R30" s="23"/>
      <c r="S30" s="23"/>
      <c r="T30" s="23"/>
      <c r="U30" s="23"/>
      <c r="V30" s="23"/>
      <c r="W30" s="23"/>
    </row>
    <row r="31" spans="1:23" ht="12.75">
      <c r="A31" s="29"/>
      <c r="B31" s="18"/>
      <c r="C31" s="64"/>
      <c r="D31" s="64"/>
      <c r="E31" s="64"/>
      <c r="F31" s="23"/>
      <c r="G31" s="23"/>
      <c r="H31" s="23"/>
      <c r="I31" s="23"/>
      <c r="J31" s="23"/>
      <c r="K31" s="23"/>
      <c r="L31" s="23"/>
      <c r="M31" s="23"/>
      <c r="N31" s="23"/>
      <c r="O31" s="23"/>
      <c r="P31" s="23"/>
      <c r="Q31" s="23"/>
      <c r="R31" s="23"/>
      <c r="S31" s="23"/>
      <c r="T31" s="23"/>
      <c r="U31" s="23"/>
      <c r="V31" s="23"/>
      <c r="W31" s="23"/>
    </row>
    <row r="32" spans="1:5" ht="12.75" hidden="1">
      <c r="A32" s="29"/>
      <c r="B32" s="39">
        <v>2025</v>
      </c>
      <c r="C32" s="18"/>
      <c r="D32" s="39">
        <v>5736</v>
      </c>
      <c r="E32" s="18"/>
    </row>
    <row r="33" spans="1:5" ht="12.75" hidden="1">
      <c r="A33" s="29"/>
      <c r="B33" s="45"/>
      <c r="C33" s="45"/>
      <c r="D33" s="45"/>
      <c r="E33" s="45"/>
    </row>
    <row r="34" spans="1:5" ht="12.75" hidden="1">
      <c r="A34" s="29" t="s">
        <v>91</v>
      </c>
      <c r="B34" s="39">
        <f>B27-B32</f>
        <v>-3389</v>
      </c>
      <c r="C34" s="45"/>
      <c r="D34" s="39">
        <f>D27-D32</f>
        <v>-643</v>
      </c>
      <c r="E34" s="45"/>
    </row>
    <row r="35" spans="1:5" ht="12.75">
      <c r="A35" s="29"/>
      <c r="B35" s="45"/>
      <c r="C35" s="45"/>
      <c r="D35" s="45"/>
      <c r="E35" s="45"/>
    </row>
    <row r="36" spans="1:5" ht="12.75">
      <c r="A36" s="46" t="s">
        <v>28</v>
      </c>
      <c r="B36" s="45"/>
      <c r="C36" s="45"/>
      <c r="D36" s="45"/>
      <c r="E36" s="45"/>
    </row>
    <row r="37" spans="1:5" ht="12.75">
      <c r="A37" s="46" t="s">
        <v>120</v>
      </c>
      <c r="B37" s="29"/>
      <c r="C37" s="29"/>
      <c r="D37" s="29"/>
      <c r="E37" s="29"/>
    </row>
    <row r="38" spans="1:5" ht="12.75">
      <c r="A38" s="29"/>
      <c r="B38" s="29"/>
      <c r="C38" s="29"/>
      <c r="D38" s="29"/>
      <c r="E38" s="29"/>
    </row>
    <row r="39" spans="1:5" ht="12.75">
      <c r="A39" s="23"/>
      <c r="B39" s="23"/>
      <c r="C39" s="23"/>
      <c r="D39" s="23"/>
      <c r="E39" s="23"/>
    </row>
    <row r="40" spans="1:5" ht="12.75">
      <c r="A40" s="23"/>
      <c r="B40" s="23"/>
      <c r="C40" s="23"/>
      <c r="D40" s="90"/>
      <c r="E40" s="90"/>
    </row>
    <row r="41" spans="1:5" ht="12.75">
      <c r="A41" s="23"/>
      <c r="B41" s="23"/>
      <c r="C41" s="23"/>
      <c r="D41" s="23"/>
      <c r="E41" s="23"/>
    </row>
    <row r="42" spans="1:5" ht="12.75">
      <c r="A42" s="23"/>
      <c r="B42" s="23"/>
      <c r="C42" s="23"/>
      <c r="D42" s="23"/>
      <c r="E42" s="23"/>
    </row>
    <row r="43" spans="1:5" ht="12.75">
      <c r="A43" s="23"/>
      <c r="B43" s="23"/>
      <c r="C43" s="23"/>
      <c r="D43" s="23"/>
      <c r="E43" s="23"/>
    </row>
    <row r="44" spans="1:5" ht="12.75">
      <c r="A44" s="23"/>
      <c r="B44" s="23"/>
      <c r="C44" s="23"/>
      <c r="D44" s="23"/>
      <c r="E44" s="23"/>
    </row>
    <row r="45" spans="1:5" ht="12.75">
      <c r="A45" s="23"/>
      <c r="B45" s="23"/>
      <c r="C45" s="23"/>
      <c r="D45" s="23"/>
      <c r="E45" s="23"/>
    </row>
    <row r="46" spans="1:5" ht="12.75">
      <c r="A46" s="23"/>
      <c r="B46" s="23"/>
      <c r="C46" s="23"/>
      <c r="D46" s="23"/>
      <c r="E46" s="23"/>
    </row>
    <row r="47" spans="1:5" ht="12.75">
      <c r="A47" s="23"/>
      <c r="B47" s="23"/>
      <c r="C47" s="23"/>
      <c r="D47" s="23"/>
      <c r="E47" s="23"/>
    </row>
  </sheetData>
  <mergeCells count="2">
    <mergeCell ref="B8:C8"/>
    <mergeCell ref="D8:E8"/>
  </mergeCells>
  <printOptions/>
  <pageMargins left="0.75" right="0.75" top="1" bottom="1" header="0.5" footer="0.5"/>
  <pageSetup fitToHeight="1" fitToWidth="1" horizontalDpi="300" verticalDpi="300" orientation="portrait" paperSize="9" scale="8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LS Tai</cp:lastModifiedBy>
  <cp:lastPrinted>2007-08-29T03:10:17Z</cp:lastPrinted>
  <dcterms:created xsi:type="dcterms:W3CDTF">2001-07-22T16:14:38Z</dcterms:created>
  <dcterms:modified xsi:type="dcterms:W3CDTF">2007-08-30T05:14:17Z</dcterms:modified>
  <cp:category/>
  <cp:version/>
  <cp:contentType/>
  <cp:contentStatus/>
</cp:coreProperties>
</file>