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0" windowWidth="9720" windowHeight="6090" activeTab="3"/>
  </bookViews>
  <sheets>
    <sheet name="CCFS" sheetId="1" r:id="rId1"/>
    <sheet name="CCIS" sheetId="2" r:id="rId2"/>
    <sheet name="CCBS" sheetId="3" r:id="rId3"/>
    <sheet name="CCSCE" sheetId="4" r:id="rId4"/>
  </sheets>
  <definedNames>
    <definedName name="_xlnm.Print_Area" localSheetId="2">'CCBS'!$A$1:$C$59</definedName>
    <definedName name="_xlnm.Print_Area" localSheetId="0">'CCFS'!$A$1:$C$75</definedName>
    <definedName name="_xlnm.Print_Area" localSheetId="1">'CCIS'!$A$1:$E$31</definedName>
    <definedName name="_xlnm.Print_Area" localSheetId="3">'CCSCE'!$A$1:$F$31</definedName>
  </definedNames>
  <calcPr fullCalcOnLoad="1"/>
</workbook>
</file>

<file path=xl/sharedStrings.xml><?xml version="1.0" encoding="utf-8"?>
<sst xmlns="http://schemas.openxmlformats.org/spreadsheetml/2006/main" count="189" uniqueCount="150">
  <si>
    <t/>
  </si>
  <si>
    <t>CURRENT ASSETS</t>
  </si>
  <si>
    <t>CURRENT LIABILITIES</t>
  </si>
  <si>
    <t>EG INDUSTRIES BERHAD (222897-W)</t>
  </si>
  <si>
    <t xml:space="preserve"> EG INDUSTRIES BERHAD (222897-W)</t>
  </si>
  <si>
    <t xml:space="preserve"> (INCORPORATED IN MALAYSIA)</t>
  </si>
  <si>
    <t>CONDENSED CONSOLIDATED INCOME STATEMENTS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</si>
  <si>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</si>
  <si>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</si>
  <si>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</si>
  <si>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</si>
  <si>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</si>
  <si>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</si>
  <si>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</si>
  <si>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</si>
  <si>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</si>
  <si>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</si>
  <si>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RM'000</t>
  </si>
  <si>
    <t>Revenue</t>
  </si>
  <si>
    <t>Operating profit</t>
  </si>
  <si>
    <t xml:space="preserve">Interest income </t>
  </si>
  <si>
    <t>Interest expense</t>
  </si>
  <si>
    <t>Depreciation &amp; amortisation</t>
  </si>
  <si>
    <t xml:space="preserve">Profit before taxation and minority interest </t>
  </si>
  <si>
    <t>Tax expense</t>
  </si>
  <si>
    <t xml:space="preserve">Profit after taxation before minority interest </t>
  </si>
  <si>
    <t>Minority interests</t>
  </si>
  <si>
    <t>Net Profit for the period</t>
  </si>
  <si>
    <t>Basic earnings per ordinary share (sen)</t>
  </si>
  <si>
    <t>(The Condensed Consolidated Income Statement should be read in conjunction with the Audited</t>
  </si>
  <si>
    <t xml:space="preserve">  Financial Statements for the year ended 30.06.2004)</t>
  </si>
  <si>
    <t>EG INDUSRIES BERHAD (222897-W)</t>
  </si>
  <si>
    <t>(INCORPORATED IN MALAYSIA)</t>
  </si>
  <si>
    <t>CONDENSED CONSOLIDATED BALANCE SHEET</t>
  </si>
  <si>
    <t>Unaudited</t>
  </si>
  <si>
    <t>Audited</t>
  </si>
  <si>
    <t>as at</t>
  </si>
  <si>
    <t>30.06.2004</t>
  </si>
  <si>
    <t>Property, plant and equipment</t>
  </si>
  <si>
    <t>Goodwill on consolidation</t>
  </si>
  <si>
    <t xml:space="preserve">Other investments  </t>
  </si>
  <si>
    <t xml:space="preserve">  Inventories</t>
  </si>
  <si>
    <t xml:space="preserve">  Trade and other receivables</t>
  </si>
  <si>
    <t xml:space="preserve">  Tax recoverable</t>
  </si>
  <si>
    <t xml:space="preserve">  Fixed deposits with licensed banks</t>
  </si>
  <si>
    <t xml:space="preserve">  Cash and bank balances</t>
  </si>
  <si>
    <t xml:space="preserve">  Trade and other payables</t>
  </si>
  <si>
    <t xml:space="preserve">  Taxation</t>
  </si>
  <si>
    <t xml:space="preserve">  Short-term borrowings</t>
  </si>
  <si>
    <t xml:space="preserve">  Term Loan (secured)</t>
  </si>
  <si>
    <t>Represented by :</t>
  </si>
  <si>
    <t>Shareholder's fund</t>
  </si>
  <si>
    <t>Long term and deferred liabilities</t>
  </si>
  <si>
    <t xml:space="preserve">  Borrowings</t>
  </si>
  <si>
    <t>Net Tangible assets per share (RM)</t>
  </si>
  <si>
    <t xml:space="preserve">(The Condensed Consolidated Balance Sheet should be read in conjunction with the </t>
  </si>
  <si>
    <t xml:space="preserve">  Audited Financial Statements for the year ended 30.06.2004)</t>
  </si>
  <si>
    <t>CONDENSED CONSOLIDATED STATEMENT OF CHANGES IN EQUITY</t>
  </si>
  <si>
    <t>Share</t>
  </si>
  <si>
    <t>Retained</t>
  </si>
  <si>
    <t>capital</t>
  </si>
  <si>
    <t>premium</t>
  </si>
  <si>
    <t>profits</t>
  </si>
  <si>
    <t>Total</t>
  </si>
  <si>
    <t>Balance as at 01.07.2004</t>
  </si>
  <si>
    <t>Issue of shares</t>
  </si>
  <si>
    <t>Net profit for the period</t>
  </si>
  <si>
    <t>Balance as at 01.07.2003</t>
  </si>
  <si>
    <t xml:space="preserve">(The Condensed Consolidated Statement Of Changes In Equity should be read in conjunction </t>
  </si>
  <si>
    <t xml:space="preserve">  with the Audited Financial Statements for the year ended 30.06.2004)</t>
  </si>
  <si>
    <t>CONDENSED CONSOLIDATED CASH FLOW STATEMENT</t>
  </si>
  <si>
    <t>Cash flows from/(used in) operating activities</t>
  </si>
  <si>
    <t>Profit/(loss) before tax</t>
  </si>
  <si>
    <t>Adjustments for :</t>
  </si>
  <si>
    <t>Depreciation</t>
  </si>
  <si>
    <t>Interest income</t>
  </si>
  <si>
    <t>Dividend income</t>
  </si>
  <si>
    <t>Provision for retirement benefits</t>
  </si>
  <si>
    <t>Operating profit before working capital changes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</si>
  <si>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</si>
  <si>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</si>
  <si>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</si>
  <si>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</si>
  <si>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Interest expenses</t>
  </si>
  <si>
    <t>Retirement benefits paid</t>
  </si>
  <si>
    <t>Net cash from operating activities</t>
  </si>
  <si>
    <t>Cash flows from/(used in) investing activities</t>
  </si>
  <si>
    <t>Interest received</t>
  </si>
  <si>
    <t>Dividend received</t>
  </si>
  <si>
    <t>Purchase of property, plant and equipment</t>
  </si>
  <si>
    <t>Net cash from/(used in) investing activities</t>
  </si>
  <si>
    <t>Cash flows from/(used in) financing activities</t>
  </si>
  <si>
    <t>Drawdown of loan</t>
  </si>
  <si>
    <t>Repayment of term loan</t>
  </si>
  <si>
    <t>Net cash from/(used in) financing activities</t>
  </si>
  <si>
    <t>Net increase/(decrease) in cash and cash equivalents</t>
  </si>
  <si>
    <t>Cash and cash equivalents comprise the following:</t>
  </si>
  <si>
    <t>Fixed deposit with licensed banks</t>
  </si>
  <si>
    <t>Cash and bank balances</t>
  </si>
  <si>
    <t>Bank overdrafts</t>
  </si>
  <si>
    <t>Less : Fixed deposit pledged for bankers guarantee facilities</t>
  </si>
  <si>
    <t>(The Condensed Consolidated Cash Flow Statement should be read in conjunction</t>
  </si>
  <si>
    <t>30.6.2005</t>
  </si>
  <si>
    <t xml:space="preserve">FOR THE FOUR QUARTER ENDED 30.6.2005 </t>
  </si>
  <si>
    <t>30.6.2004</t>
  </si>
  <si>
    <t>(12 MONTHS)</t>
  </si>
  <si>
    <t>ICULS</t>
  </si>
  <si>
    <t xml:space="preserve">  ICULS </t>
  </si>
  <si>
    <t>AS AT 30.6.2005</t>
  </si>
  <si>
    <t>Balance as at 30.06.2005</t>
  </si>
  <si>
    <t>Balance as at 30.06.2004</t>
  </si>
  <si>
    <t xml:space="preserve">FOR THE FOUR QUARTER ENDED 30.06.2005 </t>
  </si>
  <si>
    <t>equity</t>
  </si>
  <si>
    <t>Rights issue expenses</t>
  </si>
  <si>
    <t>30.06.2005</t>
  </si>
  <si>
    <t>Amortisation of goodwill on consolidation</t>
  </si>
  <si>
    <t>(Gain)/Loss on disposal of property, plant and equipment</t>
  </si>
  <si>
    <t>Gain on disposal of unit trust</t>
  </si>
  <si>
    <t>Gain on disposal of subsidiaries</t>
  </si>
  <si>
    <t>Gain on disposal of quoted investments</t>
  </si>
  <si>
    <t>Goodwill on reserve on consolidation</t>
  </si>
  <si>
    <t>Allowance for inventories obsolescence</t>
  </si>
  <si>
    <t xml:space="preserve">Provision for impairment loss in value of other investments </t>
  </si>
  <si>
    <t>Provision for impairment loss in value of investments written back</t>
  </si>
  <si>
    <t>Provision for doubtful debts</t>
  </si>
  <si>
    <t>Income taxes paid</t>
  </si>
  <si>
    <t>Proceeds from disposal of property, plant and equipment</t>
  </si>
  <si>
    <t>Proceeds from disposal of investment in subsidiaries</t>
  </si>
  <si>
    <t>Proceeds from disposal of quoted investments</t>
  </si>
  <si>
    <t>Additional of fixed assets pledged</t>
  </si>
  <si>
    <t>Net drawdown of bankers' acceptance</t>
  </si>
  <si>
    <t>Repayment of bankers' acceptance</t>
  </si>
  <si>
    <t>Repayment of hire purchase creditors</t>
  </si>
  <si>
    <t>Proceeds from issuance of shares</t>
  </si>
  <si>
    <t>Net drawdown of bills payable</t>
  </si>
  <si>
    <t>Acquisition of additional shares in subsidiaries</t>
  </si>
  <si>
    <t xml:space="preserve"> with the Audited  Financial Statements for the year ended 30.06.2004)</t>
  </si>
  <si>
    <t>Right Issue expenses</t>
  </si>
  <si>
    <t>Right Issue proceeds</t>
  </si>
  <si>
    <t>Net drawdown of revolving credits</t>
  </si>
  <si>
    <t xml:space="preserve">FOR THE FOURTH QUARTER ENDED 30.06.2005 </t>
  </si>
  <si>
    <t xml:space="preserve">Cash and cash equivalents at 01 July 2004 </t>
  </si>
  <si>
    <t>Cash and cash equivalents at 30 June 2005</t>
  </si>
  <si>
    <t xml:space="preserve">  Share capital</t>
  </si>
  <si>
    <t xml:space="preserve">  Share premium</t>
  </si>
  <si>
    <t xml:space="preserve">  ICULS</t>
  </si>
  <si>
    <t xml:space="preserve">  Revenue reserves</t>
  </si>
  <si>
    <t>Deferred tax asset</t>
  </si>
  <si>
    <t>Rights issue of ICULS</t>
  </si>
  <si>
    <t xml:space="preserve">Net Current Assets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</si>
</sst>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_);\(#,##0.0\)"/>
    <numFmt numFmtId="174" formatCode="#,##0.000_);\(#,##0.000\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0.0"/>
    <numFmt numFmtId="182" formatCode="#,##0.0000_);\(#,##0.0000\)"/>
    <numFmt numFmtId="183" formatCode="#,##0.0000000000_);\(#,##0.0000000000\)"/>
    <numFmt numFmtId="184" formatCode="#,##0.000000000_);\(#,##0.000000000\)"/>
    <numFmt numFmtId="185" formatCode="#,##0.00000000_);\(#,##0.00000000\)"/>
    <numFmt numFmtId="186" formatCode="#,##0.0000000_);\(#,##0.0000000\)"/>
    <numFmt numFmtId="187" formatCode="#,##0.000000_);\(#,##0.000000\)"/>
    <numFmt numFmtId="188" formatCode="_(* #,##0.00_);_(* \(#,##0.00\);_(* &quot;-&quot;_);_(@_)"/>
    <numFmt numFmtId="189" formatCode="_(* #,##0.0000_);_(* \(#,##0.0000\);_(* &quot;-&quot;_);_(@_)"/>
    <numFmt numFmtId="190" formatCode="[$-409]d\-mmm\-yy;@"/>
    <numFmt numFmtId="191" formatCode="_(* #,##0_);_(* \(#,##0\);_(* &quot;-&quot;??_);_(@_)"/>
    <numFmt numFmtId="192" formatCode="#,##0.00;[Red]#,##0.00"/>
    <numFmt numFmtId="193" formatCode="#,##0.0;[Red]#,##0.0"/>
    <numFmt numFmtId="194" formatCode="#,##0;[Red]#,##0"/>
    <numFmt numFmtId="195" formatCode="_(* #,##0.0_);_(* \(#,##0.0\);_(* &quot;-&quot;??_);_(@_)"/>
    <numFmt numFmtId="196" formatCode="_(* #,##0.0_);_(* \(#,##0.0\);_(* &quot;-&quot;_);_(@_)"/>
    <numFmt numFmtId="197" formatCode="_(* #,##0.000_);_(* \(#,##0.000\);_(* &quot;-&quot;_);_(@_)"/>
    <numFmt numFmtId="198" formatCode="dd\-mmm\-yy_)"/>
    <numFmt numFmtId="199" formatCode="_(* #,##0.0_);_(* \(#,##0.0\);_(* &quot;-&quot;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Helv"/>
      <family val="0"/>
    </font>
    <font>
      <b/>
      <sz val="10"/>
      <name val="Arial Narrow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37" fontId="4" fillId="0" borderId="0" xfId="21" applyFont="1" applyAlignment="1" applyProtection="1">
      <alignment horizontal="left"/>
      <protection locked="0"/>
    </xf>
    <xf numFmtId="41" fontId="0" fillId="0" borderId="0" xfId="24" applyNumberFormat="1" applyFont="1">
      <alignment/>
      <protection/>
    </xf>
    <xf numFmtId="37" fontId="4" fillId="0" borderId="0" xfId="24" applyFont="1" applyAlignment="1" applyProtection="1">
      <alignment horizontal="left"/>
      <protection locked="0"/>
    </xf>
    <xf numFmtId="41" fontId="4" fillId="0" borderId="0" xfId="24" applyNumberFormat="1" applyFont="1">
      <alignment/>
      <protection/>
    </xf>
    <xf numFmtId="41" fontId="4" fillId="0" borderId="0" xfId="23" applyNumberFormat="1" applyFont="1">
      <alignment/>
      <protection/>
    </xf>
    <xf numFmtId="41" fontId="0" fillId="0" borderId="0" xfId="24" applyNumberFormat="1" applyFont="1" applyAlignment="1">
      <alignment horizontal="center"/>
      <protection/>
    </xf>
    <xf numFmtId="37" fontId="7" fillId="0" borderId="0" xfId="24" applyNumberFormat="1" applyFont="1" applyAlignment="1" applyProtection="1">
      <alignment horizontal="center"/>
      <protection locked="0"/>
    </xf>
    <xf numFmtId="37" fontId="4" fillId="0" borderId="0" xfId="24" applyFont="1" applyFill="1" applyBorder="1" applyAlignment="1" applyProtection="1">
      <alignment horizontal="center"/>
      <protection locked="0"/>
    </xf>
    <xf numFmtId="37" fontId="4" fillId="0" borderId="0" xfId="24" applyFont="1" applyBorder="1" applyAlignment="1" applyProtection="1">
      <alignment horizontal="center"/>
      <protection locked="0"/>
    </xf>
    <xf numFmtId="37" fontId="4" fillId="0" borderId="1" xfId="24" applyFont="1" applyBorder="1" applyAlignment="1" applyProtection="1">
      <alignment horizontal="center"/>
      <protection locked="0"/>
    </xf>
    <xf numFmtId="37" fontId="7" fillId="0" borderId="0" xfId="24" applyFont="1" applyAlignment="1" applyProtection="1">
      <alignment horizontal="center"/>
      <protection locked="0"/>
    </xf>
    <xf numFmtId="41" fontId="0" fillId="0" borderId="2" xfId="24" applyNumberFormat="1" applyFont="1" applyBorder="1">
      <alignment/>
      <protection/>
    </xf>
    <xf numFmtId="41" fontId="0" fillId="0" borderId="0" xfId="24" applyNumberFormat="1" applyFont="1" applyAlignment="1">
      <alignment/>
      <protection/>
    </xf>
    <xf numFmtId="41" fontId="0" fillId="0" borderId="0" xfId="24" applyNumberFormat="1" applyFont="1" applyBorder="1">
      <alignment/>
      <protection/>
    </xf>
    <xf numFmtId="41" fontId="0" fillId="0" borderId="1" xfId="24" applyNumberFormat="1" applyFont="1" applyBorder="1">
      <alignment/>
      <protection/>
    </xf>
    <xf numFmtId="41" fontId="4" fillId="0" borderId="0" xfId="24" applyNumberFormat="1" applyFont="1" applyAlignment="1">
      <alignment horizontal="left" wrapText="1"/>
      <protection/>
    </xf>
    <xf numFmtId="41" fontId="4" fillId="0" borderId="0" xfId="24" applyNumberFormat="1" applyFont="1" applyAlignment="1">
      <alignment wrapText="1"/>
      <protection/>
    </xf>
    <xf numFmtId="41" fontId="0" fillId="0" borderId="3" xfId="24" applyNumberFormat="1" applyFont="1" applyBorder="1">
      <alignment/>
      <protection/>
    </xf>
    <xf numFmtId="188" fontId="0" fillId="0" borderId="0" xfId="24" applyNumberFormat="1" applyFont="1" applyBorder="1">
      <alignment/>
      <protection/>
    </xf>
    <xf numFmtId="189" fontId="0" fillId="0" borderId="0" xfId="24" applyNumberFormat="1" applyFont="1" applyBorder="1">
      <alignment/>
      <protection/>
    </xf>
    <xf numFmtId="37" fontId="4" fillId="0" borderId="0" xfId="24" applyFont="1">
      <alignment/>
      <protection/>
    </xf>
    <xf numFmtId="0" fontId="0" fillId="0" borderId="0" xfId="0" applyFont="1" applyAlignment="1">
      <alignment/>
    </xf>
    <xf numFmtId="37" fontId="0" fillId="0" borderId="0" xfId="21" applyFont="1">
      <alignment/>
      <protection/>
    </xf>
    <xf numFmtId="190" fontId="0" fillId="0" borderId="0" xfId="21" applyNumberFormat="1" applyFont="1" applyBorder="1">
      <alignment/>
      <protection/>
    </xf>
    <xf numFmtId="37" fontId="0" fillId="0" borderId="0" xfId="21" applyFont="1" applyBorder="1">
      <alignment/>
      <protection/>
    </xf>
    <xf numFmtId="37" fontId="0" fillId="0" borderId="0" xfId="21" applyFont="1" applyAlignment="1">
      <alignment horizontal="center"/>
      <protection/>
    </xf>
    <xf numFmtId="37" fontId="0" fillId="0" borderId="0" xfId="21" applyFont="1" applyBorder="1" applyAlignment="1">
      <alignment horizontal="center"/>
      <protection/>
    </xf>
    <xf numFmtId="37" fontId="4" fillId="0" borderId="0" xfId="21" applyNumberFormat="1" applyFont="1" applyBorder="1" applyAlignment="1" applyProtection="1">
      <alignment horizontal="center"/>
      <protection locked="0"/>
    </xf>
    <xf numFmtId="37" fontId="4" fillId="0" borderId="0" xfId="21" applyFont="1" applyBorder="1" applyAlignment="1" applyProtection="1">
      <alignment horizontal="center"/>
      <protection locked="0"/>
    </xf>
    <xf numFmtId="37" fontId="4" fillId="0" borderId="0" xfId="21" applyNumberFormat="1" applyFont="1" applyAlignment="1" applyProtection="1">
      <alignment horizontal="center"/>
      <protection locked="0"/>
    </xf>
    <xf numFmtId="37" fontId="5" fillId="0" borderId="0" xfId="21" applyFont="1" applyAlignment="1" applyProtection="1">
      <alignment horizontal="left"/>
      <protection locked="0"/>
    </xf>
    <xf numFmtId="37" fontId="4" fillId="0" borderId="0" xfId="21" applyFont="1" applyAlignment="1">
      <alignment horizontal="center"/>
      <protection/>
    </xf>
    <xf numFmtId="37" fontId="0" fillId="0" borderId="0" xfId="21" applyFont="1" applyAlignment="1" applyProtection="1">
      <alignment horizontal="left"/>
      <protection locked="0"/>
    </xf>
    <xf numFmtId="191" fontId="0" fillId="0" borderId="4" xfId="15" applyNumberFormat="1" applyFont="1" applyBorder="1" applyAlignment="1" applyProtection="1">
      <alignment horizontal="right"/>
      <protection locked="0"/>
    </xf>
    <xf numFmtId="191" fontId="0" fillId="0" borderId="5" xfId="15" applyNumberFormat="1" applyFont="1" applyBorder="1" applyAlignment="1" applyProtection="1">
      <alignment horizontal="right"/>
      <protection locked="0"/>
    </xf>
    <xf numFmtId="191" fontId="0" fillId="0" borderId="6" xfId="15" applyNumberFormat="1" applyFont="1" applyBorder="1" applyAlignment="1" applyProtection="1">
      <alignment horizontal="right"/>
      <protection locked="0"/>
    </xf>
    <xf numFmtId="191" fontId="0" fillId="0" borderId="7" xfId="15" applyNumberFormat="1" applyFont="1" applyBorder="1" applyAlignment="1" applyProtection="1">
      <alignment horizontal="right"/>
      <protection locked="0"/>
    </xf>
    <xf numFmtId="191" fontId="0" fillId="0" borderId="0" xfId="15" applyNumberFormat="1" applyFont="1" applyAlignment="1" applyProtection="1">
      <alignment horizontal="right"/>
      <protection locked="0"/>
    </xf>
    <xf numFmtId="191" fontId="0" fillId="0" borderId="0" xfId="15" applyNumberFormat="1" applyFont="1" applyBorder="1" applyAlignment="1" applyProtection="1">
      <alignment horizontal="right"/>
      <protection locked="0"/>
    </xf>
    <xf numFmtId="191" fontId="0" fillId="0" borderId="0" xfId="15" applyNumberFormat="1" applyFont="1" applyBorder="1" applyAlignment="1" applyProtection="1">
      <alignment horizontal="left"/>
      <protection locked="0"/>
    </xf>
    <xf numFmtId="191" fontId="0" fillId="0" borderId="4" xfId="15" applyNumberFormat="1" applyFont="1" applyBorder="1" applyAlignment="1" applyProtection="1">
      <alignment/>
      <protection locked="0"/>
    </xf>
    <xf numFmtId="191" fontId="0" fillId="0" borderId="5" xfId="15" applyNumberFormat="1" applyFont="1" applyBorder="1" applyAlignment="1" applyProtection="1">
      <alignment/>
      <protection locked="0"/>
    </xf>
    <xf numFmtId="191" fontId="0" fillId="0" borderId="6" xfId="15" applyNumberFormat="1" applyFont="1" applyBorder="1" applyAlignment="1" applyProtection="1">
      <alignment/>
      <protection locked="0"/>
    </xf>
    <xf numFmtId="191" fontId="0" fillId="0" borderId="7" xfId="15" applyNumberFormat="1" applyFont="1" applyBorder="1" applyAlignment="1" applyProtection="1">
      <alignment/>
      <protection locked="0"/>
    </xf>
    <xf numFmtId="191" fontId="0" fillId="0" borderId="6" xfId="15" applyNumberFormat="1" applyFont="1" applyFill="1" applyBorder="1" applyAlignment="1" applyProtection="1">
      <alignment horizontal="right"/>
      <protection locked="0"/>
    </xf>
    <xf numFmtId="191" fontId="0" fillId="0" borderId="0" xfId="15" applyNumberFormat="1" applyFont="1" applyBorder="1" applyAlignment="1" applyProtection="1">
      <alignment/>
      <protection locked="0"/>
    </xf>
    <xf numFmtId="191" fontId="0" fillId="0" borderId="3" xfId="15" applyNumberFormat="1" applyFont="1" applyBorder="1" applyAlignment="1" applyProtection="1">
      <alignment/>
      <protection locked="0"/>
    </xf>
    <xf numFmtId="191" fontId="0" fillId="0" borderId="0" xfId="15" applyNumberFormat="1" applyFont="1" applyAlignment="1" applyProtection="1">
      <alignment/>
      <protection locked="0"/>
    </xf>
    <xf numFmtId="191" fontId="0" fillId="0" borderId="0" xfId="15" applyNumberFormat="1" applyFont="1" applyAlignment="1" applyProtection="1">
      <alignment horizontal="left"/>
      <protection locked="0"/>
    </xf>
    <xf numFmtId="191" fontId="0" fillId="0" borderId="8" xfId="15" applyNumberFormat="1" applyFont="1" applyBorder="1" applyAlignment="1" applyProtection="1">
      <alignment/>
      <protection locked="0"/>
    </xf>
    <xf numFmtId="37" fontId="4" fillId="0" borderId="0" xfId="21" applyFont="1">
      <alignment/>
      <protection/>
    </xf>
    <xf numFmtId="43" fontId="0" fillId="0" borderId="0" xfId="15" applyNumberFormat="1" applyFont="1" applyAlignment="1">
      <alignment/>
    </xf>
    <xf numFmtId="191" fontId="0" fillId="0" borderId="0" xfId="15" applyNumberFormat="1" applyFont="1" applyAlignment="1">
      <alignment/>
    </xf>
    <xf numFmtId="37" fontId="3" fillId="0" borderId="0" xfId="21" applyFont="1" applyBorder="1">
      <alignment/>
      <protection/>
    </xf>
    <xf numFmtId="191" fontId="3" fillId="0" borderId="0" xfId="15" applyNumberFormat="1" applyFont="1" applyBorder="1" applyAlignment="1">
      <alignment horizontal="center"/>
    </xf>
    <xf numFmtId="191" fontId="0" fillId="0" borderId="0" xfId="15" applyNumberFormat="1" applyFont="1" applyBorder="1" applyAlignment="1">
      <alignment/>
    </xf>
    <xf numFmtId="41" fontId="0" fillId="0" borderId="0" xfId="22" applyNumberFormat="1" applyFont="1">
      <alignment/>
      <protection/>
    </xf>
    <xf numFmtId="190" fontId="0" fillId="0" borderId="0" xfId="22" applyNumberFormat="1" applyFont="1">
      <alignment/>
      <protection/>
    </xf>
    <xf numFmtId="37" fontId="4" fillId="0" borderId="0" xfId="22" applyFont="1" applyAlignment="1" applyProtection="1">
      <alignment horizontal="left"/>
      <protection locked="0"/>
    </xf>
    <xf numFmtId="37" fontId="4" fillId="0" borderId="0" xfId="22" applyFont="1">
      <alignment/>
      <protection/>
    </xf>
    <xf numFmtId="37" fontId="0" fillId="0" borderId="0" xfId="22" applyFont="1">
      <alignment/>
      <protection/>
    </xf>
    <xf numFmtId="41" fontId="4" fillId="0" borderId="0" xfId="22" applyNumberFormat="1" applyFont="1" applyAlignment="1">
      <alignment horizontal="center"/>
      <protection/>
    </xf>
    <xf numFmtId="41" fontId="0" fillId="0" borderId="0" xfId="22" applyNumberFormat="1" applyFont="1" applyAlignment="1">
      <alignment horizontal="center"/>
      <protection/>
    </xf>
    <xf numFmtId="37" fontId="6" fillId="0" borderId="0" xfId="22" applyFont="1">
      <alignment/>
      <protection/>
    </xf>
    <xf numFmtId="41" fontId="0" fillId="0" borderId="1" xfId="22" applyNumberFormat="1" applyFont="1" applyBorder="1" applyAlignment="1">
      <alignment horizontal="center"/>
      <protection/>
    </xf>
    <xf numFmtId="41" fontId="0" fillId="0" borderId="1" xfId="22" applyNumberFormat="1" applyFont="1" applyFill="1" applyBorder="1">
      <alignment/>
      <protection/>
    </xf>
    <xf numFmtId="41" fontId="0" fillId="0" borderId="3" xfId="22" applyNumberFormat="1" applyFont="1" applyBorder="1">
      <alignment/>
      <protection/>
    </xf>
    <xf numFmtId="41" fontId="0" fillId="0" borderId="0" xfId="23" applyNumberFormat="1" applyFont="1">
      <alignment/>
      <protection/>
    </xf>
    <xf numFmtId="37" fontId="4" fillId="0" borderId="0" xfId="23" applyFont="1" applyAlignment="1" applyProtection="1">
      <alignment horizontal="left"/>
      <protection locked="0"/>
    </xf>
    <xf numFmtId="37" fontId="4" fillId="0" borderId="0" xfId="23" applyNumberFormat="1" applyFont="1" applyBorder="1" applyAlignment="1" applyProtection="1">
      <alignment horizontal="center"/>
      <protection locked="0"/>
    </xf>
    <xf numFmtId="41" fontId="4" fillId="0" borderId="0" xfId="23" applyNumberFormat="1" applyFont="1" applyAlignment="1">
      <alignment horizontal="center"/>
      <protection/>
    </xf>
    <xf numFmtId="37" fontId="6" fillId="0" borderId="0" xfId="23" applyFont="1">
      <alignment/>
      <protection/>
    </xf>
    <xf numFmtId="41" fontId="0" fillId="0" borderId="0" xfId="23" applyNumberFormat="1" applyFont="1" applyBorder="1">
      <alignment/>
      <protection/>
    </xf>
    <xf numFmtId="41" fontId="8" fillId="0" borderId="0" xfId="23" applyNumberFormat="1" applyFont="1">
      <alignment/>
      <protection/>
    </xf>
    <xf numFmtId="41" fontId="8" fillId="0" borderId="0" xfId="23" applyNumberFormat="1" applyFont="1" applyBorder="1">
      <alignment/>
      <protection/>
    </xf>
    <xf numFmtId="37" fontId="4" fillId="0" borderId="0" xfId="23" applyFont="1">
      <alignment/>
      <protection/>
    </xf>
    <xf numFmtId="191" fontId="0" fillId="0" borderId="0" xfId="15" applyNumberFormat="1" applyFont="1" applyFill="1" applyAlignment="1" applyProtection="1">
      <alignment/>
      <protection locked="0"/>
    </xf>
    <xf numFmtId="37" fontId="4" fillId="0" borderId="0" xfId="21" applyNumberFormat="1" applyFont="1" applyFill="1" applyBorder="1" applyAlignment="1" applyProtection="1">
      <alignment horizontal="center"/>
      <protection locked="0"/>
    </xf>
    <xf numFmtId="188" fontId="0" fillId="0" borderId="0" xfId="24" applyNumberFormat="1" applyFont="1" applyFill="1" applyBorder="1">
      <alignment/>
      <protection/>
    </xf>
    <xf numFmtId="41" fontId="0" fillId="0" borderId="9" xfId="24" applyNumberFormat="1" applyFont="1" applyBorder="1">
      <alignment/>
      <protection/>
    </xf>
    <xf numFmtId="41" fontId="0" fillId="0" borderId="4" xfId="23" applyNumberFormat="1" applyFont="1" applyBorder="1" applyAlignment="1">
      <alignment horizontal="right"/>
      <protection/>
    </xf>
    <xf numFmtId="41" fontId="0" fillId="0" borderId="5" xfId="23" applyNumberFormat="1" applyFont="1" applyBorder="1" applyAlignment="1">
      <alignment horizontal="right"/>
      <protection/>
    </xf>
    <xf numFmtId="41" fontId="0" fillId="0" borderId="6" xfId="23" applyNumberFormat="1" applyFont="1" applyBorder="1" applyAlignment="1">
      <alignment horizontal="right"/>
      <protection/>
    </xf>
    <xf numFmtId="41" fontId="0" fillId="0" borderId="7" xfId="23" applyNumberFormat="1" applyFont="1" applyBorder="1" applyAlignment="1">
      <alignment horizontal="right"/>
      <protection/>
    </xf>
    <xf numFmtId="37" fontId="6" fillId="0" borderId="0" xfId="23" applyFont="1" applyAlignment="1">
      <alignment horizontal="right"/>
      <protection/>
    </xf>
    <xf numFmtId="41" fontId="0" fillId="0" borderId="0" xfId="23" applyNumberFormat="1" applyFont="1" applyAlignment="1">
      <alignment horizontal="right"/>
      <protection/>
    </xf>
    <xf numFmtId="41" fontId="0" fillId="0" borderId="0" xfId="23" applyNumberFormat="1" applyFont="1" applyBorder="1" applyAlignment="1">
      <alignment horizontal="right"/>
      <protection/>
    </xf>
    <xf numFmtId="41" fontId="0" fillId="0" borderId="3" xfId="23" applyNumberFormat="1" applyFont="1" applyBorder="1" applyAlignment="1">
      <alignment horizontal="right"/>
      <protection/>
    </xf>
    <xf numFmtId="41" fontId="8" fillId="0" borderId="0" xfId="23" applyNumberFormat="1" applyFont="1" applyBorder="1" applyAlignment="1">
      <alignment horizontal="right"/>
      <protection/>
    </xf>
    <xf numFmtId="41" fontId="4" fillId="0" borderId="0" xfId="23" applyNumberFormat="1" applyFont="1" applyAlignment="1">
      <alignment horizontal="right"/>
      <protection/>
    </xf>
    <xf numFmtId="188" fontId="0" fillId="0" borderId="0" xfId="23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37" fontId="5" fillId="0" borderId="0" xfId="24" applyNumberFormat="1" applyFont="1" applyAlignment="1" applyProtection="1">
      <alignment horizontal="center"/>
      <protection locked="0"/>
    </xf>
    <xf numFmtId="37" fontId="5" fillId="0" borderId="0" xfId="24" applyFont="1" applyAlignment="1" applyProtection="1">
      <alignment horizont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Sheet3" xfId="23"/>
    <cellStyle name="Normal_Sheet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2"/>
  <sheetViews>
    <sheetView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56.28125" style="0" customWidth="1"/>
    <col min="2" max="3" width="14.421875" style="0" customWidth="1"/>
  </cols>
  <sheetData>
    <row r="1" spans="1:3" ht="20.25" customHeight="1">
      <c r="A1" s="2" t="s">
        <v>4</v>
      </c>
      <c r="B1" s="69"/>
      <c r="C1" s="69"/>
    </row>
    <row r="2" spans="1:3" ht="13.5" customHeight="1">
      <c r="A2" s="2"/>
      <c r="B2" s="69"/>
      <c r="C2" s="69"/>
    </row>
    <row r="3" spans="1:3" ht="13.5" customHeight="1">
      <c r="A3" s="70" t="s">
        <v>5</v>
      </c>
      <c r="B3" s="69"/>
      <c r="C3" s="69"/>
    </row>
    <row r="4" spans="1:3" ht="13.5" customHeight="1">
      <c r="A4" s="6" t="s">
        <v>70</v>
      </c>
      <c r="B4" s="71"/>
      <c r="C4" s="71"/>
    </row>
    <row r="5" spans="1:3" ht="13.5" customHeight="1">
      <c r="A5" s="6" t="s">
        <v>140</v>
      </c>
      <c r="B5" s="71" t="s">
        <v>34</v>
      </c>
      <c r="C5" s="71" t="s">
        <v>35</v>
      </c>
    </row>
    <row r="6" spans="1:3" ht="13.5" customHeight="1">
      <c r="A6" s="69"/>
      <c r="B6" s="72" t="s">
        <v>114</v>
      </c>
      <c r="C6" s="72" t="s">
        <v>37</v>
      </c>
    </row>
    <row r="7" spans="1:3" ht="13.5" customHeight="1">
      <c r="A7" s="69"/>
      <c r="B7" s="72" t="s">
        <v>17</v>
      </c>
      <c r="C7" s="72" t="s">
        <v>17</v>
      </c>
    </row>
    <row r="8" spans="1:3" ht="13.5" customHeight="1">
      <c r="A8" s="69"/>
      <c r="B8" s="72"/>
      <c r="C8" s="72"/>
    </row>
    <row r="9" spans="1:3" ht="13.5" customHeight="1">
      <c r="A9" s="6" t="s">
        <v>71</v>
      </c>
      <c r="B9" s="23"/>
      <c r="C9" s="23"/>
    </row>
    <row r="10" spans="1:3" ht="13.5" customHeight="1">
      <c r="A10" s="69" t="s">
        <v>72</v>
      </c>
      <c r="B10" s="82">
        <v>8299</v>
      </c>
      <c r="C10" s="82">
        <v>14069</v>
      </c>
    </row>
    <row r="11" spans="1:3" ht="13.5" customHeight="1">
      <c r="A11" s="69" t="s">
        <v>73</v>
      </c>
      <c r="B11" s="83"/>
      <c r="C11" s="83"/>
    </row>
    <row r="12" spans="1:3" ht="13.5" customHeight="1">
      <c r="A12" s="69" t="s">
        <v>115</v>
      </c>
      <c r="B12" s="83">
        <v>634</v>
      </c>
      <c r="C12" s="83">
        <v>634</v>
      </c>
    </row>
    <row r="13" spans="1:3" ht="13.5" customHeight="1">
      <c r="A13" s="69" t="s">
        <v>74</v>
      </c>
      <c r="B13" s="83">
        <v>6472</v>
      </c>
      <c r="C13" s="83">
        <v>7898</v>
      </c>
    </row>
    <row r="14" spans="1:3" ht="13.5" customHeight="1">
      <c r="A14" s="69" t="s">
        <v>116</v>
      </c>
      <c r="B14" s="83">
        <v>-36</v>
      </c>
      <c r="C14" s="83">
        <v>-1363</v>
      </c>
    </row>
    <row r="15" spans="1:3" ht="13.5" customHeight="1">
      <c r="A15" s="69" t="s">
        <v>21</v>
      </c>
      <c r="B15" s="83">
        <f>1452+69</f>
        <v>1521</v>
      </c>
      <c r="C15" s="83">
        <v>2385</v>
      </c>
    </row>
    <row r="16" spans="1:3" ht="13.5" customHeight="1">
      <c r="A16" s="69" t="s">
        <v>75</v>
      </c>
      <c r="B16" s="83">
        <f>-94-2133</f>
        <v>-2227</v>
      </c>
      <c r="C16" s="83">
        <v>-41</v>
      </c>
    </row>
    <row r="17" spans="1:3" ht="13.5" customHeight="1">
      <c r="A17" s="69" t="s">
        <v>76</v>
      </c>
      <c r="B17" s="83">
        <v>-8</v>
      </c>
      <c r="C17" s="83">
        <v>-25</v>
      </c>
    </row>
    <row r="18" spans="1:3" ht="13.5" customHeight="1">
      <c r="A18" s="69" t="s">
        <v>118</v>
      </c>
      <c r="B18" s="83">
        <v>0</v>
      </c>
      <c r="C18" s="83">
        <v>-13143</v>
      </c>
    </row>
    <row r="19" spans="1:3" ht="13.5" customHeight="1">
      <c r="A19" s="69" t="s">
        <v>119</v>
      </c>
      <c r="B19" s="83">
        <v>-31</v>
      </c>
      <c r="C19" s="83">
        <v>-149</v>
      </c>
    </row>
    <row r="20" spans="1:3" ht="13.5" customHeight="1">
      <c r="A20" s="69" t="s">
        <v>120</v>
      </c>
      <c r="B20" s="83">
        <v>0</v>
      </c>
      <c r="C20" s="83">
        <v>-194</v>
      </c>
    </row>
    <row r="21" spans="1:3" ht="13.5" customHeight="1">
      <c r="A21" s="69" t="s">
        <v>121</v>
      </c>
      <c r="B21" s="83">
        <v>0</v>
      </c>
      <c r="C21" s="83">
        <v>2</v>
      </c>
    </row>
    <row r="22" spans="1:3" ht="13.5" customHeight="1">
      <c r="A22" s="69" t="s">
        <v>122</v>
      </c>
      <c r="B22" s="83">
        <v>0</v>
      </c>
      <c r="C22" s="83">
        <v>131</v>
      </c>
    </row>
    <row r="23" spans="1:3" ht="13.5" customHeight="1">
      <c r="A23" s="69" t="s">
        <v>123</v>
      </c>
      <c r="B23" s="83">
        <v>0</v>
      </c>
      <c r="C23" s="83">
        <v>-66</v>
      </c>
    </row>
    <row r="24" spans="1:3" ht="13.5" customHeight="1">
      <c r="A24" s="69" t="s">
        <v>124</v>
      </c>
      <c r="B24" s="83">
        <v>1191</v>
      </c>
      <c r="C24" s="83">
        <v>30</v>
      </c>
    </row>
    <row r="25" spans="1:3" ht="13.5" customHeight="1">
      <c r="A25" s="69" t="s">
        <v>77</v>
      </c>
      <c r="B25" s="84">
        <v>0</v>
      </c>
      <c r="C25" s="84">
        <v>-851</v>
      </c>
    </row>
    <row r="26" spans="1:3" ht="13.5" customHeight="1">
      <c r="A26" s="69" t="s">
        <v>78</v>
      </c>
      <c r="B26" s="82">
        <f>SUM(B10:B25)</f>
        <v>15815</v>
      </c>
      <c r="C26" s="82">
        <f>SUM(C10:C25)</f>
        <v>9317</v>
      </c>
    </row>
    <row r="27" spans="1:3" ht="13.5" customHeight="1">
      <c r="A27" s="69" t="s">
        <v>79</v>
      </c>
      <c r="B27" s="83">
        <v>-10148</v>
      </c>
      <c r="C27" s="83">
        <v>-6048</v>
      </c>
    </row>
    <row r="28" spans="1:3" ht="13.5" customHeight="1">
      <c r="A28" s="69" t="s">
        <v>80</v>
      </c>
      <c r="B28" s="83">
        <v>-11349</v>
      </c>
      <c r="C28" s="83">
        <v>-846</v>
      </c>
    </row>
    <row r="29" spans="1:3" ht="13.5" customHeight="1">
      <c r="A29" s="69" t="s">
        <v>81</v>
      </c>
      <c r="B29" s="84">
        <f>3732+4+145</f>
        <v>3881</v>
      </c>
      <c r="C29" s="84">
        <v>203</v>
      </c>
    </row>
    <row r="30" spans="1:3" ht="13.5" customHeight="1">
      <c r="A30" s="69" t="s">
        <v>82</v>
      </c>
      <c r="B30" s="82">
        <f>SUM(B26:B29)</f>
        <v>-1801</v>
      </c>
      <c r="C30" s="82">
        <f>SUM(C26:C29)</f>
        <v>2626</v>
      </c>
    </row>
    <row r="31" spans="1:3" ht="13.5" customHeight="1">
      <c r="A31" s="69" t="s">
        <v>84</v>
      </c>
      <c r="B31" s="83">
        <v>0</v>
      </c>
      <c r="C31" s="83">
        <v>-21</v>
      </c>
    </row>
    <row r="32" spans="1:3" ht="13.5" customHeight="1">
      <c r="A32" s="69" t="s">
        <v>83</v>
      </c>
      <c r="B32" s="83">
        <f>-1452-69</f>
        <v>-1521</v>
      </c>
      <c r="C32" s="83">
        <v>-2385</v>
      </c>
    </row>
    <row r="33" spans="1:3" ht="13.5" customHeight="1">
      <c r="A33" s="69" t="s">
        <v>125</v>
      </c>
      <c r="B33" s="84">
        <v>-706</v>
      </c>
      <c r="C33" s="84">
        <v>-272</v>
      </c>
    </row>
    <row r="34" spans="1:3" ht="13.5" customHeight="1">
      <c r="A34" s="6" t="s">
        <v>85</v>
      </c>
      <c r="B34" s="85">
        <f>SUM(B30:B33)</f>
        <v>-4028</v>
      </c>
      <c r="C34" s="85">
        <f>SUM(C30:C33)</f>
        <v>-52</v>
      </c>
    </row>
    <row r="35" spans="1:3" ht="13.5" customHeight="1">
      <c r="A35" s="73"/>
      <c r="B35" s="86"/>
      <c r="C35" s="86"/>
    </row>
    <row r="36" spans="1:3" ht="13.5" customHeight="1">
      <c r="A36" s="6" t="s">
        <v>86</v>
      </c>
      <c r="B36" s="87"/>
      <c r="C36" s="87"/>
    </row>
    <row r="37" spans="1:3" ht="13.5" customHeight="1">
      <c r="A37" s="69" t="s">
        <v>87</v>
      </c>
      <c r="B37" s="82">
        <f>94+2133</f>
        <v>2227</v>
      </c>
      <c r="C37" s="82">
        <v>41</v>
      </c>
    </row>
    <row r="38" spans="1:3" ht="13.5" customHeight="1">
      <c r="A38" s="69" t="s">
        <v>117</v>
      </c>
      <c r="B38" s="83">
        <v>0</v>
      </c>
      <c r="C38" s="83">
        <v>-500</v>
      </c>
    </row>
    <row r="39" spans="1:3" ht="13.5" customHeight="1">
      <c r="A39" s="69" t="s">
        <v>88</v>
      </c>
      <c r="B39" s="83">
        <v>7</v>
      </c>
      <c r="C39" s="83">
        <v>18</v>
      </c>
    </row>
    <row r="40" spans="1:3" ht="13.5" customHeight="1">
      <c r="A40" s="69" t="s">
        <v>126</v>
      </c>
      <c r="B40" s="83">
        <v>36</v>
      </c>
      <c r="C40" s="83">
        <v>5779</v>
      </c>
    </row>
    <row r="41" spans="1:3" ht="13.5" customHeight="1">
      <c r="A41" s="69" t="s">
        <v>127</v>
      </c>
      <c r="B41" s="83">
        <v>0</v>
      </c>
      <c r="C41" s="83">
        <v>1275</v>
      </c>
    </row>
    <row r="42" spans="1:3" ht="13.5" customHeight="1">
      <c r="A42" s="69" t="s">
        <v>128</v>
      </c>
      <c r="B42" s="83">
        <v>531</v>
      </c>
      <c r="C42" s="83">
        <v>650</v>
      </c>
    </row>
    <row r="43" spans="1:3" ht="13.5" customHeight="1">
      <c r="A43" s="69" t="s">
        <v>89</v>
      </c>
      <c r="B43" s="83">
        <f>-4941-145</f>
        <v>-5086</v>
      </c>
      <c r="C43" s="83">
        <v>-6617</v>
      </c>
    </row>
    <row r="44" spans="1:3" ht="13.5" customHeight="1">
      <c r="A44" s="69" t="s">
        <v>135</v>
      </c>
      <c r="B44" s="84">
        <v>-4000</v>
      </c>
      <c r="C44" s="84">
        <v>0</v>
      </c>
    </row>
    <row r="45" spans="1:3" ht="13.5" customHeight="1">
      <c r="A45" s="6" t="s">
        <v>90</v>
      </c>
      <c r="B45" s="85">
        <f>SUM(B37:B44)</f>
        <v>-6285</v>
      </c>
      <c r="C45" s="85">
        <f>SUM(C37:C44)</f>
        <v>646</v>
      </c>
    </row>
    <row r="46" spans="1:3" ht="13.5" customHeight="1">
      <c r="A46" s="73"/>
      <c r="B46" s="86"/>
      <c r="C46" s="86"/>
    </row>
    <row r="47" spans="1:3" ht="13.5" customHeight="1">
      <c r="A47" s="6" t="s">
        <v>91</v>
      </c>
      <c r="B47" s="87"/>
      <c r="C47" s="87"/>
    </row>
    <row r="48" spans="1:3" ht="13.5" customHeight="1">
      <c r="A48" s="69" t="s">
        <v>138</v>
      </c>
      <c r="B48" s="82">
        <v>25005</v>
      </c>
      <c r="C48" s="82">
        <v>0</v>
      </c>
    </row>
    <row r="49" spans="1:3" ht="13.5" customHeight="1">
      <c r="A49" s="69" t="s">
        <v>137</v>
      </c>
      <c r="B49" s="83">
        <v>-1119</v>
      </c>
      <c r="C49" s="83">
        <v>0</v>
      </c>
    </row>
    <row r="50" spans="1:3" ht="13.5" customHeight="1">
      <c r="A50" s="69" t="s">
        <v>129</v>
      </c>
      <c r="B50" s="83">
        <v>30</v>
      </c>
      <c r="C50" s="83">
        <v>61</v>
      </c>
    </row>
    <row r="51" spans="1:3" ht="13.5" customHeight="1">
      <c r="A51" s="69" t="s">
        <v>130</v>
      </c>
      <c r="B51" s="83">
        <v>3589</v>
      </c>
      <c r="C51" s="83">
        <v>385</v>
      </c>
    </row>
    <row r="52" spans="1:3" ht="13.5" customHeight="1">
      <c r="A52" s="69" t="s">
        <v>139</v>
      </c>
      <c r="B52" s="83">
        <v>13500</v>
      </c>
      <c r="C52" s="83">
        <v>2750</v>
      </c>
    </row>
    <row r="53" spans="1:3" ht="13.5" customHeight="1">
      <c r="A53" s="69" t="s">
        <v>131</v>
      </c>
      <c r="B53" s="83">
        <v>0</v>
      </c>
      <c r="C53" s="83">
        <v>-1053</v>
      </c>
    </row>
    <row r="54" spans="1:3" ht="13.5" customHeight="1">
      <c r="A54" s="69" t="s">
        <v>132</v>
      </c>
      <c r="B54" s="83">
        <v>-22</v>
      </c>
      <c r="C54" s="83">
        <v>-21</v>
      </c>
    </row>
    <row r="55" spans="1:3" ht="13.5" customHeight="1">
      <c r="A55" s="69" t="s">
        <v>133</v>
      </c>
      <c r="B55" s="83">
        <v>4000</v>
      </c>
      <c r="C55" s="83">
        <v>3000</v>
      </c>
    </row>
    <row r="56" spans="1:3" ht="13.5" customHeight="1">
      <c r="A56" s="69" t="s">
        <v>134</v>
      </c>
      <c r="B56" s="83">
        <v>0</v>
      </c>
      <c r="C56" s="83">
        <v>-2806</v>
      </c>
    </row>
    <row r="57" spans="1:3" ht="13.5" customHeight="1">
      <c r="A57" s="69" t="s">
        <v>92</v>
      </c>
      <c r="B57" s="83">
        <v>0</v>
      </c>
      <c r="C57" s="83">
        <v>14746</v>
      </c>
    </row>
    <row r="58" spans="1:3" ht="13.5" customHeight="1">
      <c r="A58" s="69" t="s">
        <v>93</v>
      </c>
      <c r="B58" s="84">
        <v>-14960</v>
      </c>
      <c r="C58" s="84">
        <v>-3184</v>
      </c>
    </row>
    <row r="59" spans="1:3" ht="13.5" customHeight="1">
      <c r="A59" s="6" t="s">
        <v>94</v>
      </c>
      <c r="B59" s="84">
        <f>SUM(B48:B58)</f>
        <v>30023</v>
      </c>
      <c r="C59" s="84">
        <f>SUM(C48:C58)</f>
        <v>13878</v>
      </c>
    </row>
    <row r="60" spans="1:3" ht="13.5" customHeight="1">
      <c r="A60" s="6"/>
      <c r="B60" s="88"/>
      <c r="C60" s="88"/>
    </row>
    <row r="61" spans="1:3" ht="13.5" customHeight="1">
      <c r="A61" s="6" t="s">
        <v>95</v>
      </c>
      <c r="B61" s="87">
        <f>+B34+B45+B59</f>
        <v>19710</v>
      </c>
      <c r="C61" s="87">
        <f>+C34+C45+C59</f>
        <v>14472</v>
      </c>
    </row>
    <row r="62" spans="1:3" ht="13.5" customHeight="1">
      <c r="A62" s="6" t="s">
        <v>141</v>
      </c>
      <c r="B62" s="87">
        <v>5225</v>
      </c>
      <c r="C62" s="87">
        <v>-9246</v>
      </c>
    </row>
    <row r="63" spans="1:3" ht="13.5" customHeight="1" thickBot="1">
      <c r="A63" s="6" t="s">
        <v>142</v>
      </c>
      <c r="B63" s="89">
        <f>+B61+B62</f>
        <v>24935</v>
      </c>
      <c r="C63" s="89">
        <f>+C61+C62</f>
        <v>5226</v>
      </c>
    </row>
    <row r="64" spans="1:3" ht="13.5" customHeight="1" thickTop="1">
      <c r="A64" s="69"/>
      <c r="B64" s="87"/>
      <c r="C64" s="87"/>
    </row>
    <row r="65" spans="1:3" ht="13.5" customHeight="1">
      <c r="A65" s="6" t="s">
        <v>96</v>
      </c>
      <c r="B65" s="87"/>
      <c r="C65" s="87"/>
    </row>
    <row r="66" spans="1:3" ht="13.5" customHeight="1">
      <c r="A66" s="69" t="s">
        <v>97</v>
      </c>
      <c r="B66" s="87">
        <v>11880</v>
      </c>
      <c r="C66" s="87">
        <v>3410</v>
      </c>
    </row>
    <row r="67" spans="1:3" ht="13.5" customHeight="1">
      <c r="A67" s="69" t="s">
        <v>98</v>
      </c>
      <c r="B67" s="87">
        <v>13760</v>
      </c>
      <c r="C67" s="87">
        <v>2585</v>
      </c>
    </row>
    <row r="68" spans="1:3" ht="13.5" customHeight="1">
      <c r="A68" s="69" t="s">
        <v>99</v>
      </c>
      <c r="B68" s="87">
        <v>-425</v>
      </c>
      <c r="C68" s="87">
        <v>-459</v>
      </c>
    </row>
    <row r="69" spans="1:3" ht="13.5" customHeight="1">
      <c r="A69" s="69" t="s">
        <v>100</v>
      </c>
      <c r="B69" s="87">
        <v>-280</v>
      </c>
      <c r="C69" s="87">
        <v>-310</v>
      </c>
    </row>
    <row r="70" spans="1:3" ht="13.5" customHeight="1" thickBot="1">
      <c r="A70" s="69"/>
      <c r="B70" s="89">
        <f>SUM(B66:B69)</f>
        <v>24935</v>
      </c>
      <c r="C70" s="89">
        <f>SUM(C66:C69)</f>
        <v>5226</v>
      </c>
    </row>
    <row r="71" spans="1:3" ht="13.5" customHeight="1" thickTop="1">
      <c r="A71" s="75"/>
      <c r="B71" s="90"/>
      <c r="C71" s="90"/>
    </row>
    <row r="72" spans="1:3" ht="13.5" customHeight="1">
      <c r="A72" s="69"/>
      <c r="B72" s="91"/>
      <c r="C72" s="91"/>
    </row>
    <row r="73" spans="1:3" ht="13.5" customHeight="1">
      <c r="A73" s="77" t="s">
        <v>101</v>
      </c>
      <c r="B73" s="88"/>
      <c r="C73" s="88"/>
    </row>
    <row r="74" spans="1:3" ht="13.5" customHeight="1">
      <c r="A74" s="77" t="s">
        <v>136</v>
      </c>
      <c r="B74" s="88"/>
      <c r="C74" s="88"/>
    </row>
    <row r="75" spans="1:3" ht="12.75">
      <c r="A75" s="74"/>
      <c r="B75" s="88"/>
      <c r="C75" s="88"/>
    </row>
    <row r="76" spans="1:3" ht="12.75">
      <c r="A76" s="74"/>
      <c r="B76" s="88"/>
      <c r="C76" s="88"/>
    </row>
    <row r="77" spans="1:3" ht="12.75">
      <c r="A77" s="74"/>
      <c r="B77" s="88"/>
      <c r="C77" s="88"/>
    </row>
    <row r="78" spans="1:3" ht="12.75">
      <c r="A78" s="74"/>
      <c r="B78" s="88"/>
      <c r="C78" s="88"/>
    </row>
    <row r="79" spans="1:3" ht="12.75">
      <c r="A79" s="74"/>
      <c r="B79" s="88"/>
      <c r="C79" s="88"/>
    </row>
    <row r="80" spans="1:3" ht="12.75">
      <c r="A80" s="74"/>
      <c r="B80" s="88"/>
      <c r="C80" s="88"/>
    </row>
    <row r="81" spans="1:3" ht="12.75">
      <c r="A81" s="74"/>
      <c r="B81" s="92"/>
      <c r="C81" s="92"/>
    </row>
    <row r="82" spans="1:3" ht="12.75">
      <c r="A82" s="74"/>
      <c r="B82" s="92"/>
      <c r="C82" s="92"/>
    </row>
    <row r="83" spans="1:3" ht="12.75">
      <c r="A83" s="74"/>
      <c r="B83" s="92"/>
      <c r="C83" s="92"/>
    </row>
    <row r="84" spans="1:3" ht="12.75">
      <c r="A84" s="74"/>
      <c r="B84" s="92"/>
      <c r="C84" s="92"/>
    </row>
    <row r="85" spans="1:3" ht="12.75">
      <c r="A85" s="74"/>
      <c r="B85" s="92"/>
      <c r="C85" s="92"/>
    </row>
    <row r="86" spans="1:3" ht="12.75">
      <c r="A86" s="74"/>
      <c r="B86" s="92"/>
      <c r="C86" s="92"/>
    </row>
    <row r="87" spans="1:3" ht="12.75">
      <c r="A87" s="74"/>
      <c r="B87" s="92"/>
      <c r="C87" s="92"/>
    </row>
    <row r="88" spans="1:3" ht="12.75">
      <c r="A88" s="74"/>
      <c r="B88" s="92"/>
      <c r="C88" s="92"/>
    </row>
    <row r="89" spans="1:3" ht="12.75">
      <c r="A89" s="76"/>
      <c r="B89" s="90"/>
      <c r="C89" s="90"/>
    </row>
    <row r="90" spans="1:3" ht="12.75">
      <c r="A90" s="76"/>
      <c r="B90" s="90"/>
      <c r="C90" s="90"/>
    </row>
    <row r="91" spans="1:3" ht="12.75">
      <c r="A91" s="76"/>
      <c r="B91" s="90"/>
      <c r="C91" s="90"/>
    </row>
    <row r="92" spans="1:3" ht="12.75">
      <c r="A92" s="76"/>
      <c r="B92" s="90"/>
      <c r="C92" s="90"/>
    </row>
    <row r="93" spans="1:3" ht="12.75">
      <c r="A93" s="76"/>
      <c r="B93" s="90"/>
      <c r="C93" s="90"/>
    </row>
    <row r="94" spans="2:3" ht="12.75">
      <c r="B94" s="93"/>
      <c r="C94" s="93"/>
    </row>
    <row r="95" spans="2:3" ht="12.75">
      <c r="B95" s="93"/>
      <c r="C95" s="93"/>
    </row>
    <row r="96" spans="2:3" ht="12.75">
      <c r="B96" s="93"/>
      <c r="C96" s="93"/>
    </row>
    <row r="97" spans="2:3" ht="12.75">
      <c r="B97" s="93"/>
      <c r="C97" s="93"/>
    </row>
    <row r="98" spans="2:3" ht="12.75">
      <c r="B98" s="93"/>
      <c r="C98" s="93"/>
    </row>
    <row r="99" spans="2:3" ht="12.75">
      <c r="B99" s="93"/>
      <c r="C99" s="93"/>
    </row>
    <row r="100" spans="2:3" ht="12.75">
      <c r="B100" s="93"/>
      <c r="C100" s="93"/>
    </row>
    <row r="101" spans="2:3" ht="12.75">
      <c r="B101" s="93"/>
      <c r="C101" s="93"/>
    </row>
    <row r="102" spans="2:3" ht="12.75">
      <c r="B102" s="93"/>
      <c r="C102" s="93"/>
    </row>
    <row r="103" spans="2:3" ht="12.75">
      <c r="B103" s="93"/>
      <c r="C103" s="93"/>
    </row>
    <row r="104" spans="2:3" ht="12.75">
      <c r="B104" s="93"/>
      <c r="C104" s="93"/>
    </row>
    <row r="105" spans="2:3" ht="12.75">
      <c r="B105" s="93"/>
      <c r="C105" s="93"/>
    </row>
    <row r="106" spans="2:3" ht="12.75">
      <c r="B106" s="93"/>
      <c r="C106" s="93"/>
    </row>
    <row r="107" spans="2:3" ht="12.75">
      <c r="B107" s="93"/>
      <c r="C107" s="93"/>
    </row>
    <row r="108" spans="2:3" ht="12.75">
      <c r="B108" s="93"/>
      <c r="C108" s="93"/>
    </row>
    <row r="109" spans="2:3" ht="12.75">
      <c r="B109" s="93"/>
      <c r="C109" s="93"/>
    </row>
    <row r="110" spans="2:3" ht="12.75">
      <c r="B110" s="93"/>
      <c r="C110" s="93"/>
    </row>
    <row r="111" spans="2:3" ht="12.75">
      <c r="B111" s="93"/>
      <c r="C111" s="93"/>
    </row>
    <row r="112" spans="2:3" ht="12.75">
      <c r="B112" s="93"/>
      <c r="C112" s="93"/>
    </row>
    <row r="113" spans="2:3" ht="12.75">
      <c r="B113" s="93"/>
      <c r="C113" s="93"/>
    </row>
    <row r="114" spans="2:3" ht="12.75">
      <c r="B114" s="93"/>
      <c r="C114" s="93"/>
    </row>
    <row r="115" spans="2:3" ht="12.75">
      <c r="B115" s="93"/>
      <c r="C115" s="93"/>
    </row>
    <row r="116" spans="2:3" ht="12.75">
      <c r="B116" s="93"/>
      <c r="C116" s="93"/>
    </row>
    <row r="117" spans="2:3" ht="12.75">
      <c r="B117" s="93"/>
      <c r="C117" s="93"/>
    </row>
    <row r="118" spans="2:3" ht="12.75">
      <c r="B118" s="93"/>
      <c r="C118" s="93"/>
    </row>
    <row r="119" spans="2:3" ht="12.75">
      <c r="B119" s="93"/>
      <c r="C119" s="93"/>
    </row>
    <row r="120" spans="2:3" ht="12.75">
      <c r="B120" s="93"/>
      <c r="C120" s="93"/>
    </row>
    <row r="121" spans="2:3" ht="12.75">
      <c r="B121" s="93"/>
      <c r="C121" s="93"/>
    </row>
    <row r="122" spans="2:3" ht="12.75">
      <c r="B122" s="93"/>
      <c r="C122" s="93"/>
    </row>
    <row r="123" spans="2:3" ht="12.75">
      <c r="B123" s="93"/>
      <c r="C123" s="93"/>
    </row>
    <row r="124" spans="2:3" ht="12.75">
      <c r="B124" s="93"/>
      <c r="C124" s="93"/>
    </row>
    <row r="125" spans="2:3" ht="12.75">
      <c r="B125" s="93"/>
      <c r="C125" s="93"/>
    </row>
    <row r="126" spans="2:3" ht="12.75">
      <c r="B126" s="93"/>
      <c r="C126" s="93"/>
    </row>
    <row r="127" spans="2:3" ht="12.75">
      <c r="B127" s="93"/>
      <c r="C127" s="93"/>
    </row>
    <row r="128" spans="2:3" ht="12.75">
      <c r="B128" s="93"/>
      <c r="C128" s="93"/>
    </row>
    <row r="129" spans="2:3" ht="12.75">
      <c r="B129" s="93"/>
      <c r="C129" s="93"/>
    </row>
    <row r="130" spans="2:3" ht="12.75">
      <c r="B130" s="93"/>
      <c r="C130" s="93"/>
    </row>
    <row r="131" spans="2:3" ht="12.75">
      <c r="B131" s="93"/>
      <c r="C131" s="93"/>
    </row>
    <row r="132" spans="2:3" ht="12.75">
      <c r="B132" s="93"/>
      <c r="C132" s="93"/>
    </row>
    <row r="133" spans="2:3" ht="12.75">
      <c r="B133" s="93"/>
      <c r="C133" s="93"/>
    </row>
    <row r="134" spans="2:3" ht="12.75">
      <c r="B134" s="93"/>
      <c r="C134" s="93"/>
    </row>
    <row r="135" spans="2:3" ht="12.75">
      <c r="B135" s="93"/>
      <c r="C135" s="93"/>
    </row>
    <row r="136" spans="2:3" ht="12.75">
      <c r="B136" s="93"/>
      <c r="C136" s="93"/>
    </row>
    <row r="137" spans="2:3" ht="12.75">
      <c r="B137" s="93"/>
      <c r="C137" s="93"/>
    </row>
    <row r="138" spans="2:3" ht="12.75">
      <c r="B138" s="93"/>
      <c r="C138" s="93"/>
    </row>
    <row r="139" spans="2:3" ht="12.75">
      <c r="B139" s="93"/>
      <c r="C139" s="93"/>
    </row>
    <row r="140" spans="2:3" ht="12.75">
      <c r="B140" s="93"/>
      <c r="C140" s="93"/>
    </row>
    <row r="141" spans="2:3" ht="12.75">
      <c r="B141" s="93"/>
      <c r="C141" s="93"/>
    </row>
    <row r="142" spans="2:3" ht="12.75">
      <c r="B142" s="93"/>
      <c r="C142" s="93"/>
    </row>
    <row r="143" spans="2:3" ht="12.75">
      <c r="B143" s="93"/>
      <c r="C143" s="93"/>
    </row>
    <row r="144" spans="2:3" ht="12.75">
      <c r="B144" s="93"/>
      <c r="C144" s="93"/>
    </row>
    <row r="145" spans="2:3" ht="12.75">
      <c r="B145" s="93"/>
      <c r="C145" s="93"/>
    </row>
    <row r="146" spans="2:3" ht="12.75">
      <c r="B146" s="93"/>
      <c r="C146" s="93"/>
    </row>
    <row r="147" spans="2:3" ht="12.75">
      <c r="B147" s="93"/>
      <c r="C147" s="93"/>
    </row>
    <row r="148" spans="2:3" ht="12.75">
      <c r="B148" s="93"/>
      <c r="C148" s="93"/>
    </row>
    <row r="149" spans="2:3" ht="12.75">
      <c r="B149" s="93"/>
      <c r="C149" s="93"/>
    </row>
    <row r="150" spans="2:3" ht="12.75">
      <c r="B150" s="93"/>
      <c r="C150" s="93"/>
    </row>
    <row r="151" spans="2:3" ht="12.75">
      <c r="B151" s="93"/>
      <c r="C151" s="93"/>
    </row>
    <row r="152" spans="2:3" ht="12.75">
      <c r="B152" s="93"/>
      <c r="C152" s="93"/>
    </row>
    <row r="153" spans="2:3" ht="12.75">
      <c r="B153" s="93"/>
      <c r="C153" s="93"/>
    </row>
    <row r="154" spans="2:3" ht="12.75">
      <c r="B154" s="93"/>
      <c r="C154" s="93"/>
    </row>
    <row r="155" spans="2:3" ht="12.75">
      <c r="B155" s="93"/>
      <c r="C155" s="93"/>
    </row>
    <row r="156" spans="2:3" ht="12.75">
      <c r="B156" s="93"/>
      <c r="C156" s="93"/>
    </row>
    <row r="157" spans="2:3" ht="12.75">
      <c r="B157" s="93"/>
      <c r="C157" s="93"/>
    </row>
    <row r="158" spans="2:3" ht="12.75">
      <c r="B158" s="93"/>
      <c r="C158" s="93"/>
    </row>
    <row r="159" spans="2:3" ht="12.75">
      <c r="B159" s="93"/>
      <c r="C159" s="93"/>
    </row>
    <row r="160" spans="2:3" ht="12.75">
      <c r="B160" s="93"/>
      <c r="C160" s="93"/>
    </row>
    <row r="161" spans="2:3" ht="12.75">
      <c r="B161" s="93"/>
      <c r="C161" s="93"/>
    </row>
    <row r="162" spans="2:3" ht="12.75">
      <c r="B162" s="93"/>
      <c r="C162" s="93"/>
    </row>
    <row r="163" spans="2:3" ht="12.75">
      <c r="B163" s="93"/>
      <c r="C163" s="93"/>
    </row>
    <row r="164" spans="2:3" ht="12.75">
      <c r="B164" s="93"/>
      <c r="C164" s="93"/>
    </row>
    <row r="165" spans="2:3" ht="12.75">
      <c r="B165" s="93"/>
      <c r="C165" s="93"/>
    </row>
    <row r="166" spans="2:3" ht="12.75">
      <c r="B166" s="93"/>
      <c r="C166" s="93"/>
    </row>
    <row r="167" spans="2:3" ht="12.75">
      <c r="B167" s="93"/>
      <c r="C167" s="93"/>
    </row>
    <row r="168" spans="2:3" ht="12.75">
      <c r="B168" s="93"/>
      <c r="C168" s="93"/>
    </row>
    <row r="169" spans="2:3" ht="12.75">
      <c r="B169" s="93"/>
      <c r="C169" s="93"/>
    </row>
    <row r="170" spans="2:3" ht="12.75">
      <c r="B170" s="93"/>
      <c r="C170" s="93"/>
    </row>
    <row r="171" spans="2:3" ht="12.75">
      <c r="B171" s="93"/>
      <c r="C171" s="93"/>
    </row>
    <row r="172" spans="2:3" ht="12.75">
      <c r="B172" s="93"/>
      <c r="C172" s="93"/>
    </row>
    <row r="173" spans="2:3" ht="12.75">
      <c r="B173" s="93"/>
      <c r="C173" s="93"/>
    </row>
    <row r="174" spans="2:3" ht="12.75">
      <c r="B174" s="93"/>
      <c r="C174" s="93"/>
    </row>
    <row r="175" spans="2:3" ht="12.75">
      <c r="B175" s="93"/>
      <c r="C175" s="93"/>
    </row>
    <row r="176" spans="2:3" ht="12.75">
      <c r="B176" s="93"/>
      <c r="C176" s="93"/>
    </row>
    <row r="177" spans="2:3" ht="12.75">
      <c r="B177" s="93"/>
      <c r="C177" s="93"/>
    </row>
    <row r="178" spans="2:3" ht="12.75">
      <c r="B178" s="93"/>
      <c r="C178" s="93"/>
    </row>
    <row r="179" spans="2:3" ht="12.75">
      <c r="B179" s="93"/>
      <c r="C179" s="93"/>
    </row>
    <row r="180" spans="2:3" ht="12.75">
      <c r="B180" s="93"/>
      <c r="C180" s="93"/>
    </row>
    <row r="181" spans="2:3" ht="12.75">
      <c r="B181" s="93"/>
      <c r="C181" s="93"/>
    </row>
    <row r="182" spans="2:3" ht="12.75">
      <c r="B182" s="93"/>
      <c r="C182" s="93"/>
    </row>
    <row r="183" spans="2:3" ht="12.75">
      <c r="B183" s="93"/>
      <c r="C183" s="93"/>
    </row>
    <row r="184" spans="2:3" ht="12.75">
      <c r="B184" s="93"/>
      <c r="C184" s="93"/>
    </row>
    <row r="185" spans="2:3" ht="12.75">
      <c r="B185" s="93"/>
      <c r="C185" s="93"/>
    </row>
    <row r="186" spans="2:3" ht="12.75">
      <c r="B186" s="93"/>
      <c r="C186" s="93"/>
    </row>
    <row r="187" spans="2:3" ht="12.75">
      <c r="B187" s="93"/>
      <c r="C187" s="93"/>
    </row>
    <row r="188" spans="2:3" ht="12.75">
      <c r="B188" s="93"/>
      <c r="C188" s="93"/>
    </row>
    <row r="189" spans="2:3" ht="12.75">
      <c r="B189" s="93"/>
      <c r="C189" s="93"/>
    </row>
    <row r="190" spans="2:3" ht="12.75">
      <c r="B190" s="93"/>
      <c r="C190" s="93"/>
    </row>
    <row r="191" spans="2:3" ht="12.75">
      <c r="B191" s="93"/>
      <c r="C191" s="93"/>
    </row>
    <row r="192" spans="2:3" ht="12.75">
      <c r="B192" s="93"/>
      <c r="C192" s="93"/>
    </row>
    <row r="193" spans="2:3" ht="12.75">
      <c r="B193" s="93"/>
      <c r="C193" s="93"/>
    </row>
    <row r="194" spans="2:3" ht="12.75">
      <c r="B194" s="93"/>
      <c r="C194" s="93"/>
    </row>
    <row r="195" spans="2:3" ht="12.75">
      <c r="B195" s="93"/>
      <c r="C195" s="93"/>
    </row>
    <row r="196" spans="2:3" ht="12.75">
      <c r="B196" s="93"/>
      <c r="C196" s="93"/>
    </row>
    <row r="197" spans="2:3" ht="12.75">
      <c r="B197" s="93"/>
      <c r="C197" s="93"/>
    </row>
    <row r="198" spans="2:3" ht="12.75">
      <c r="B198" s="93"/>
      <c r="C198" s="93"/>
    </row>
    <row r="199" spans="2:3" ht="12.75">
      <c r="B199" s="93"/>
      <c r="C199" s="93"/>
    </row>
    <row r="200" spans="2:3" ht="12.75">
      <c r="B200" s="93"/>
      <c r="C200" s="93"/>
    </row>
    <row r="201" spans="2:3" ht="12.75">
      <c r="B201" s="93"/>
      <c r="C201" s="93"/>
    </row>
    <row r="202" spans="2:3" ht="12.75">
      <c r="B202" s="93"/>
      <c r="C202" s="93"/>
    </row>
    <row r="203" spans="2:3" ht="12.75">
      <c r="B203" s="93"/>
      <c r="C203" s="93"/>
    </row>
    <row r="204" spans="2:3" ht="12.75">
      <c r="B204" s="93"/>
      <c r="C204" s="93"/>
    </row>
    <row r="205" spans="2:3" ht="12.75">
      <c r="B205" s="93"/>
      <c r="C205" s="93"/>
    </row>
    <row r="206" spans="2:3" ht="12.75">
      <c r="B206" s="93"/>
      <c r="C206" s="93"/>
    </row>
    <row r="207" spans="2:3" ht="12.75">
      <c r="B207" s="93"/>
      <c r="C207" s="93"/>
    </row>
    <row r="208" spans="2:3" ht="12.75">
      <c r="B208" s="93"/>
      <c r="C208" s="93"/>
    </row>
    <row r="209" spans="2:3" ht="12.75">
      <c r="B209" s="93"/>
      <c r="C209" s="93"/>
    </row>
    <row r="210" spans="2:3" ht="12.75">
      <c r="B210" s="93"/>
      <c r="C210" s="93"/>
    </row>
    <row r="211" spans="2:3" ht="12.75">
      <c r="B211" s="93"/>
      <c r="C211" s="93"/>
    </row>
    <row r="212" spans="2:3" ht="12.75">
      <c r="B212" s="93"/>
      <c r="C212" s="93"/>
    </row>
    <row r="213" spans="2:3" ht="12.75">
      <c r="B213" s="93"/>
      <c r="C213" s="93"/>
    </row>
    <row r="214" spans="2:3" ht="12.75">
      <c r="B214" s="93"/>
      <c r="C214" s="93"/>
    </row>
    <row r="215" spans="2:3" ht="12.75">
      <c r="B215" s="93"/>
      <c r="C215" s="93"/>
    </row>
    <row r="216" spans="2:3" ht="12.75">
      <c r="B216" s="93"/>
      <c r="C216" s="93"/>
    </row>
    <row r="217" spans="2:3" ht="12.75">
      <c r="B217" s="93"/>
      <c r="C217" s="93"/>
    </row>
    <row r="218" spans="2:3" ht="12.75">
      <c r="B218" s="93"/>
      <c r="C218" s="93"/>
    </row>
    <row r="219" spans="2:3" ht="12.75">
      <c r="B219" s="93"/>
      <c r="C219" s="93"/>
    </row>
    <row r="220" spans="2:3" ht="12.75">
      <c r="B220" s="93"/>
      <c r="C220" s="93"/>
    </row>
    <row r="221" spans="2:3" ht="12.75">
      <c r="B221" s="93"/>
      <c r="C221" s="93"/>
    </row>
    <row r="222" spans="2:3" ht="12.75">
      <c r="B222" s="93"/>
      <c r="C222" s="93"/>
    </row>
    <row r="223" spans="2:3" ht="12.75">
      <c r="B223" s="93"/>
      <c r="C223" s="93"/>
    </row>
    <row r="224" spans="2:3" ht="12.75">
      <c r="B224" s="93"/>
      <c r="C224" s="93"/>
    </row>
    <row r="225" spans="2:3" ht="12.75">
      <c r="B225" s="93"/>
      <c r="C225" s="93"/>
    </row>
    <row r="226" spans="2:3" ht="12.75">
      <c r="B226" s="93"/>
      <c r="C226" s="93"/>
    </row>
    <row r="227" spans="2:3" ht="12.75">
      <c r="B227" s="93"/>
      <c r="C227" s="93"/>
    </row>
    <row r="228" spans="2:3" ht="12.75">
      <c r="B228" s="93"/>
      <c r="C228" s="93"/>
    </row>
    <row r="229" spans="2:3" ht="12.75">
      <c r="B229" s="93"/>
      <c r="C229" s="93"/>
    </row>
    <row r="230" spans="2:3" ht="12.75">
      <c r="B230" s="93"/>
      <c r="C230" s="93"/>
    </row>
    <row r="231" spans="2:3" ht="12.75">
      <c r="B231" s="93"/>
      <c r="C231" s="93"/>
    </row>
    <row r="232" spans="2:3" ht="12.75">
      <c r="B232" s="93"/>
      <c r="C232" s="93"/>
    </row>
    <row r="233" spans="2:3" ht="12.75">
      <c r="B233" s="93"/>
      <c r="C233" s="93"/>
    </row>
    <row r="234" spans="2:3" ht="12.75">
      <c r="B234" s="93"/>
      <c r="C234" s="93"/>
    </row>
    <row r="235" spans="2:3" ht="12.75">
      <c r="B235" s="93"/>
      <c r="C235" s="93"/>
    </row>
    <row r="236" spans="2:3" ht="12.75">
      <c r="B236" s="93"/>
      <c r="C236" s="93"/>
    </row>
    <row r="237" spans="2:3" ht="12.75">
      <c r="B237" s="93"/>
      <c r="C237" s="93"/>
    </row>
    <row r="238" spans="2:3" ht="12.75">
      <c r="B238" s="93"/>
      <c r="C238" s="93"/>
    </row>
    <row r="239" spans="2:3" ht="12.75">
      <c r="B239" s="93"/>
      <c r="C239" s="93"/>
    </row>
    <row r="240" spans="2:3" ht="12.75">
      <c r="B240" s="93"/>
      <c r="C240" s="93"/>
    </row>
    <row r="241" spans="2:3" ht="12.75">
      <c r="B241" s="93"/>
      <c r="C241" s="93"/>
    </row>
    <row r="242" spans="2:3" ht="12.75">
      <c r="B242" s="93"/>
      <c r="C242" s="93"/>
    </row>
    <row r="243" spans="2:3" ht="12.75">
      <c r="B243" s="93"/>
      <c r="C243" s="93"/>
    </row>
    <row r="244" spans="2:3" ht="12.75">
      <c r="B244" s="93"/>
      <c r="C244" s="93"/>
    </row>
    <row r="245" spans="2:3" ht="12.75">
      <c r="B245" s="93"/>
      <c r="C245" s="93"/>
    </row>
    <row r="246" spans="2:3" ht="12.75">
      <c r="B246" s="93"/>
      <c r="C246" s="93"/>
    </row>
    <row r="247" spans="2:3" ht="12.75">
      <c r="B247" s="93"/>
      <c r="C247" s="93"/>
    </row>
    <row r="248" spans="2:3" ht="12.75">
      <c r="B248" s="93"/>
      <c r="C248" s="93"/>
    </row>
    <row r="249" spans="2:3" ht="12.75">
      <c r="B249" s="93"/>
      <c r="C249" s="93"/>
    </row>
    <row r="250" spans="2:3" ht="12.75">
      <c r="B250" s="93"/>
      <c r="C250" s="93"/>
    </row>
    <row r="251" spans="2:3" ht="12.75">
      <c r="B251" s="93"/>
      <c r="C251" s="93"/>
    </row>
    <row r="252" spans="2:3" ht="12.75">
      <c r="B252" s="93"/>
      <c r="C252" s="93"/>
    </row>
    <row r="253" spans="2:3" ht="12.75">
      <c r="B253" s="93"/>
      <c r="C253" s="93"/>
    </row>
    <row r="254" spans="2:3" ht="12.75">
      <c r="B254" s="93"/>
      <c r="C254" s="93"/>
    </row>
    <row r="255" spans="2:3" ht="12.75">
      <c r="B255" s="93"/>
      <c r="C255" s="93"/>
    </row>
    <row r="256" spans="2:3" ht="12.75">
      <c r="B256" s="93"/>
      <c r="C256" s="93"/>
    </row>
    <row r="257" spans="2:3" ht="12.75">
      <c r="B257" s="93"/>
      <c r="C257" s="93"/>
    </row>
    <row r="258" spans="2:3" ht="12.75">
      <c r="B258" s="93"/>
      <c r="C258" s="93"/>
    </row>
    <row r="259" spans="2:3" ht="12.75">
      <c r="B259" s="93"/>
      <c r="C259" s="93"/>
    </row>
    <row r="260" spans="2:3" ht="12.75">
      <c r="B260" s="93"/>
      <c r="C260" s="93"/>
    </row>
    <row r="261" spans="2:3" ht="12.75">
      <c r="B261" s="93"/>
      <c r="C261" s="93"/>
    </row>
    <row r="262" spans="2:3" ht="12.75">
      <c r="B262" s="93"/>
      <c r="C262" s="93"/>
    </row>
    <row r="263" spans="2:3" ht="12.75">
      <c r="B263" s="93"/>
      <c r="C263" s="93"/>
    </row>
    <row r="264" spans="2:3" ht="12.75">
      <c r="B264" s="93"/>
      <c r="C264" s="93"/>
    </row>
    <row r="265" spans="2:3" ht="12.75">
      <c r="B265" s="93"/>
      <c r="C265" s="93"/>
    </row>
    <row r="266" spans="2:3" ht="12.75">
      <c r="B266" s="93"/>
      <c r="C266" s="93"/>
    </row>
    <row r="267" spans="2:3" ht="12.75">
      <c r="B267" s="93"/>
      <c r="C267" s="93"/>
    </row>
    <row r="268" spans="2:3" ht="12.75">
      <c r="B268" s="93"/>
      <c r="C268" s="93"/>
    </row>
    <row r="269" spans="2:3" ht="12.75">
      <c r="B269" s="93"/>
      <c r="C269" s="93"/>
    </row>
    <row r="270" spans="2:3" ht="12.75">
      <c r="B270" s="93"/>
      <c r="C270" s="93"/>
    </row>
    <row r="271" spans="2:3" ht="12.75">
      <c r="B271" s="93"/>
      <c r="C271" s="93"/>
    </row>
    <row r="272" spans="2:3" ht="12.75">
      <c r="B272" s="93"/>
      <c r="C272" s="93"/>
    </row>
    <row r="273" spans="2:3" ht="12.75">
      <c r="B273" s="93"/>
      <c r="C273" s="93"/>
    </row>
    <row r="274" spans="2:3" ht="12.75">
      <c r="B274" s="93"/>
      <c r="C274" s="93"/>
    </row>
    <row r="275" spans="2:3" ht="12.75">
      <c r="B275" s="93"/>
      <c r="C275" s="93"/>
    </row>
    <row r="276" spans="2:3" ht="12.75">
      <c r="B276" s="93"/>
      <c r="C276" s="93"/>
    </row>
    <row r="277" spans="2:3" ht="12.75">
      <c r="B277" s="93"/>
      <c r="C277" s="93"/>
    </row>
    <row r="278" spans="2:3" ht="12.75">
      <c r="B278" s="93"/>
      <c r="C278" s="93"/>
    </row>
    <row r="279" spans="2:3" ht="12.75">
      <c r="B279" s="93"/>
      <c r="C279" s="93"/>
    </row>
    <row r="280" spans="2:3" ht="12.75">
      <c r="B280" s="93"/>
      <c r="C280" s="93"/>
    </row>
    <row r="281" spans="2:3" ht="12.75">
      <c r="B281" s="93"/>
      <c r="C281" s="93"/>
    </row>
    <row r="282" spans="2:3" ht="12.75">
      <c r="B282" s="93"/>
      <c r="C282" s="93"/>
    </row>
    <row r="283" spans="2:3" ht="12.75">
      <c r="B283" s="93"/>
      <c r="C283" s="93"/>
    </row>
    <row r="284" spans="2:3" ht="12.75">
      <c r="B284" s="93"/>
      <c r="C284" s="93"/>
    </row>
    <row r="285" spans="2:3" ht="12.75">
      <c r="B285" s="93"/>
      <c r="C285" s="93"/>
    </row>
    <row r="286" spans="2:3" ht="12.75">
      <c r="B286" s="93"/>
      <c r="C286" s="93"/>
    </row>
    <row r="287" spans="2:3" ht="12.75">
      <c r="B287" s="93"/>
      <c r="C287" s="93"/>
    </row>
    <row r="288" spans="2:3" ht="12.75">
      <c r="B288" s="93"/>
      <c r="C288" s="93"/>
    </row>
    <row r="289" spans="2:3" ht="12.75">
      <c r="B289" s="93"/>
      <c r="C289" s="93"/>
    </row>
    <row r="290" spans="2:3" ht="12.75">
      <c r="B290" s="93"/>
      <c r="C290" s="93"/>
    </row>
    <row r="291" spans="2:3" ht="12.75">
      <c r="B291" s="93"/>
      <c r="C291" s="93"/>
    </row>
    <row r="292" spans="2:3" ht="12.75">
      <c r="B292" s="93"/>
      <c r="C292" s="93"/>
    </row>
    <row r="293" spans="2:3" ht="12.75">
      <c r="B293" s="93"/>
      <c r="C293" s="93"/>
    </row>
    <row r="294" spans="2:3" ht="12.75">
      <c r="B294" s="93"/>
      <c r="C294" s="93"/>
    </row>
    <row r="295" spans="2:3" ht="12.75">
      <c r="B295" s="93"/>
      <c r="C295" s="93"/>
    </row>
    <row r="296" spans="2:3" ht="12.75">
      <c r="B296" s="93"/>
      <c r="C296" s="93"/>
    </row>
    <row r="297" spans="2:3" ht="12.75">
      <c r="B297" s="93"/>
      <c r="C297" s="93"/>
    </row>
    <row r="298" spans="2:3" ht="12.75">
      <c r="B298" s="93"/>
      <c r="C298" s="93"/>
    </row>
    <row r="299" spans="2:3" ht="12.75">
      <c r="B299" s="93"/>
      <c r="C299" s="93"/>
    </row>
    <row r="300" spans="2:3" ht="12.75">
      <c r="B300" s="93"/>
      <c r="C300" s="93"/>
    </row>
    <row r="301" spans="2:3" ht="12.75">
      <c r="B301" s="93"/>
      <c r="C301" s="93"/>
    </row>
    <row r="302" spans="2:3" ht="12.75">
      <c r="B302" s="93"/>
      <c r="C302" s="93"/>
    </row>
    <row r="303" spans="2:3" ht="12.75">
      <c r="B303" s="93"/>
      <c r="C303" s="93"/>
    </row>
    <row r="304" spans="2:3" ht="12.75">
      <c r="B304" s="93"/>
      <c r="C304" s="93"/>
    </row>
    <row r="305" spans="2:3" ht="12.75">
      <c r="B305" s="93"/>
      <c r="C305" s="93"/>
    </row>
    <row r="306" spans="2:3" ht="12.75">
      <c r="B306" s="93"/>
      <c r="C306" s="93"/>
    </row>
    <row r="307" spans="2:3" ht="12.75">
      <c r="B307" s="93"/>
      <c r="C307" s="93"/>
    </row>
    <row r="308" spans="2:3" ht="12.75">
      <c r="B308" s="93"/>
      <c r="C308" s="93"/>
    </row>
    <row r="309" spans="2:3" ht="12.75">
      <c r="B309" s="93"/>
      <c r="C309" s="93"/>
    </row>
    <row r="310" spans="2:3" ht="12.75">
      <c r="B310" s="93"/>
      <c r="C310" s="93"/>
    </row>
    <row r="311" spans="2:3" ht="12.75">
      <c r="B311" s="93"/>
      <c r="C311" s="93"/>
    </row>
    <row r="312" spans="2:3" ht="12.75">
      <c r="B312" s="93"/>
      <c r="C312" s="93"/>
    </row>
    <row r="313" spans="2:3" ht="12.75">
      <c r="B313" s="93"/>
      <c r="C313" s="93"/>
    </row>
    <row r="314" spans="2:3" ht="12.75">
      <c r="B314" s="93"/>
      <c r="C314" s="93"/>
    </row>
    <row r="315" spans="2:3" ht="12.75">
      <c r="B315" s="93"/>
      <c r="C315" s="93"/>
    </row>
    <row r="316" spans="2:3" ht="12.75">
      <c r="B316" s="93"/>
      <c r="C316" s="93"/>
    </row>
    <row r="317" spans="2:3" ht="12.75">
      <c r="B317" s="93"/>
      <c r="C317" s="93"/>
    </row>
    <row r="318" spans="2:3" ht="12.75">
      <c r="B318" s="93"/>
      <c r="C318" s="93"/>
    </row>
    <row r="319" spans="2:3" ht="12.75">
      <c r="B319" s="93"/>
      <c r="C319" s="93"/>
    </row>
    <row r="320" spans="2:3" ht="12.75">
      <c r="B320" s="93"/>
      <c r="C320" s="93"/>
    </row>
    <row r="321" spans="2:3" ht="12.75">
      <c r="B321" s="93"/>
      <c r="C321" s="93"/>
    </row>
    <row r="322" spans="2:3" ht="12.75">
      <c r="B322" s="93"/>
      <c r="C322" s="93"/>
    </row>
    <row r="323" spans="2:3" ht="12.75">
      <c r="B323" s="93"/>
      <c r="C323" s="93"/>
    </row>
    <row r="324" spans="2:3" ht="12.75">
      <c r="B324" s="93"/>
      <c r="C324" s="93"/>
    </row>
    <row r="325" spans="2:3" ht="12.75">
      <c r="B325" s="93"/>
      <c r="C325" s="93"/>
    </row>
    <row r="326" spans="2:3" ht="12.75">
      <c r="B326" s="93"/>
      <c r="C326" s="93"/>
    </row>
    <row r="327" spans="2:3" ht="12.75">
      <c r="B327" s="93"/>
      <c r="C327" s="93"/>
    </row>
    <row r="328" spans="2:3" ht="12.75">
      <c r="B328" s="93"/>
      <c r="C328" s="93"/>
    </row>
    <row r="329" spans="2:3" ht="12.75">
      <c r="B329" s="93"/>
      <c r="C329" s="93"/>
    </row>
    <row r="330" spans="2:3" ht="12.75">
      <c r="B330" s="93"/>
      <c r="C330" s="93"/>
    </row>
    <row r="331" spans="2:3" ht="12.75">
      <c r="B331" s="93"/>
      <c r="C331" s="93"/>
    </row>
    <row r="332" spans="2:3" ht="12.75">
      <c r="B332" s="93"/>
      <c r="C332" s="93"/>
    </row>
  </sheetData>
  <printOptions/>
  <pageMargins left="1" right="0.75" top="0.75" bottom="0" header="0.5" footer="0.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9">
      <selection activeCell="A38" sqref="A38"/>
    </sheetView>
  </sheetViews>
  <sheetFormatPr defaultColWidth="9.140625" defaultRowHeight="12.75"/>
  <cols>
    <col min="1" max="1" width="37.7109375" style="0" customWidth="1"/>
    <col min="2" max="2" width="19.28125" style="0" customWidth="1"/>
    <col min="3" max="3" width="15.57421875" style="0" customWidth="1"/>
    <col min="4" max="4" width="15.28125" style="0" customWidth="1"/>
    <col min="5" max="5" width="18.28125" style="0" customWidth="1"/>
  </cols>
  <sheetData>
    <row r="1" spans="1:5" ht="19.5" customHeight="1">
      <c r="A1" s="2" t="s">
        <v>4</v>
      </c>
      <c r="B1" s="3"/>
      <c r="C1" s="3"/>
      <c r="D1" s="3"/>
      <c r="E1" s="3"/>
    </row>
    <row r="2" spans="1:5" ht="12.75">
      <c r="A2" s="2"/>
      <c r="B2" s="3"/>
      <c r="C2" s="3"/>
      <c r="D2" s="3"/>
      <c r="E2" s="3"/>
    </row>
    <row r="3" spans="1:5" ht="12.75">
      <c r="A3" s="4" t="s">
        <v>5</v>
      </c>
      <c r="B3" s="3"/>
      <c r="C3" s="3"/>
      <c r="D3" s="3"/>
      <c r="E3" s="3"/>
    </row>
    <row r="4" spans="1:5" ht="12.75">
      <c r="A4" s="5" t="s">
        <v>6</v>
      </c>
      <c r="B4" s="3"/>
      <c r="C4" s="3"/>
      <c r="D4" s="3"/>
      <c r="E4" s="3"/>
    </row>
    <row r="5" spans="1:5" ht="12.75">
      <c r="A5" s="6" t="s">
        <v>103</v>
      </c>
      <c r="B5" s="3"/>
      <c r="C5" s="3"/>
      <c r="D5" s="3"/>
      <c r="E5" s="3"/>
    </row>
    <row r="6" spans="1:5" ht="12.75">
      <c r="A6" s="5" t="s">
        <v>7</v>
      </c>
      <c r="B6" s="3"/>
      <c r="C6" s="3"/>
      <c r="D6" s="3"/>
      <c r="E6" s="3"/>
    </row>
    <row r="7" spans="1:5" ht="12.75">
      <c r="A7" s="5"/>
      <c r="B7" s="3"/>
      <c r="C7" s="7"/>
      <c r="D7" s="3"/>
      <c r="E7" s="7"/>
    </row>
    <row r="8" spans="1:5" ht="12.75">
      <c r="A8" s="5"/>
      <c r="B8" s="94" t="s">
        <v>8</v>
      </c>
      <c r="C8" s="94"/>
      <c r="D8" s="95" t="s">
        <v>9</v>
      </c>
      <c r="E8" s="95"/>
    </row>
    <row r="9" spans="1:5" ht="12.75">
      <c r="A9" s="5"/>
      <c r="B9" s="8" t="s">
        <v>10</v>
      </c>
      <c r="C9" s="8" t="s">
        <v>11</v>
      </c>
      <c r="D9" s="8" t="s">
        <v>10</v>
      </c>
      <c r="E9" s="8" t="s">
        <v>11</v>
      </c>
    </row>
    <row r="10" spans="1:5" ht="12.75">
      <c r="A10" s="5"/>
      <c r="B10" s="8" t="s">
        <v>12</v>
      </c>
      <c r="C10" s="8" t="s">
        <v>12</v>
      </c>
      <c r="D10" s="8" t="s">
        <v>12</v>
      </c>
      <c r="E10" s="8" t="s">
        <v>12</v>
      </c>
    </row>
    <row r="11" spans="1:5" ht="12.75">
      <c r="A11" s="5"/>
      <c r="B11" s="8" t="s">
        <v>13</v>
      </c>
      <c r="C11" s="8" t="s">
        <v>14</v>
      </c>
      <c r="D11" s="8" t="s">
        <v>15</v>
      </c>
      <c r="E11" s="8" t="s">
        <v>14</v>
      </c>
    </row>
    <row r="12" spans="1:5" ht="12.75">
      <c r="A12" s="5"/>
      <c r="B12" s="8"/>
      <c r="C12" s="8" t="s">
        <v>13</v>
      </c>
      <c r="E12" s="8" t="s">
        <v>16</v>
      </c>
    </row>
    <row r="13" spans="1:5" ht="12.75">
      <c r="A13" s="5"/>
      <c r="B13" s="8"/>
      <c r="C13" s="8"/>
      <c r="D13" s="8" t="s">
        <v>105</v>
      </c>
      <c r="E13" s="8" t="s">
        <v>105</v>
      </c>
    </row>
    <row r="14" spans="1:5" ht="12.75">
      <c r="A14" s="3"/>
      <c r="B14" s="9" t="s">
        <v>102</v>
      </c>
      <c r="C14" s="10" t="s">
        <v>104</v>
      </c>
      <c r="D14" s="9" t="s">
        <v>102</v>
      </c>
      <c r="E14" s="10" t="s">
        <v>104</v>
      </c>
    </row>
    <row r="15" spans="1:5" ht="12.75">
      <c r="A15" s="3"/>
      <c r="B15" s="11" t="s">
        <v>17</v>
      </c>
      <c r="C15" s="11" t="s">
        <v>17</v>
      </c>
      <c r="D15" s="11" t="s">
        <v>17</v>
      </c>
      <c r="E15" s="11" t="s">
        <v>17</v>
      </c>
    </row>
    <row r="16" spans="1:5" ht="12.75">
      <c r="A16" s="3"/>
      <c r="B16" s="12"/>
      <c r="C16" s="12"/>
      <c r="D16" s="12"/>
      <c r="E16" s="12"/>
    </row>
    <row r="17" spans="1:5" ht="13.5" thickBot="1">
      <c r="A17" s="3" t="s">
        <v>18</v>
      </c>
      <c r="B17" s="13">
        <v>61134</v>
      </c>
      <c r="C17" s="13">
        <v>27088</v>
      </c>
      <c r="D17" s="13">
        <v>436776</v>
      </c>
      <c r="E17" s="13">
        <v>442264</v>
      </c>
    </row>
    <row r="18" spans="1:5" ht="13.5" thickTop="1">
      <c r="A18" s="14"/>
      <c r="B18" s="15"/>
      <c r="C18" s="15"/>
      <c r="D18" s="15"/>
      <c r="E18" s="15"/>
    </row>
    <row r="19" spans="1:5" ht="12.75">
      <c r="A19" s="3" t="s">
        <v>19</v>
      </c>
      <c r="B19" s="15">
        <v>2751</v>
      </c>
      <c r="C19" s="15">
        <v>10960</v>
      </c>
      <c r="D19" s="15">
        <v>14699</v>
      </c>
      <c r="E19" s="15">
        <f>24311+634</f>
        <v>24945</v>
      </c>
    </row>
    <row r="20" spans="1:5" ht="12.75">
      <c r="A20" s="3" t="s">
        <v>20</v>
      </c>
      <c r="B20" s="15">
        <f>2227-40</f>
        <v>2187</v>
      </c>
      <c r="C20" s="15">
        <v>33</v>
      </c>
      <c r="D20" s="3">
        <f>417+2125+1029-1344</f>
        <v>2227</v>
      </c>
      <c r="E20" s="3">
        <v>41</v>
      </c>
    </row>
    <row r="21" spans="1:5" ht="12.75">
      <c r="A21" s="3" t="s">
        <v>21</v>
      </c>
      <c r="B21" s="15">
        <v>-372</v>
      </c>
      <c r="C21" s="15">
        <v>-432</v>
      </c>
      <c r="D21" s="15">
        <f>-1437-1344-84+1344</f>
        <v>-1521</v>
      </c>
      <c r="E21" s="15">
        <v>-2385</v>
      </c>
    </row>
    <row r="22" spans="1:5" ht="18.75" customHeight="1">
      <c r="A22" s="3" t="s">
        <v>22</v>
      </c>
      <c r="B22" s="15">
        <v>-2139</v>
      </c>
      <c r="C22" s="15">
        <v>-1642</v>
      </c>
      <c r="D22" s="15">
        <f>-5801-671-634</f>
        <v>-7106</v>
      </c>
      <c r="E22" s="15">
        <f>-7898-634</f>
        <v>-8532</v>
      </c>
    </row>
    <row r="23" spans="1:5" ht="32.25" customHeight="1">
      <c r="A23" s="17" t="s">
        <v>23</v>
      </c>
      <c r="B23" s="81">
        <f>SUM(B19:B22)</f>
        <v>2427</v>
      </c>
      <c r="C23" s="81">
        <f>SUM(C19:C22)</f>
        <v>8919</v>
      </c>
      <c r="D23" s="81">
        <f>SUM(D19:D22)</f>
        <v>8299</v>
      </c>
      <c r="E23" s="81">
        <f>+E19+E20+E21+E22</f>
        <v>14069</v>
      </c>
    </row>
    <row r="24" spans="1:5" ht="18.75" customHeight="1">
      <c r="A24" s="3" t="s">
        <v>24</v>
      </c>
      <c r="B24" s="16">
        <v>-409</v>
      </c>
      <c r="C24" s="16">
        <v>-925</v>
      </c>
      <c r="D24" s="16">
        <v>-508</v>
      </c>
      <c r="E24" s="16">
        <v>-1030</v>
      </c>
    </row>
    <row r="25" spans="1:5" ht="28.5" customHeight="1">
      <c r="A25" s="18" t="s">
        <v>25</v>
      </c>
      <c r="B25" s="15">
        <f>SUM(B23:B24)</f>
        <v>2018</v>
      </c>
      <c r="C25" s="15">
        <f>SUM(C23:C24)</f>
        <v>7994</v>
      </c>
      <c r="D25" s="15">
        <f>SUM(D23:D24)</f>
        <v>7791</v>
      </c>
      <c r="E25" s="15">
        <f>SUM(E23:E24)</f>
        <v>13039</v>
      </c>
    </row>
    <row r="26" spans="1:5" ht="12.75">
      <c r="A26" s="14" t="s">
        <v>26</v>
      </c>
      <c r="B26" s="15">
        <v>0</v>
      </c>
      <c r="C26" s="15">
        <v>77</v>
      </c>
      <c r="D26" s="3">
        <f>+B26</f>
        <v>0</v>
      </c>
      <c r="E26" s="3">
        <v>0</v>
      </c>
    </row>
    <row r="27" spans="1:5" ht="18.75" customHeight="1" thickBot="1">
      <c r="A27" s="18" t="s">
        <v>27</v>
      </c>
      <c r="B27" s="19">
        <f>SUM(B25:B26)</f>
        <v>2018</v>
      </c>
      <c r="C27" s="19">
        <f>SUM(C25:C26)</f>
        <v>8071</v>
      </c>
      <c r="D27" s="19">
        <f>SUM(D25:D26)</f>
        <v>7791</v>
      </c>
      <c r="E27" s="19">
        <f>SUM(E25:E26)</f>
        <v>13039</v>
      </c>
    </row>
    <row r="28" spans="1:5" ht="13.5" thickTop="1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 t="s">
        <v>28</v>
      </c>
      <c r="B30" s="20">
        <f>B27/50011067*100*1000</f>
        <v>4.035106869445516</v>
      </c>
      <c r="C30" s="80">
        <v>16.4</v>
      </c>
      <c r="D30" s="20">
        <f>D27/50011067*100*1000</f>
        <v>15.578551843334997</v>
      </c>
      <c r="E30" s="80">
        <v>26.49</v>
      </c>
    </row>
    <row r="31" spans="1:5" ht="12.75">
      <c r="A31" s="3"/>
      <c r="B31" s="20"/>
      <c r="C31" s="20"/>
      <c r="D31" s="20"/>
      <c r="E31" s="20"/>
    </row>
    <row r="32" spans="1:5" ht="12.75">
      <c r="A32" s="3"/>
      <c r="B32" s="21"/>
      <c r="C32" s="21"/>
      <c r="D32" s="21"/>
      <c r="E32" s="21"/>
    </row>
    <row r="33" spans="1:5" ht="12.75">
      <c r="A33" s="22" t="s">
        <v>29</v>
      </c>
      <c r="B33" s="21"/>
      <c r="C33" s="21"/>
      <c r="D33" s="21"/>
      <c r="E33" s="21"/>
    </row>
    <row r="34" spans="1:5" ht="12.75">
      <c r="A34" s="22" t="s">
        <v>30</v>
      </c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23"/>
      <c r="B36" s="23"/>
      <c r="C36" s="23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3"/>
      <c r="B38" s="23"/>
      <c r="C38" s="23"/>
      <c r="D38" s="23"/>
      <c r="E38" s="23"/>
    </row>
    <row r="39" spans="1:5" ht="12.75">
      <c r="A39" s="23"/>
      <c r="B39" s="23"/>
      <c r="C39" s="23"/>
      <c r="D39" s="23"/>
      <c r="E39" s="23"/>
    </row>
    <row r="40" spans="1:5" ht="12.75">
      <c r="A40" s="23"/>
      <c r="B40" s="23"/>
      <c r="C40" s="23"/>
      <c r="D40" s="23"/>
      <c r="E40" s="23"/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</sheetData>
  <mergeCells count="2">
    <mergeCell ref="B8:C8"/>
    <mergeCell ref="D8:E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workbookViewId="0" topLeftCell="A1">
      <selection activeCell="B20" sqref="B20"/>
    </sheetView>
  </sheetViews>
  <sheetFormatPr defaultColWidth="9.140625" defaultRowHeight="12.75"/>
  <cols>
    <col min="1" max="1" width="55.7109375" style="0" customWidth="1"/>
    <col min="2" max="2" width="15.7109375" style="0" customWidth="1"/>
    <col min="3" max="3" width="14.00390625" style="0" customWidth="1"/>
  </cols>
  <sheetData>
    <row r="1" spans="1:3" ht="18" customHeight="1">
      <c r="A1" s="2" t="s">
        <v>31</v>
      </c>
      <c r="B1" s="24"/>
      <c r="C1" s="25"/>
    </row>
    <row r="2" spans="1:3" ht="12.75">
      <c r="A2" s="2"/>
      <c r="B2" s="24"/>
      <c r="C2" s="25"/>
    </row>
    <row r="3" spans="1:3" ht="12.75">
      <c r="A3" s="2" t="s">
        <v>32</v>
      </c>
      <c r="B3" s="24"/>
      <c r="C3" s="26"/>
    </row>
    <row r="4" spans="1:3" ht="12.75">
      <c r="A4" s="2" t="s">
        <v>33</v>
      </c>
      <c r="B4" s="24"/>
      <c r="C4" s="26"/>
    </row>
    <row r="5" spans="1:3" ht="17.25" customHeight="1">
      <c r="A5" s="2" t="s">
        <v>108</v>
      </c>
      <c r="B5" s="27"/>
      <c r="C5" s="28"/>
    </row>
    <row r="6" spans="1:3" ht="12.75">
      <c r="A6" s="2"/>
      <c r="B6" s="29" t="s">
        <v>34</v>
      </c>
      <c r="C6" s="30" t="s">
        <v>35</v>
      </c>
    </row>
    <row r="7" spans="1:3" ht="12.75">
      <c r="A7" s="2"/>
      <c r="B7" s="31" t="s">
        <v>36</v>
      </c>
      <c r="C7" s="30" t="s">
        <v>36</v>
      </c>
    </row>
    <row r="8" spans="1:3" ht="12.75">
      <c r="A8" s="32"/>
      <c r="B8" s="79" t="s">
        <v>102</v>
      </c>
      <c r="C8" s="30" t="s">
        <v>37</v>
      </c>
    </row>
    <row r="9" spans="1:3" ht="12.75">
      <c r="A9" s="24"/>
      <c r="B9" s="33" t="s">
        <v>17</v>
      </c>
      <c r="C9" s="33" t="s">
        <v>17</v>
      </c>
    </row>
    <row r="10" spans="1:3" ht="12.75">
      <c r="A10" s="2"/>
      <c r="B10" s="26"/>
      <c r="C10" s="26"/>
    </row>
    <row r="11" spans="1:3" ht="12.75">
      <c r="A11" s="34" t="s">
        <v>38</v>
      </c>
      <c r="B11" s="35">
        <f>39076+145</f>
        <v>39221</v>
      </c>
      <c r="C11" s="35">
        <v>33636</v>
      </c>
    </row>
    <row r="12" spans="1:3" ht="12.75">
      <c r="A12" s="34" t="s">
        <v>39</v>
      </c>
      <c r="B12" s="36">
        <v>10782</v>
      </c>
      <c r="C12" s="36">
        <v>11416</v>
      </c>
    </row>
    <row r="13" spans="1:3" ht="12.75">
      <c r="A13" s="34" t="s">
        <v>40</v>
      </c>
      <c r="B13" s="36">
        <v>368</v>
      </c>
      <c r="C13" s="36">
        <v>868</v>
      </c>
    </row>
    <row r="14" spans="1:3" ht="12.75">
      <c r="A14" s="34" t="s">
        <v>147</v>
      </c>
      <c r="B14" s="37">
        <v>1402</v>
      </c>
      <c r="C14" s="37">
        <v>0</v>
      </c>
    </row>
    <row r="15" spans="1:3" ht="12.75">
      <c r="A15" s="34"/>
      <c r="B15" s="38">
        <f>SUM(B11:B14)</f>
        <v>51773</v>
      </c>
      <c r="C15" s="38">
        <f>SUM(C11:C14)</f>
        <v>45920</v>
      </c>
    </row>
    <row r="16" spans="1:3" ht="12.75">
      <c r="A16" s="34"/>
      <c r="B16" s="39"/>
      <c r="C16" s="40"/>
    </row>
    <row r="17" spans="1:3" ht="12.75">
      <c r="A17" s="2" t="s">
        <v>1</v>
      </c>
      <c r="B17" s="41"/>
      <c r="C17" s="41"/>
    </row>
    <row r="18" spans="1:3" ht="12.75">
      <c r="A18" s="34" t="s">
        <v>41</v>
      </c>
      <c r="B18" s="35">
        <f>2815+15434+146+30+6633</f>
        <v>25058</v>
      </c>
      <c r="C18" s="42">
        <v>14910</v>
      </c>
    </row>
    <row r="19" spans="1:3" ht="12.75">
      <c r="A19" s="34" t="s">
        <v>42</v>
      </c>
      <c r="B19" s="36">
        <f>9778+7+15343</f>
        <v>25128</v>
      </c>
      <c r="C19" s="43">
        <v>14969</v>
      </c>
    </row>
    <row r="20" spans="1:3" ht="12.75">
      <c r="A20" s="34" t="s">
        <v>43</v>
      </c>
      <c r="B20" s="36">
        <v>153</v>
      </c>
      <c r="C20" s="43">
        <v>94</v>
      </c>
    </row>
    <row r="21" spans="1:3" ht="12.75">
      <c r="A21" s="34" t="s">
        <v>44</v>
      </c>
      <c r="B21" s="36">
        <v>11880</v>
      </c>
      <c r="C21" s="43">
        <v>3410</v>
      </c>
    </row>
    <row r="22" spans="1:3" ht="12.75">
      <c r="A22" s="34" t="s">
        <v>45</v>
      </c>
      <c r="B22" s="37">
        <v>13760</v>
      </c>
      <c r="C22" s="44">
        <v>2585</v>
      </c>
    </row>
    <row r="23" spans="1:3" ht="12.75">
      <c r="A23" s="34"/>
      <c r="B23" s="45">
        <f>SUM(B18:B22)</f>
        <v>75979</v>
      </c>
      <c r="C23" s="45">
        <f>SUM(C18:C22)</f>
        <v>35968</v>
      </c>
    </row>
    <row r="24" spans="1:3" ht="12.75">
      <c r="A24" s="24"/>
      <c r="B24" s="41"/>
      <c r="C24" s="41" t="s">
        <v>0</v>
      </c>
    </row>
    <row r="25" spans="1:3" ht="12.75">
      <c r="A25" s="2" t="s">
        <v>2</v>
      </c>
      <c r="B25" s="41"/>
      <c r="C25" s="41" t="s">
        <v>0</v>
      </c>
    </row>
    <row r="26" spans="1:3" ht="12.75">
      <c r="A26" s="34" t="s">
        <v>46</v>
      </c>
      <c r="B26" s="35">
        <f>1170+523+5961+37+145</f>
        <v>7836</v>
      </c>
      <c r="C26" s="42">
        <v>3955</v>
      </c>
    </row>
    <row r="27" spans="1:3" ht="12.75">
      <c r="A27" s="34" t="s">
        <v>47</v>
      </c>
      <c r="B27" s="36">
        <v>231</v>
      </c>
      <c r="C27" s="43">
        <v>371</v>
      </c>
    </row>
    <row r="28" spans="1:3" ht="12.75">
      <c r="A28" s="34" t="s">
        <v>48</v>
      </c>
      <c r="B28" s="36">
        <f>4122+14500-4500</f>
        <v>14122</v>
      </c>
      <c r="C28" s="43">
        <v>1867</v>
      </c>
    </row>
    <row r="29" spans="1:3" ht="12.75">
      <c r="A29" s="34" t="s">
        <v>49</v>
      </c>
      <c r="B29" s="46">
        <v>1613</v>
      </c>
      <c r="C29" s="44">
        <v>15022</v>
      </c>
    </row>
    <row r="30" spans="1:3" ht="12.75">
      <c r="A30" s="34"/>
      <c r="B30" s="45">
        <f>SUM(B26:B29)</f>
        <v>23802</v>
      </c>
      <c r="C30" s="45">
        <f>SUM(C26:C29)</f>
        <v>21215</v>
      </c>
    </row>
    <row r="31" spans="1:3" ht="12.75">
      <c r="A31" s="34"/>
      <c r="B31" s="47"/>
      <c r="C31" s="47"/>
    </row>
    <row r="32" spans="1:3" ht="12.75">
      <c r="A32" s="2" t="s">
        <v>149</v>
      </c>
      <c r="B32" s="47">
        <f>+B23-B30</f>
        <v>52177</v>
      </c>
      <c r="C32" s="47">
        <f>+C23-C30</f>
        <v>14753</v>
      </c>
    </row>
    <row r="33" spans="1:3" ht="12.75">
      <c r="A33" s="34"/>
      <c r="B33" s="47"/>
      <c r="C33" s="47"/>
    </row>
    <row r="34" spans="1:3" ht="13.5" thickBot="1">
      <c r="A34" s="1"/>
      <c r="B34" s="48">
        <f>+B15+B32</f>
        <v>103950</v>
      </c>
      <c r="C34" s="48">
        <f>+C15+C32</f>
        <v>60673</v>
      </c>
    </row>
    <row r="35" spans="1:3" ht="13.5" thickTop="1">
      <c r="A35" s="24"/>
      <c r="B35" s="47"/>
      <c r="C35" s="47"/>
    </row>
    <row r="36" spans="1:3" ht="12.75">
      <c r="A36" s="2" t="s">
        <v>50</v>
      </c>
      <c r="B36" s="50" t="s">
        <v>0</v>
      </c>
      <c r="C36" s="50" t="s">
        <v>0</v>
      </c>
    </row>
    <row r="37" spans="1:3" ht="12.75">
      <c r="A37" s="2"/>
      <c r="B37" s="50"/>
      <c r="C37" s="50"/>
    </row>
    <row r="38" spans="1:3" ht="12.75">
      <c r="A38" s="34" t="s">
        <v>143</v>
      </c>
      <c r="B38" s="40">
        <f>50011</f>
        <v>50011</v>
      </c>
      <c r="C38" s="49">
        <v>50011</v>
      </c>
    </row>
    <row r="39" spans="1:3" ht="12.75">
      <c r="A39" s="34" t="s">
        <v>144</v>
      </c>
      <c r="B39" s="40">
        <f>16357-1119</f>
        <v>15238</v>
      </c>
      <c r="C39" s="49">
        <v>16357</v>
      </c>
    </row>
    <row r="40" spans="1:3" ht="12.75">
      <c r="A40" s="34" t="s">
        <v>145</v>
      </c>
      <c r="B40" s="40">
        <v>21401</v>
      </c>
      <c r="C40" s="49">
        <v>0</v>
      </c>
    </row>
    <row r="41" spans="1:3" ht="12.75">
      <c r="A41" s="34" t="s">
        <v>146</v>
      </c>
      <c r="B41" s="40">
        <v>-6673</v>
      </c>
      <c r="C41" s="49">
        <v>-14464</v>
      </c>
    </row>
    <row r="42" spans="1:3" ht="12.75">
      <c r="A42" s="2" t="s">
        <v>51</v>
      </c>
      <c r="B42" s="51">
        <f>SUM(B38:B41)</f>
        <v>79977</v>
      </c>
      <c r="C42" s="51">
        <f>SUM(C38:C41)</f>
        <v>51904</v>
      </c>
    </row>
    <row r="43" spans="1:3" ht="12.75">
      <c r="A43" s="24"/>
      <c r="B43" s="49"/>
      <c r="C43" s="49"/>
    </row>
    <row r="44" spans="1:3" ht="12.75">
      <c r="A44" s="2" t="s">
        <v>26</v>
      </c>
      <c r="B44" s="49"/>
      <c r="C44" s="49"/>
    </row>
    <row r="45" spans="1:3" ht="12.75">
      <c r="A45" s="24"/>
      <c r="B45" s="49"/>
      <c r="C45" s="49"/>
    </row>
    <row r="46" spans="1:3" ht="12.75">
      <c r="A46" s="52" t="s">
        <v>52</v>
      </c>
      <c r="B46" s="47"/>
      <c r="C46" s="47"/>
    </row>
    <row r="47" spans="1:3" ht="12.75">
      <c r="A47" s="34" t="s">
        <v>107</v>
      </c>
      <c r="B47" s="35">
        <v>5006</v>
      </c>
      <c r="C47" s="42"/>
    </row>
    <row r="48" spans="1:3" ht="12.75">
      <c r="A48" s="34" t="s">
        <v>53</v>
      </c>
      <c r="B48" s="36">
        <f>14467+4500</f>
        <v>18967</v>
      </c>
      <c r="C48" s="43">
        <v>8769</v>
      </c>
    </row>
    <row r="49" spans="1:3" ht="12.75">
      <c r="A49" s="34"/>
      <c r="B49" s="38">
        <f>SUM(B47:B48)</f>
        <v>23973</v>
      </c>
      <c r="C49" s="45">
        <f>SUM(C47:C48)</f>
        <v>8769</v>
      </c>
    </row>
    <row r="50" spans="1:3" ht="12.75">
      <c r="A50" s="24"/>
      <c r="B50" s="47"/>
      <c r="C50" s="47"/>
    </row>
    <row r="51" spans="1:3" ht="13.5" thickBot="1">
      <c r="A51" s="24"/>
      <c r="B51" s="48">
        <f>+B42+B44+B49</f>
        <v>103950</v>
      </c>
      <c r="C51" s="48">
        <f>+C42+C44+C49</f>
        <v>60673</v>
      </c>
    </row>
    <row r="52" spans="1:3" ht="13.5" thickTop="1">
      <c r="A52" s="24"/>
      <c r="B52" s="49"/>
      <c r="C52" s="49"/>
    </row>
    <row r="53" spans="1:3" ht="12.75">
      <c r="A53" s="24"/>
      <c r="B53" s="78"/>
      <c r="C53" s="49"/>
    </row>
    <row r="54" spans="1:3" ht="12.75">
      <c r="A54" s="24" t="s">
        <v>54</v>
      </c>
      <c r="B54" s="53">
        <f>+(B42-B12)/B38</f>
        <v>1.3835956089660275</v>
      </c>
      <c r="C54" s="53">
        <f>+(C42-C12-C14)/C38</f>
        <v>0.8095818919837636</v>
      </c>
    </row>
    <row r="55" spans="1:3" ht="12.75">
      <c r="A55" s="24"/>
      <c r="B55" s="54"/>
      <c r="C55" s="54"/>
    </row>
    <row r="56" spans="1:3" ht="12.75">
      <c r="A56" s="52" t="s">
        <v>55</v>
      </c>
      <c r="B56" s="54"/>
      <c r="C56" s="54"/>
    </row>
    <row r="57" spans="1:3" ht="12.75">
      <c r="A57" s="52" t="s">
        <v>56</v>
      </c>
      <c r="B57" s="54"/>
      <c r="C57" s="54"/>
    </row>
    <row r="58" spans="1:3" ht="12.75">
      <c r="A58" s="24"/>
      <c r="B58" s="54"/>
      <c r="C58" s="54"/>
    </row>
    <row r="59" spans="1:3" ht="12.75">
      <c r="A59" s="24"/>
      <c r="B59" s="54"/>
      <c r="C59" s="54"/>
    </row>
    <row r="60" spans="1:3" ht="12.75">
      <c r="A60" s="55"/>
      <c r="B60" s="56"/>
      <c r="C60" s="54"/>
    </row>
    <row r="61" spans="1:3" ht="12.75">
      <c r="A61" s="55"/>
      <c r="B61" s="57"/>
      <c r="C61" s="54"/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0.28125" style="0" customWidth="1"/>
    <col min="2" max="2" width="13.28125" style="0" customWidth="1"/>
    <col min="3" max="4" width="11.28125" style="0" customWidth="1"/>
    <col min="5" max="5" width="11.8515625" style="0" customWidth="1"/>
    <col min="6" max="6" width="14.00390625" style="0" customWidth="1"/>
  </cols>
  <sheetData>
    <row r="1" spans="1:6" ht="19.5" customHeight="1">
      <c r="A1" s="2" t="s">
        <v>3</v>
      </c>
      <c r="B1" s="58"/>
      <c r="C1" s="58"/>
      <c r="D1" s="58"/>
      <c r="E1" s="58"/>
      <c r="F1" s="59"/>
    </row>
    <row r="2" spans="1:6" ht="12.75">
      <c r="A2" s="2"/>
      <c r="B2" s="58"/>
      <c r="C2" s="58"/>
      <c r="D2" s="58"/>
      <c r="E2" s="58"/>
      <c r="F2" s="59"/>
    </row>
    <row r="3" spans="1:6" ht="12.75">
      <c r="A3" s="60" t="s">
        <v>32</v>
      </c>
      <c r="B3" s="58"/>
      <c r="C3" s="58"/>
      <c r="D3" s="58"/>
      <c r="E3" s="58"/>
      <c r="F3" s="58"/>
    </row>
    <row r="4" spans="1:6" ht="12.75">
      <c r="A4" s="61" t="s">
        <v>57</v>
      </c>
      <c r="B4" s="58"/>
      <c r="C4" s="58"/>
      <c r="D4" s="58"/>
      <c r="E4" s="58"/>
      <c r="F4" s="58"/>
    </row>
    <row r="5" spans="1:6" ht="12.75">
      <c r="A5" s="6" t="s">
        <v>111</v>
      </c>
      <c r="B5" s="58"/>
      <c r="C5" s="58"/>
      <c r="D5" s="58"/>
      <c r="E5" s="58"/>
      <c r="F5" s="58"/>
    </row>
    <row r="6" spans="1:6" ht="12.75">
      <c r="A6" s="61" t="s">
        <v>7</v>
      </c>
      <c r="B6" s="58"/>
      <c r="C6" s="58"/>
      <c r="D6" s="58"/>
      <c r="E6" s="58"/>
      <c r="F6" s="58"/>
    </row>
    <row r="7" spans="1:6" ht="12.75">
      <c r="A7" s="61"/>
      <c r="B7" s="58"/>
      <c r="C7" s="58"/>
      <c r="D7" s="58"/>
      <c r="E7" s="58"/>
      <c r="F7" s="58"/>
    </row>
    <row r="8" spans="1:6" ht="12.75">
      <c r="A8" s="62"/>
      <c r="B8" s="63" t="s">
        <v>58</v>
      </c>
      <c r="C8" s="63" t="s">
        <v>106</v>
      </c>
      <c r="D8" s="63" t="s">
        <v>58</v>
      </c>
      <c r="E8" s="63" t="s">
        <v>59</v>
      </c>
      <c r="F8" s="64"/>
    </row>
    <row r="9" spans="1:6" ht="12.75">
      <c r="A9" s="62"/>
      <c r="B9" s="63" t="s">
        <v>60</v>
      </c>
      <c r="C9" s="63" t="s">
        <v>112</v>
      </c>
      <c r="D9" s="63" t="s">
        <v>61</v>
      </c>
      <c r="E9" s="63" t="s">
        <v>62</v>
      </c>
      <c r="F9" s="63" t="s">
        <v>63</v>
      </c>
    </row>
    <row r="10" spans="1:6" ht="12.75">
      <c r="A10" s="62"/>
      <c r="B10" s="63" t="s">
        <v>17</v>
      </c>
      <c r="C10" s="63" t="s">
        <v>17</v>
      </c>
      <c r="D10" s="63" t="s">
        <v>17</v>
      </c>
      <c r="E10" s="63" t="s">
        <v>17</v>
      </c>
      <c r="F10" s="63" t="s">
        <v>17</v>
      </c>
    </row>
    <row r="11" spans="1:6" ht="15.75">
      <c r="A11" s="65"/>
      <c r="B11" s="65"/>
      <c r="C11" s="65"/>
      <c r="D11" s="65"/>
      <c r="E11" s="65"/>
      <c r="F11" s="65"/>
    </row>
    <row r="12" spans="1:6" ht="12.75">
      <c r="A12" s="62" t="s">
        <v>64</v>
      </c>
      <c r="B12" s="58">
        <v>50011</v>
      </c>
      <c r="C12" s="58">
        <v>0</v>
      </c>
      <c r="D12" s="58">
        <v>16357</v>
      </c>
      <c r="E12" s="58">
        <v>-14464</v>
      </c>
      <c r="F12" s="58">
        <f>SUM(B12:E12)</f>
        <v>51904</v>
      </c>
    </row>
    <row r="13" spans="1:6" ht="12.75">
      <c r="A13" s="62" t="s">
        <v>65</v>
      </c>
      <c r="B13" s="58"/>
      <c r="C13" s="58"/>
      <c r="D13" s="58"/>
      <c r="E13" s="58"/>
      <c r="F13" s="58">
        <f>SUM(B13:E13)</f>
        <v>0</v>
      </c>
    </row>
    <row r="14" spans="1:6" ht="12.75">
      <c r="A14" s="62" t="s">
        <v>148</v>
      </c>
      <c r="B14" s="58"/>
      <c r="C14" s="58">
        <v>21401</v>
      </c>
      <c r="D14" s="58"/>
      <c r="E14" s="58"/>
      <c r="F14" s="58">
        <f>SUM(B14:E14)</f>
        <v>21401</v>
      </c>
    </row>
    <row r="15" spans="1:6" ht="12.75">
      <c r="A15" s="62" t="s">
        <v>113</v>
      </c>
      <c r="B15" s="58"/>
      <c r="C15" s="58"/>
      <c r="D15" s="58">
        <v>-1119</v>
      </c>
      <c r="E15" s="58"/>
      <c r="F15" s="58">
        <f>SUM(B15:E15)</f>
        <v>-1119</v>
      </c>
    </row>
    <row r="16" spans="1:6" ht="12.75">
      <c r="A16" s="62" t="s">
        <v>66</v>
      </c>
      <c r="B16" s="66"/>
      <c r="C16" s="66"/>
      <c r="D16" s="66"/>
      <c r="E16" s="67">
        <f>+CCIS!D27</f>
        <v>7791</v>
      </c>
      <c r="F16" s="58">
        <f>SUM(B16:E16)</f>
        <v>7791</v>
      </c>
    </row>
    <row r="17" spans="1:6" ht="13.5" thickBot="1">
      <c r="A17" s="61" t="s">
        <v>109</v>
      </c>
      <c r="B17" s="68">
        <f>SUM(B12:B16)</f>
        <v>50011</v>
      </c>
      <c r="C17" s="68">
        <f>SUM(C12:C16)</f>
        <v>21401</v>
      </c>
      <c r="D17" s="68">
        <f>SUM(D12:D16)</f>
        <v>15238</v>
      </c>
      <c r="E17" s="68">
        <f>SUM(E12:E16)</f>
        <v>-6673</v>
      </c>
      <c r="F17" s="68">
        <f>SUM(F12:F16)</f>
        <v>79977</v>
      </c>
    </row>
    <row r="18" spans="1:6" ht="13.5" thickTop="1">
      <c r="A18" s="62"/>
      <c r="B18" s="58"/>
      <c r="C18" s="58"/>
      <c r="D18" s="58"/>
      <c r="E18" s="58"/>
      <c r="F18" s="58"/>
    </row>
    <row r="19" spans="1:6" ht="15.75">
      <c r="A19" s="65"/>
      <c r="B19" s="65"/>
      <c r="C19" s="65"/>
      <c r="D19" s="65"/>
      <c r="E19" s="65"/>
      <c r="F19" s="65"/>
    </row>
    <row r="20" spans="1:6" ht="15.75">
      <c r="A20" s="65"/>
      <c r="B20" s="65"/>
      <c r="C20" s="65"/>
      <c r="D20" s="65"/>
      <c r="E20" s="65"/>
      <c r="F20" s="65"/>
    </row>
    <row r="21" spans="1:6" ht="12.75">
      <c r="A21" s="62" t="s">
        <v>67</v>
      </c>
      <c r="B21" s="58">
        <v>47011</v>
      </c>
      <c r="C21" s="58">
        <v>0</v>
      </c>
      <c r="D21" s="58">
        <v>16357</v>
      </c>
      <c r="E21" s="58">
        <v>-27503</v>
      </c>
      <c r="F21" s="58">
        <f>SUM(B21:E21)</f>
        <v>35865</v>
      </c>
    </row>
    <row r="22" spans="1:6" ht="12.75">
      <c r="A22" s="62" t="s">
        <v>65</v>
      </c>
      <c r="B22" s="58">
        <v>3000</v>
      </c>
      <c r="C22" s="58"/>
      <c r="D22" s="58"/>
      <c r="E22" s="58"/>
      <c r="F22" s="58">
        <f>SUM(B22:E22)</f>
        <v>3000</v>
      </c>
    </row>
    <row r="23" spans="1:6" ht="12.75">
      <c r="A23" s="62" t="s">
        <v>66</v>
      </c>
      <c r="B23" s="64"/>
      <c r="C23" s="64"/>
      <c r="D23" s="64"/>
      <c r="E23" s="58">
        <v>13039</v>
      </c>
      <c r="F23" s="58">
        <f>SUM(B23:E23)</f>
        <v>13039</v>
      </c>
    </row>
    <row r="24" spans="1:6" ht="13.5" thickBot="1">
      <c r="A24" s="61" t="s">
        <v>110</v>
      </c>
      <c r="B24" s="68">
        <f>SUM(B21:B23)</f>
        <v>50011</v>
      </c>
      <c r="C24" s="68">
        <f>SUM(C21:C23)</f>
        <v>0</v>
      </c>
      <c r="D24" s="68">
        <f>SUM(D21:D23)</f>
        <v>16357</v>
      </c>
      <c r="E24" s="68">
        <f>+E21+E22+E23</f>
        <v>-14464</v>
      </c>
      <c r="F24" s="68">
        <f>SUM(F21:F23)</f>
        <v>51904</v>
      </c>
    </row>
    <row r="25" spans="1:6" ht="13.5" thickTop="1">
      <c r="A25" s="62"/>
      <c r="B25" s="58"/>
      <c r="C25" s="58"/>
      <c r="D25" s="58"/>
      <c r="E25" s="58"/>
      <c r="F25" s="58"/>
    </row>
    <row r="26" spans="1:6" ht="15.75">
      <c r="A26" s="65"/>
      <c r="B26" s="65"/>
      <c r="C26" s="65"/>
      <c r="D26" s="65"/>
      <c r="E26" s="65"/>
      <c r="F26" s="65"/>
    </row>
    <row r="27" spans="1:6" ht="15.75">
      <c r="A27" s="65"/>
      <c r="B27" s="65"/>
      <c r="C27" s="65"/>
      <c r="D27" s="65"/>
      <c r="E27" s="65"/>
      <c r="F27" s="65"/>
    </row>
    <row r="28" spans="1:6" ht="15.75">
      <c r="A28" s="65"/>
      <c r="B28" s="65"/>
      <c r="C28" s="65"/>
      <c r="D28" s="65"/>
      <c r="E28" s="65"/>
      <c r="F28" s="65"/>
    </row>
    <row r="29" spans="1:6" ht="15.75">
      <c r="A29" s="61" t="s">
        <v>68</v>
      </c>
      <c r="B29" s="65"/>
      <c r="C29" s="65"/>
      <c r="D29" s="65"/>
      <c r="E29" s="65"/>
      <c r="F29" s="65"/>
    </row>
    <row r="30" spans="1:6" ht="15.75">
      <c r="A30" s="61" t="s">
        <v>69</v>
      </c>
      <c r="B30" s="65"/>
      <c r="C30" s="65"/>
      <c r="D30" s="65"/>
      <c r="E30" s="65"/>
      <c r="F30" s="65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 Tai</cp:lastModifiedBy>
  <cp:lastPrinted>2005-08-30T09:43:01Z</cp:lastPrinted>
  <dcterms:created xsi:type="dcterms:W3CDTF">2001-07-22T16:14:38Z</dcterms:created>
  <dcterms:modified xsi:type="dcterms:W3CDTF">2005-09-09T03:37:14Z</dcterms:modified>
  <cp:category/>
  <cp:version/>
  <cp:contentType/>
  <cp:contentStatus/>
</cp:coreProperties>
</file>