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30" windowWidth="9720" windowHeight="6405" activeTab="2"/>
  </bookViews>
  <sheets>
    <sheet name="bs" sheetId="1" r:id="rId1"/>
    <sheet name="csc" sheetId="2" r:id="rId2"/>
    <sheet name="pl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<sst xmlns="http://schemas.openxmlformats.org/spreadsheetml/2006/main" count="183" uniqueCount="137">
  <si>
    <t/>
  </si>
  <si>
    <t>(INCORPORATED IN MALAYSIA)</t>
  </si>
  <si>
    <t xml:space="preserve"> </t>
  </si>
  <si>
    <t>Total</t>
  </si>
  <si>
    <t>Depreciation</t>
  </si>
  <si>
    <t>Page 1</t>
  </si>
  <si>
    <t>Dec '02</t>
  </si>
  <si>
    <t>CURRENT ASSETS</t>
  </si>
  <si>
    <t>CURRENT LIABILITIES</t>
  </si>
  <si>
    <t>Property, plant and equipment</t>
  </si>
  <si>
    <t>Represented by :</t>
  </si>
  <si>
    <t>Long term and deferred liabilities</t>
  </si>
  <si>
    <t>Shareholder's fund</t>
  </si>
  <si>
    <t>Share capital</t>
  </si>
  <si>
    <t>Share</t>
  </si>
  <si>
    <t>Retained</t>
  </si>
  <si>
    <t>capital</t>
  </si>
  <si>
    <t>profits</t>
  </si>
  <si>
    <t>Revenue</t>
  </si>
  <si>
    <t>Bad debts written off</t>
  </si>
  <si>
    <t>Sept '02</t>
  </si>
  <si>
    <t>Adjustments for :</t>
  </si>
  <si>
    <t>Interest income</t>
  </si>
  <si>
    <t>Inventories written off</t>
  </si>
  <si>
    <t>Provision for doubtful debts - net</t>
  </si>
  <si>
    <t>Operating profit before working capital changes</t>
  </si>
  <si>
    <t>Cash generated from operations</t>
  </si>
  <si>
    <t>Income tax paid</t>
  </si>
  <si>
    <t>Net cash from operating activities</t>
  </si>
  <si>
    <t>Cash flows from/(used in) investing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</si>
  <si>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</si>
  <si>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</si>
  <si>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</si>
  <si>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</si>
  <si>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</si>
  <si>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Dividend paid to shareholders of the Company</t>
  </si>
  <si>
    <t>Net cash used in financing activities</t>
  </si>
  <si>
    <t>Fixed deposit with licensed banks</t>
  </si>
  <si>
    <t>Unrealised loss/(gain) on foreign exchange - net</t>
  </si>
  <si>
    <t>CONDENSED CONSOLIDATED BALANCE SHEET</t>
  </si>
  <si>
    <t>Purchase of investment</t>
  </si>
  <si>
    <t>Unaudited</t>
  </si>
  <si>
    <t>as at</t>
  </si>
  <si>
    <t>Audited</t>
  </si>
  <si>
    <t xml:space="preserve">  Inventories</t>
  </si>
  <si>
    <t xml:space="preserve">  Fixed deposits with licensed banks</t>
  </si>
  <si>
    <t xml:space="preserve">  Cash and bank balances</t>
  </si>
  <si>
    <t xml:space="preserve">  Short-term borrowings</t>
  </si>
  <si>
    <t>Net Tangible assets per share (RM)</t>
  </si>
  <si>
    <t xml:space="preserve"> (INCORPORATED IN MALAYSIA)</t>
  </si>
  <si>
    <t>INDIVIDUAL QUARTER</t>
  </si>
  <si>
    <t>CUMULATIVE QUARTER</t>
  </si>
  <si>
    <t>Cash and bank balances</t>
  </si>
  <si>
    <t>CONDENSED CONSOLIDATED STATEMENT OF CHANGES IN EQUITY</t>
  </si>
  <si>
    <t>(The figures have not been audited)</t>
  </si>
  <si>
    <t>CURRENT</t>
  </si>
  <si>
    <t>YEAR</t>
  </si>
  <si>
    <t>QUARTER</t>
  </si>
  <si>
    <t>PRECEDING</t>
  </si>
  <si>
    <t>CORRESPONDING</t>
  </si>
  <si>
    <t>TO DATE</t>
  </si>
  <si>
    <t>PERIOD</t>
  </si>
  <si>
    <t>CONDENSED CONSOLIDATED CASH FLOW STATEMENT</t>
  </si>
  <si>
    <t>Cash flows from/(used in) operating activities</t>
  </si>
  <si>
    <t>(Increase)/Decrease in inventories</t>
  </si>
  <si>
    <t>(Increase)/Decrease in trade and other receivables</t>
  </si>
  <si>
    <t>Increase/(Decrease) in trade and other payables</t>
  </si>
  <si>
    <t>EG.COM BERHAD (222897-W)</t>
  </si>
  <si>
    <t>30.06.2002</t>
  </si>
  <si>
    <t xml:space="preserve">Other investments  </t>
  </si>
  <si>
    <t>RM'000</t>
  </si>
  <si>
    <t xml:space="preserve">  Trade and other receivables</t>
  </si>
  <si>
    <t xml:space="preserve">  Tax recoverable</t>
  </si>
  <si>
    <t xml:space="preserve">  Trade and other payables</t>
  </si>
  <si>
    <t xml:space="preserve">  Term Loan (secured)</t>
  </si>
  <si>
    <t xml:space="preserve">  Borrowings</t>
  </si>
  <si>
    <t xml:space="preserve">  Retirement benefits</t>
  </si>
  <si>
    <t>Minority interests</t>
  </si>
  <si>
    <t>Balance as at 01.07.2002</t>
  </si>
  <si>
    <t>Balance as at 01.07.2001</t>
  </si>
  <si>
    <t xml:space="preserve"> EG.COM BERHAD (222897-W)</t>
  </si>
  <si>
    <t>CONDENSED CONSOLIDATED INCOME STATEMENTS</t>
  </si>
  <si>
    <t>Operating profit</t>
  </si>
  <si>
    <t>Interest expense</t>
  </si>
  <si>
    <t>Tax expense</t>
  </si>
  <si>
    <t>Diluted earnings per ordinary share (sen)</t>
  </si>
  <si>
    <t>Basic earnings per ordinary share (sen)</t>
  </si>
  <si>
    <t xml:space="preserve">  Audited Financial Statements for the year ended 30.06.2002)</t>
  </si>
  <si>
    <t xml:space="preserve">(The Condensed Consolidated Balance Sheet should be read in conjunction with the </t>
  </si>
  <si>
    <t>Bank overdrafts</t>
  </si>
  <si>
    <t>(The Condensed Consolidated Income Statement should be read in conjunction with the Audited</t>
  </si>
  <si>
    <t xml:space="preserve">  Financial Statements for the year ended 30.06.2002)</t>
  </si>
  <si>
    <t>Net Current Assets / (Liabilities)</t>
  </si>
  <si>
    <t xml:space="preserve">  with the Audited Financial Statements for the year ended 30.06.2002)</t>
  </si>
  <si>
    <t xml:space="preserve">(The Condensed Consolidated Statement Of Changes In Equity should be read in conjunction </t>
  </si>
  <si>
    <t>Exceptional item</t>
  </si>
  <si>
    <t xml:space="preserve">Profit before taxation and minority interest </t>
  </si>
  <si>
    <t xml:space="preserve">Profit after taxation before minority interest </t>
  </si>
  <si>
    <t>Net Profit for the period</t>
  </si>
  <si>
    <t xml:space="preserve"> with the Audited  Financial Statements for the year ended 30.06.2002)</t>
  </si>
  <si>
    <t>(The Condensed Consolidated Cash Flow Statement should be read in conjunction</t>
  </si>
  <si>
    <t>Profit/(loss) before tax</t>
  </si>
  <si>
    <t>(Gain)/Loss on disposal of property, plant and equipment</t>
  </si>
  <si>
    <t>Net increase/(decrease) in cash and cash equivalents</t>
  </si>
  <si>
    <t>Note : Thera are no comparative figures as this is the first interim financial report prepared</t>
  </si>
  <si>
    <t xml:space="preserve">           in accordance with MASB26</t>
  </si>
  <si>
    <t>Dividend income</t>
  </si>
  <si>
    <t>Property, plant and equipment written off</t>
  </si>
  <si>
    <t>Provision for retirement benefits</t>
  </si>
  <si>
    <t>Allowance for impairment loss in value of investment</t>
  </si>
  <si>
    <t>Retirement benefits paid</t>
  </si>
  <si>
    <t>Dividend received</t>
  </si>
  <si>
    <t>Fixed deposits pledged</t>
  </si>
  <si>
    <t>Net drawdown of bankers' acceptance</t>
  </si>
  <si>
    <t>Repayment of bankers' acceptance</t>
  </si>
  <si>
    <t>Repayment of hire purchase creditors</t>
  </si>
  <si>
    <t>Repayment of term loan</t>
  </si>
  <si>
    <t>Repayment of bank overdraft</t>
  </si>
  <si>
    <t>Depreciation &amp; amortisation</t>
  </si>
  <si>
    <t>Goodwill on consolidation</t>
  </si>
  <si>
    <t>Share premium</t>
  </si>
  <si>
    <t>Revenue reserves</t>
  </si>
  <si>
    <t>FOR THE SECOND QUARTER ENDED 31.12.2002</t>
  </si>
  <si>
    <t>AS AT 31.12.2002</t>
  </si>
  <si>
    <t>31.12.2002</t>
  </si>
  <si>
    <t>(The figures for the periods ended 31.12.2001 &amp; 31.12.2002 have not been audited)</t>
  </si>
  <si>
    <t>Balance as at 31.12.2001</t>
  </si>
  <si>
    <t>Net profit for the period</t>
  </si>
  <si>
    <t>Balance as at 31.12.2002</t>
  </si>
  <si>
    <t>premium</t>
  </si>
  <si>
    <t>Issue of shares</t>
  </si>
  <si>
    <t>31.12.2001</t>
  </si>
  <si>
    <t>FOR THE SECOND QUARTER ENDED  31.12.2002</t>
  </si>
  <si>
    <t xml:space="preserve">FOR THE SECOND QUARTER ENDED 31.12.2002 </t>
  </si>
  <si>
    <t>Cash and cash equivalents at 31 December 2002</t>
  </si>
  <si>
    <t>Cash and cash equivalents comprise the following:</t>
  </si>
  <si>
    <t>Cash and cash equivalents at 01 July 2002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</si>
</sst>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dd\-mmm\-yy_)"/>
    <numFmt numFmtId="174" formatCode="#,##0.0000_);\(#,##0.0000\)"/>
    <numFmt numFmtId="175" formatCode="_(* #,##0.00_);_(* \(#,##0.00\);_(* &quot;-&quot;_);_(@_)"/>
    <numFmt numFmtId="176" formatCode="_(* #,##0.0000_);_(* \(#,##0.0000\);_(* &quot;-&quot;_);_(@_)"/>
    <numFmt numFmtId="177" formatCode="_(* #,##0.0_);_(* \(#,##0.0\);_(* &quot;-&quot;??_);_(@_)"/>
    <numFmt numFmtId="178" formatCode="_(* #,##0_);_(* \(#,##0\);_(* &quot;-&quot;??_);_(@_)"/>
    <numFmt numFmtId="179" formatCode="#,##0.000_);\(#,##0.000\)"/>
    <numFmt numFmtId="180" formatCode="_(* #,##0.0_);_(* \(#,##0.0\);_(* &quot;-&quot;_);_(@_)"/>
    <numFmt numFmtId="181" formatCode="_(* #,##0.0_);_(* \(#,##0.0\);_(* &quot;-&quot;?_);_(@_)"/>
  </numFmts>
  <fonts count="9">
    <font>
      <sz val="10"/>
      <name val="Arial"/>
      <family val="0"/>
    </font>
    <font>
      <sz val="12"/>
      <name val="Helv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9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37" fontId="2" fillId="0" borderId="0" xfId="19" applyFont="1" applyAlignment="1" applyProtection="1">
      <alignment horizontal="left"/>
      <protection locked="0"/>
    </xf>
    <xf numFmtId="37" fontId="3" fillId="0" borderId="0" xfId="19" applyFont="1">
      <alignment/>
      <protection/>
    </xf>
    <xf numFmtId="172" fontId="3" fillId="0" borderId="0" xfId="19" applyNumberFormat="1" applyFont="1" applyBorder="1">
      <alignment/>
      <protection/>
    </xf>
    <xf numFmtId="173" fontId="3" fillId="0" borderId="0" xfId="19" applyNumberFormat="1" applyFont="1" applyProtection="1">
      <alignment/>
      <protection locked="0"/>
    </xf>
    <xf numFmtId="37" fontId="3" fillId="0" borderId="0" xfId="19" applyFont="1" applyBorder="1">
      <alignment/>
      <protection/>
    </xf>
    <xf numFmtId="37" fontId="3" fillId="0" borderId="0" xfId="19" applyFont="1" applyAlignment="1" applyProtection="1">
      <alignment horizontal="right"/>
      <protection locked="0"/>
    </xf>
    <xf numFmtId="37" fontId="2" fillId="0" borderId="0" xfId="19" applyNumberFormat="1" applyFont="1" applyBorder="1" applyAlignment="1" applyProtection="1">
      <alignment horizontal="center"/>
      <protection locked="0"/>
    </xf>
    <xf numFmtId="37" fontId="2" fillId="0" borderId="0" xfId="19" applyFont="1">
      <alignment/>
      <protection/>
    </xf>
    <xf numFmtId="37" fontId="2" fillId="0" borderId="0" xfId="19" applyFont="1" applyBorder="1" applyAlignment="1" applyProtection="1">
      <alignment horizontal="center"/>
      <protection locked="0"/>
    </xf>
    <xf numFmtId="37" fontId="2" fillId="0" borderId="0" xfId="19" applyNumberFormat="1" applyFont="1" applyAlignment="1" applyProtection="1">
      <alignment horizontal="center"/>
      <protection locked="0"/>
    </xf>
    <xf numFmtId="37" fontId="4" fillId="0" borderId="0" xfId="19" applyFont="1" applyAlignment="1" applyProtection="1">
      <alignment horizontal="left"/>
      <protection locked="0"/>
    </xf>
    <xf numFmtId="37" fontId="3" fillId="0" borderId="0" xfId="19" applyFont="1" applyAlignment="1">
      <alignment horizontal="center"/>
      <protection/>
    </xf>
    <xf numFmtId="37" fontId="2" fillId="0" borderId="0" xfId="19" applyFont="1" applyAlignment="1">
      <alignment horizontal="center"/>
      <protection/>
    </xf>
    <xf numFmtId="37" fontId="3" fillId="0" borderId="0" xfId="19" applyFont="1" applyAlignment="1" applyProtection="1">
      <alignment horizontal="fill"/>
      <protection locked="0"/>
    </xf>
    <xf numFmtId="37" fontId="3" fillId="0" borderId="0" xfId="19" applyFont="1" applyAlignment="1" applyProtection="1">
      <alignment horizontal="left"/>
      <protection locked="0"/>
    </xf>
    <xf numFmtId="37" fontId="3" fillId="0" borderId="1" xfId="19" applyNumberFormat="1" applyFont="1" applyBorder="1" applyAlignment="1" applyProtection="1">
      <alignment horizontal="right"/>
      <protection locked="0"/>
    </xf>
    <xf numFmtId="37" fontId="3" fillId="0" borderId="2" xfId="19" applyNumberFormat="1" applyFont="1" applyBorder="1" applyAlignment="1" applyProtection="1">
      <alignment horizontal="right"/>
      <protection locked="0"/>
    </xf>
    <xf numFmtId="39" fontId="3" fillId="0" borderId="0" xfId="19" applyNumberFormat="1" applyFont="1" applyProtection="1">
      <alignment/>
      <protection locked="0"/>
    </xf>
    <xf numFmtId="37" fontId="3" fillId="0" borderId="0" xfId="19" applyNumberFormat="1" applyFont="1" applyAlignment="1" applyProtection="1">
      <alignment horizontal="right"/>
      <protection locked="0"/>
    </xf>
    <xf numFmtId="37" fontId="3" fillId="0" borderId="0" xfId="19" applyFont="1" applyBorder="1" applyAlignment="1" applyProtection="1">
      <alignment horizontal="right"/>
      <protection locked="0"/>
    </xf>
    <xf numFmtId="37" fontId="3" fillId="0" borderId="0" xfId="19" applyNumberFormat="1" applyFont="1" applyBorder="1" applyAlignment="1" applyProtection="1">
      <alignment horizontal="left"/>
      <protection locked="0"/>
    </xf>
    <xf numFmtId="37" fontId="3" fillId="0" borderId="2" xfId="19" applyNumberFormat="1" applyFont="1" applyBorder="1" applyProtection="1">
      <alignment/>
      <protection locked="0"/>
    </xf>
    <xf numFmtId="37" fontId="3" fillId="0" borderId="3" xfId="19" applyNumberFormat="1" applyFont="1" applyBorder="1" applyProtection="1">
      <alignment/>
      <protection locked="0"/>
    </xf>
    <xf numFmtId="37" fontId="3" fillId="0" borderId="0" xfId="19" applyNumberFormat="1" applyFont="1" applyBorder="1" applyProtection="1">
      <alignment/>
      <protection locked="0"/>
    </xf>
    <xf numFmtId="37" fontId="3" fillId="0" borderId="4" xfId="19" applyNumberFormat="1" applyFont="1" applyBorder="1" applyAlignment="1" applyProtection="1">
      <alignment horizontal="right"/>
      <protection locked="0"/>
    </xf>
    <xf numFmtId="37" fontId="3" fillId="0" borderId="4" xfId="19" applyNumberFormat="1" applyFont="1" applyBorder="1" applyProtection="1">
      <alignment/>
      <protection locked="0"/>
    </xf>
    <xf numFmtId="37" fontId="3" fillId="0" borderId="1" xfId="19" applyNumberFormat="1" applyFont="1" applyBorder="1" applyProtection="1">
      <alignment/>
      <protection locked="0"/>
    </xf>
    <xf numFmtId="37" fontId="3" fillId="0" borderId="5" xfId="19" applyNumberFormat="1" applyFont="1" applyBorder="1" applyProtection="1">
      <alignment/>
      <protection locked="0"/>
    </xf>
    <xf numFmtId="37" fontId="3" fillId="0" borderId="0" xfId="19" applyNumberFormat="1" applyFont="1" applyProtection="1">
      <alignment/>
      <protection locked="0"/>
    </xf>
    <xf numFmtId="37" fontId="3" fillId="0" borderId="0" xfId="19" applyNumberFormat="1" applyFont="1" applyAlignment="1" applyProtection="1">
      <alignment horizontal="left"/>
      <protection locked="0"/>
    </xf>
    <xf numFmtId="37" fontId="3" fillId="0" borderId="0" xfId="19" applyNumberFormat="1" applyFont="1" applyBorder="1" applyAlignment="1" applyProtection="1">
      <alignment horizontal="right"/>
      <protection locked="0"/>
    </xf>
    <xf numFmtId="39" fontId="3" fillId="0" borderId="0" xfId="19" applyNumberFormat="1" applyFont="1">
      <alignment/>
      <protection/>
    </xf>
    <xf numFmtId="37" fontId="5" fillId="0" borderId="0" xfId="19" applyFont="1" applyBorder="1">
      <alignment/>
      <protection/>
    </xf>
    <xf numFmtId="37" fontId="5" fillId="0" borderId="0" xfId="19" applyFont="1" applyBorder="1" applyAlignment="1">
      <alignment horizontal="center"/>
      <protection/>
    </xf>
    <xf numFmtId="39" fontId="3" fillId="0" borderId="0" xfId="19" applyNumberFormat="1" applyFont="1" applyBorder="1">
      <alignment/>
      <protection/>
    </xf>
    <xf numFmtId="37" fontId="2" fillId="0" borderId="0" xfId="20" applyFont="1" applyAlignment="1" applyProtection="1">
      <alignment horizontal="left"/>
      <protection locked="0"/>
    </xf>
    <xf numFmtId="169" fontId="3" fillId="0" borderId="0" xfId="20" applyNumberFormat="1" applyFont="1">
      <alignment/>
      <protection/>
    </xf>
    <xf numFmtId="172" fontId="3" fillId="0" borderId="0" xfId="20" applyNumberFormat="1" applyFont="1">
      <alignment/>
      <protection/>
    </xf>
    <xf numFmtId="37" fontId="1" fillId="0" borderId="0" xfId="20">
      <alignment/>
      <protection/>
    </xf>
    <xf numFmtId="37" fontId="2" fillId="0" borderId="0" xfId="20" applyFont="1">
      <alignment/>
      <protection/>
    </xf>
    <xf numFmtId="37" fontId="3" fillId="0" borderId="0" xfId="20" applyFont="1">
      <alignment/>
      <protection/>
    </xf>
    <xf numFmtId="169" fontId="2" fillId="0" borderId="0" xfId="20" applyNumberFormat="1" applyFont="1" applyAlignment="1">
      <alignment horizontal="center"/>
      <protection/>
    </xf>
    <xf numFmtId="169" fontId="3" fillId="0" borderId="0" xfId="20" applyNumberFormat="1" applyFont="1" applyAlignment="1">
      <alignment horizontal="center"/>
      <protection/>
    </xf>
    <xf numFmtId="169" fontId="3" fillId="0" borderId="6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69" fontId="2" fillId="0" borderId="0" xfId="22" applyNumberFormat="1" applyFont="1" applyAlignment="1" applyProtection="1">
      <alignment horizontal="left"/>
      <protection locked="0"/>
    </xf>
    <xf numFmtId="169" fontId="3" fillId="0" borderId="0" xfId="22" applyNumberFormat="1" applyFont="1">
      <alignment/>
      <protection/>
    </xf>
    <xf numFmtId="37" fontId="1" fillId="0" borderId="0" xfId="22">
      <alignment/>
      <protection/>
    </xf>
    <xf numFmtId="37" fontId="2" fillId="0" borderId="0" xfId="22" applyFont="1" applyAlignment="1" applyProtection="1">
      <alignment horizontal="left"/>
      <protection locked="0"/>
    </xf>
    <xf numFmtId="169" fontId="3" fillId="0" borderId="0" xfId="22" applyNumberFormat="1" applyFont="1" applyAlignment="1" applyProtection="1">
      <alignment horizontal="left"/>
      <protection locked="0"/>
    </xf>
    <xf numFmtId="169" fontId="2" fillId="0" borderId="0" xfId="22" applyNumberFormat="1" applyFont="1">
      <alignment/>
      <protection/>
    </xf>
    <xf numFmtId="37" fontId="6" fillId="0" borderId="0" xfId="22" applyNumberFormat="1" applyFont="1" applyAlignment="1" applyProtection="1">
      <alignment horizontal="center"/>
      <protection locked="0"/>
    </xf>
    <xf numFmtId="37" fontId="3" fillId="0" borderId="0" xfId="22" applyFont="1">
      <alignment/>
      <protection/>
    </xf>
    <xf numFmtId="37" fontId="2" fillId="0" borderId="0" xfId="22" applyFont="1" applyBorder="1" applyAlignment="1" applyProtection="1">
      <alignment horizontal="center"/>
      <protection locked="0"/>
    </xf>
    <xf numFmtId="37" fontId="3" fillId="0" borderId="0" xfId="22" applyFont="1" applyBorder="1">
      <alignment/>
      <protection/>
    </xf>
    <xf numFmtId="37" fontId="6" fillId="0" borderId="0" xfId="22" applyFont="1" applyAlignment="1" applyProtection="1">
      <alignment horizontal="center"/>
      <protection locked="0"/>
    </xf>
    <xf numFmtId="169" fontId="6" fillId="0" borderId="0" xfId="22" applyNumberFormat="1" applyFont="1">
      <alignment/>
      <protection/>
    </xf>
    <xf numFmtId="169" fontId="3" fillId="0" borderId="0" xfId="22" applyNumberFormat="1" applyFont="1" quotePrefix="1">
      <alignment/>
      <protection/>
    </xf>
    <xf numFmtId="169" fontId="3" fillId="0" borderId="6" xfId="22" applyNumberFormat="1" applyFont="1" applyBorder="1">
      <alignment/>
      <protection/>
    </xf>
    <xf numFmtId="169" fontId="3" fillId="0" borderId="0" xfId="22" applyNumberFormat="1" applyFont="1" applyBorder="1">
      <alignment/>
      <protection/>
    </xf>
    <xf numFmtId="169" fontId="3" fillId="0" borderId="5" xfId="22" applyNumberFormat="1" applyFont="1" applyBorder="1">
      <alignment/>
      <protection/>
    </xf>
    <xf numFmtId="175" fontId="3" fillId="0" borderId="0" xfId="22" applyNumberFormat="1" applyFont="1" applyBorder="1">
      <alignment/>
      <protection/>
    </xf>
    <xf numFmtId="175" fontId="3" fillId="0" borderId="0" xfId="22" applyNumberFormat="1" applyFont="1">
      <alignment/>
      <protection/>
    </xf>
    <xf numFmtId="176" fontId="3" fillId="0" borderId="0" xfId="22" applyNumberFormat="1" applyFont="1" applyBorder="1">
      <alignment/>
      <protection/>
    </xf>
    <xf numFmtId="169" fontId="7" fillId="0" borderId="0" xfId="22" applyNumberFormat="1" applyFont="1">
      <alignment/>
      <protection/>
    </xf>
    <xf numFmtId="169" fontId="3" fillId="0" borderId="0" xfId="21" applyNumberFormat="1" applyFont="1">
      <alignment/>
      <protection/>
    </xf>
    <xf numFmtId="37" fontId="1" fillId="0" borderId="0" xfId="21">
      <alignment/>
      <protection/>
    </xf>
    <xf numFmtId="37" fontId="2" fillId="0" borderId="0" xfId="21" applyFont="1" applyAlignment="1" applyProtection="1">
      <alignment horizontal="left"/>
      <protection locked="0"/>
    </xf>
    <xf numFmtId="169" fontId="2" fillId="0" borderId="0" xfId="21" applyNumberFormat="1" applyFont="1">
      <alignment/>
      <protection/>
    </xf>
    <xf numFmtId="37" fontId="2" fillId="0" borderId="0" xfId="21" applyNumberFormat="1" applyFont="1" applyBorder="1" applyAlignment="1" applyProtection="1">
      <alignment horizontal="center"/>
      <protection locked="0"/>
    </xf>
    <xf numFmtId="169" fontId="2" fillId="0" borderId="0" xfId="21" applyNumberFormat="1" applyFont="1" applyAlignment="1">
      <alignment horizontal="center"/>
      <protection/>
    </xf>
    <xf numFmtId="169" fontId="3" fillId="0" borderId="4" xfId="21" applyNumberFormat="1" applyFont="1" applyBorder="1">
      <alignment/>
      <protection/>
    </xf>
    <xf numFmtId="169" fontId="3" fillId="0" borderId="2" xfId="21" applyNumberFormat="1" applyFont="1" applyBorder="1">
      <alignment/>
      <protection/>
    </xf>
    <xf numFmtId="169" fontId="3" fillId="0" borderId="2" xfId="21" applyNumberFormat="1" applyFont="1" applyBorder="1" applyAlignment="1">
      <alignment horizontal="center"/>
      <protection/>
    </xf>
    <xf numFmtId="169" fontId="3" fillId="0" borderId="1" xfId="21" applyNumberFormat="1" applyFont="1" applyBorder="1" applyAlignment="1">
      <alignment horizontal="center"/>
      <protection/>
    </xf>
    <xf numFmtId="169" fontId="3" fillId="0" borderId="0" xfId="21" applyNumberFormat="1" applyFont="1" quotePrefix="1">
      <alignment/>
      <protection/>
    </xf>
    <xf numFmtId="169" fontId="3" fillId="0" borderId="4" xfId="21" applyNumberFormat="1" applyFont="1" applyBorder="1" applyAlignment="1">
      <alignment horizontal="center"/>
      <protection/>
    </xf>
    <xf numFmtId="169" fontId="3" fillId="0" borderId="5" xfId="21" applyNumberFormat="1" applyFont="1" applyBorder="1">
      <alignment/>
      <protection/>
    </xf>
    <xf numFmtId="169" fontId="3" fillId="0" borderId="0" xfId="21" applyNumberFormat="1" applyFont="1" applyBorder="1">
      <alignment/>
      <protection/>
    </xf>
    <xf numFmtId="175" fontId="3" fillId="0" borderId="0" xfId="21" applyNumberFormat="1" applyFont="1" applyBorder="1">
      <alignment/>
      <protection/>
    </xf>
    <xf numFmtId="37" fontId="3" fillId="0" borderId="3" xfId="19" applyNumberFormat="1" applyFont="1" applyBorder="1" applyAlignment="1" applyProtection="1">
      <alignment horizontal="right"/>
      <protection locked="0"/>
    </xf>
    <xf numFmtId="169" fontId="3" fillId="0" borderId="1" xfId="19" applyNumberFormat="1" applyFont="1" applyBorder="1" applyProtection="1">
      <alignment/>
      <protection locked="0"/>
    </xf>
    <xf numFmtId="37" fontId="3" fillId="0" borderId="6" xfId="19" applyNumberFormat="1" applyFont="1" applyBorder="1" applyAlignment="1" applyProtection="1">
      <alignment horizontal="right"/>
      <protection locked="0"/>
    </xf>
    <xf numFmtId="37" fontId="3" fillId="0" borderId="6" xfId="19" applyNumberFormat="1" applyFont="1" applyBorder="1" applyProtection="1">
      <alignment/>
      <protection locked="0"/>
    </xf>
    <xf numFmtId="178" fontId="3" fillId="0" borderId="1" xfId="19" applyNumberFormat="1" applyFont="1" applyFill="1" applyBorder="1" applyAlignment="1" applyProtection="1">
      <alignment horizontal="right"/>
      <protection locked="0"/>
    </xf>
    <xf numFmtId="169" fontId="3" fillId="0" borderId="6" xfId="20" applyNumberFormat="1" applyFont="1" applyBorder="1" applyAlignment="1">
      <alignment horizontal="center"/>
      <protection/>
    </xf>
    <xf numFmtId="169" fontId="3" fillId="0" borderId="7" xfId="22" applyNumberFormat="1" applyFont="1" applyBorder="1">
      <alignment/>
      <protection/>
    </xf>
    <xf numFmtId="169" fontId="3" fillId="0" borderId="0" xfId="22" applyNumberFormat="1" applyFont="1" applyAlignment="1">
      <alignment/>
      <protection/>
    </xf>
    <xf numFmtId="169" fontId="2" fillId="0" borderId="0" xfId="22" applyNumberFormat="1" applyFont="1" applyAlignment="1">
      <alignment wrapText="1"/>
      <protection/>
    </xf>
    <xf numFmtId="169" fontId="2" fillId="0" borderId="0" xfId="22" applyNumberFormat="1" applyFont="1" applyAlignment="1">
      <alignment horizontal="left" wrapText="1"/>
      <protection/>
    </xf>
    <xf numFmtId="37" fontId="2" fillId="0" borderId="6" xfId="22" applyFont="1" applyBorder="1" applyAlignment="1" applyProtection="1">
      <alignment horizontal="center"/>
      <protection locked="0"/>
    </xf>
    <xf numFmtId="37" fontId="2" fillId="0" borderId="0" xfId="22" applyFont="1">
      <alignment/>
      <protection/>
    </xf>
    <xf numFmtId="37" fontId="2" fillId="0" borderId="0" xfId="21" applyFont="1">
      <alignment/>
      <protection/>
    </xf>
    <xf numFmtId="169" fontId="3" fillId="0" borderId="3" xfId="21" applyNumberFormat="1" applyFont="1" applyBorder="1">
      <alignment/>
      <protection/>
    </xf>
    <xf numFmtId="169" fontId="3" fillId="0" borderId="0" xfId="21" applyNumberFormat="1" applyFont="1" applyBorder="1" applyAlignment="1">
      <alignment horizontal="center"/>
      <protection/>
    </xf>
    <xf numFmtId="169" fontId="3" fillId="0" borderId="6" xfId="21" applyNumberFormat="1" applyFont="1" applyBorder="1" applyAlignment="1">
      <alignment horizontal="center"/>
      <protection/>
    </xf>
    <xf numFmtId="169" fontId="3" fillId="0" borderId="1" xfId="21" applyNumberFormat="1" applyFont="1" applyBorder="1">
      <alignment/>
      <protection/>
    </xf>
    <xf numFmtId="169" fontId="0" fillId="0" borderId="0" xfId="0" applyNumberFormat="1" applyAlignment="1">
      <alignment/>
    </xf>
    <xf numFmtId="0" fontId="8" fillId="0" borderId="0" xfId="0" applyFont="1" applyAlignment="1">
      <alignment/>
    </xf>
    <xf numFmtId="37" fontId="4" fillId="0" borderId="0" xfId="22" applyFont="1" applyAlignment="1" applyProtection="1">
      <alignment horizontal="center"/>
      <protection locked="0"/>
    </xf>
    <xf numFmtId="37" fontId="4" fillId="0" borderId="0" xfId="22" applyNumberFormat="1" applyFont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Normal_Shee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46">
      <selection activeCell="B61" sqref="B61"/>
    </sheetView>
  </sheetViews>
  <sheetFormatPr defaultColWidth="9.140625" defaultRowHeight="12.75"/>
  <cols>
    <col min="1" max="1" width="53.00390625" style="0" customWidth="1"/>
    <col min="2" max="3" width="12.7109375" style="0" customWidth="1"/>
    <col min="4" max="6" width="0" style="0" hidden="1" customWidth="1"/>
  </cols>
  <sheetData>
    <row r="1" spans="1:7" ht="12.75">
      <c r="A1" s="1" t="s">
        <v>67</v>
      </c>
      <c r="B1" s="2"/>
      <c r="C1" s="3"/>
      <c r="D1" s="2"/>
      <c r="E1" s="4">
        <v>37571.569476041666</v>
      </c>
      <c r="F1" s="4">
        <v>37571.569476041666</v>
      </c>
      <c r="G1" s="6"/>
    </row>
    <row r="2" spans="1:7" ht="12.75">
      <c r="A2" s="1" t="s">
        <v>1</v>
      </c>
      <c r="B2" s="2"/>
      <c r="C2" s="5"/>
      <c r="D2" s="2"/>
      <c r="E2" s="4"/>
      <c r="F2" s="4"/>
      <c r="G2" s="6"/>
    </row>
    <row r="3" spans="1:7" ht="12.75">
      <c r="A3" s="1" t="s">
        <v>39</v>
      </c>
      <c r="B3" s="2"/>
      <c r="C3" s="5"/>
      <c r="D3" s="2"/>
      <c r="E3" s="6" t="s">
        <v>5</v>
      </c>
      <c r="F3" s="6" t="s">
        <v>5</v>
      </c>
      <c r="G3" s="6"/>
    </row>
    <row r="4" spans="1:7" ht="12.75">
      <c r="A4" s="1" t="s">
        <v>123</v>
      </c>
      <c r="B4" s="2"/>
      <c r="C4" s="5"/>
      <c r="D4" s="2"/>
      <c r="E4" s="6"/>
      <c r="F4" s="6"/>
      <c r="G4" s="6"/>
    </row>
    <row r="5" spans="1:7" ht="12.75">
      <c r="A5" s="1"/>
      <c r="B5" s="7" t="s">
        <v>41</v>
      </c>
      <c r="C5" s="9" t="s">
        <v>43</v>
      </c>
      <c r="D5" s="2"/>
      <c r="E5" s="2"/>
      <c r="F5" s="2"/>
      <c r="G5" s="6"/>
    </row>
    <row r="6" spans="1:7" ht="12.75">
      <c r="A6" s="1"/>
      <c r="B6" s="10" t="s">
        <v>42</v>
      </c>
      <c r="C6" s="9" t="s">
        <v>42</v>
      </c>
      <c r="D6" s="2"/>
      <c r="E6" s="2"/>
      <c r="F6" s="2"/>
      <c r="G6" s="6"/>
    </row>
    <row r="7" spans="1:7" ht="12.75">
      <c r="A7" s="11"/>
      <c r="B7" s="7" t="s">
        <v>124</v>
      </c>
      <c r="C7" s="9" t="s">
        <v>68</v>
      </c>
      <c r="D7" s="2"/>
      <c r="E7" s="12" t="s">
        <v>20</v>
      </c>
      <c r="F7" s="12" t="s">
        <v>6</v>
      </c>
      <c r="G7" s="6"/>
    </row>
    <row r="8" spans="1:7" ht="12.75">
      <c r="A8" s="2"/>
      <c r="B8" s="13" t="s">
        <v>70</v>
      </c>
      <c r="C8" s="13" t="s">
        <v>70</v>
      </c>
      <c r="D8" s="2"/>
      <c r="E8" s="2"/>
      <c r="F8" s="2"/>
      <c r="G8" s="6"/>
    </row>
    <row r="9" spans="1:7" ht="12.75">
      <c r="A9" s="1"/>
      <c r="B9" s="5"/>
      <c r="C9" s="5"/>
      <c r="D9" s="14" t="s">
        <v>0</v>
      </c>
      <c r="E9" s="2"/>
      <c r="F9" s="2"/>
      <c r="G9" s="6"/>
    </row>
    <row r="10" spans="1:7" ht="12.75">
      <c r="A10" s="15" t="s">
        <v>9</v>
      </c>
      <c r="B10" s="25">
        <v>47040</v>
      </c>
      <c r="C10" s="25">
        <v>28270</v>
      </c>
      <c r="D10" s="15" t="s">
        <v>2</v>
      </c>
      <c r="E10" s="18">
        <v>-703508.379999999</v>
      </c>
      <c r="F10" s="18" t="e">
        <v>#REF!</v>
      </c>
      <c r="G10" s="6"/>
    </row>
    <row r="11" spans="1:7" ht="12.75">
      <c r="A11" s="15" t="s">
        <v>119</v>
      </c>
      <c r="B11" s="17">
        <v>11866</v>
      </c>
      <c r="C11" s="17"/>
      <c r="D11" s="15"/>
      <c r="E11" s="18"/>
      <c r="F11" s="18"/>
      <c r="G11" s="6"/>
    </row>
    <row r="12" spans="1:7" ht="12.75">
      <c r="A12" s="15" t="s">
        <v>69</v>
      </c>
      <c r="B12" s="16">
        <v>1935</v>
      </c>
      <c r="C12" s="16">
        <v>935</v>
      </c>
      <c r="D12" s="15"/>
      <c r="E12" s="18"/>
      <c r="F12" s="18"/>
      <c r="G12" s="6"/>
    </row>
    <row r="13" spans="1:7" ht="12.75">
      <c r="A13" s="15"/>
      <c r="B13" s="81">
        <f>SUM(B10:B12)</f>
        <v>60841</v>
      </c>
      <c r="C13" s="81">
        <f>+C10+C12</f>
        <v>29205</v>
      </c>
      <c r="D13" s="15"/>
      <c r="E13" s="18"/>
      <c r="F13" s="18"/>
      <c r="G13" s="6"/>
    </row>
    <row r="14" spans="1:7" ht="12.75">
      <c r="A14" s="15"/>
      <c r="B14" s="19"/>
      <c r="C14" s="20"/>
      <c r="D14" s="15"/>
      <c r="E14" s="18"/>
      <c r="F14" s="18"/>
      <c r="G14" s="6"/>
    </row>
    <row r="15" spans="1:7" ht="12.75">
      <c r="A15" s="1" t="s">
        <v>7</v>
      </c>
      <c r="B15" s="21"/>
      <c r="C15" s="21"/>
      <c r="D15" s="5"/>
      <c r="E15" s="18"/>
      <c r="F15" s="18"/>
      <c r="G15" s="6"/>
    </row>
    <row r="16" spans="1:7" ht="12.75">
      <c r="A16" s="15" t="s">
        <v>44</v>
      </c>
      <c r="B16" s="25">
        <v>15143</v>
      </c>
      <c r="C16" s="26">
        <v>13154</v>
      </c>
      <c r="D16" s="15" t="s">
        <v>2</v>
      </c>
      <c r="E16" s="18">
        <v>296042.02</v>
      </c>
      <c r="F16" s="18" t="e">
        <v>#REF!</v>
      </c>
      <c r="G16" s="6"/>
    </row>
    <row r="17" spans="1:7" ht="12.75">
      <c r="A17" s="15" t="s">
        <v>71</v>
      </c>
      <c r="B17" s="17">
        <v>17909</v>
      </c>
      <c r="C17" s="22">
        <v>9939</v>
      </c>
      <c r="D17" s="15" t="s">
        <v>2</v>
      </c>
      <c r="E17" s="18">
        <v>-501226.3400000008</v>
      </c>
      <c r="F17" s="18" t="e">
        <v>#REF!</v>
      </c>
      <c r="G17" s="6"/>
    </row>
    <row r="18" spans="1:7" ht="12.75">
      <c r="A18" s="15" t="s">
        <v>72</v>
      </c>
      <c r="B18" s="17">
        <v>813</v>
      </c>
      <c r="C18" s="22">
        <v>503</v>
      </c>
      <c r="D18" s="15"/>
      <c r="E18" s="18"/>
      <c r="F18" s="18"/>
      <c r="G18" s="6"/>
    </row>
    <row r="19" spans="1:7" ht="12.75">
      <c r="A19" s="15" t="s">
        <v>45</v>
      </c>
      <c r="B19" s="17">
        <v>2208</v>
      </c>
      <c r="C19" s="22">
        <v>108</v>
      </c>
      <c r="D19" s="15" t="s">
        <v>2</v>
      </c>
      <c r="E19" s="18">
        <v>3000000</v>
      </c>
      <c r="F19" s="18" t="e">
        <v>#REF!</v>
      </c>
      <c r="G19" s="6"/>
    </row>
    <row r="20" spans="1:7" ht="12.75">
      <c r="A20" s="15" t="s">
        <v>46</v>
      </c>
      <c r="B20" s="16">
        <f>1953+1981</f>
        <v>3934</v>
      </c>
      <c r="C20" s="27">
        <v>834</v>
      </c>
      <c r="D20" s="15" t="s">
        <v>2</v>
      </c>
      <c r="E20" s="18">
        <v>486884.3</v>
      </c>
      <c r="F20" s="18" t="e">
        <v>#REF!</v>
      </c>
      <c r="G20" s="6"/>
    </row>
    <row r="21" spans="1:7" ht="12.75">
      <c r="A21" s="15"/>
      <c r="B21" s="23">
        <f>SUM(B16:B20)</f>
        <v>40007</v>
      </c>
      <c r="C21" s="23">
        <f>SUM(C16:C20)</f>
        <v>24538</v>
      </c>
      <c r="D21" s="2"/>
      <c r="E21" s="18">
        <v>2517264.0800000057</v>
      </c>
      <c r="F21" s="18" t="e">
        <v>#REF!</v>
      </c>
      <c r="G21" s="6"/>
    </row>
    <row r="22" spans="1:7" ht="12.75">
      <c r="A22" s="2"/>
      <c r="B22" s="21"/>
      <c r="C22" s="21" t="s">
        <v>0</v>
      </c>
      <c r="D22" s="2"/>
      <c r="E22" s="18"/>
      <c r="F22" s="18"/>
      <c r="G22" s="6"/>
    </row>
    <row r="23" spans="1:7" ht="12.75">
      <c r="A23" s="1" t="s">
        <v>8</v>
      </c>
      <c r="B23" s="21" t="s">
        <v>0</v>
      </c>
      <c r="C23" s="21" t="s">
        <v>0</v>
      </c>
      <c r="D23" s="2"/>
      <c r="E23" s="18"/>
      <c r="F23" s="18"/>
      <c r="G23" s="6"/>
    </row>
    <row r="24" spans="1:7" ht="12.75">
      <c r="A24" s="15" t="s">
        <v>73</v>
      </c>
      <c r="B24" s="25">
        <v>15510</v>
      </c>
      <c r="C24" s="26">
        <f>11299+1630</f>
        <v>12929</v>
      </c>
      <c r="D24" s="15" t="s">
        <v>2</v>
      </c>
      <c r="E24" s="18">
        <v>255169.32</v>
      </c>
      <c r="F24" s="18" t="e">
        <v>#REF!</v>
      </c>
      <c r="G24" s="6"/>
    </row>
    <row r="25" spans="1:7" ht="12.75">
      <c r="A25" s="15" t="s">
        <v>47</v>
      </c>
      <c r="B25" s="17">
        <f>15431+3000+14021</f>
        <v>32452</v>
      </c>
      <c r="C25" s="22">
        <v>33683</v>
      </c>
      <c r="D25" s="15"/>
      <c r="E25" s="18"/>
      <c r="F25" s="18"/>
      <c r="G25" s="6"/>
    </row>
    <row r="26" spans="1:7" ht="12.75">
      <c r="A26" s="15" t="s">
        <v>74</v>
      </c>
      <c r="B26" s="85">
        <f>649+1556</f>
        <v>2205</v>
      </c>
      <c r="C26" s="82">
        <v>1556</v>
      </c>
      <c r="D26" s="15" t="s">
        <v>2</v>
      </c>
      <c r="E26" s="18">
        <v>0</v>
      </c>
      <c r="F26" s="18" t="e">
        <v>#REF!</v>
      </c>
      <c r="G26" s="6"/>
    </row>
    <row r="27" spans="1:7" ht="12.75">
      <c r="A27" s="15"/>
      <c r="B27" s="23">
        <f>SUM(B24:B26)</f>
        <v>50167</v>
      </c>
      <c r="C27" s="23">
        <f>SUM(C24:C26)</f>
        <v>48168</v>
      </c>
      <c r="D27" s="2"/>
      <c r="E27" s="18">
        <v>-492430.33</v>
      </c>
      <c r="F27" s="18" t="e">
        <v>#REF!</v>
      </c>
      <c r="G27" s="6"/>
    </row>
    <row r="28" spans="1:7" ht="12.75">
      <c r="A28" s="15"/>
      <c r="B28" s="24"/>
      <c r="C28" s="24"/>
      <c r="D28" s="2"/>
      <c r="E28" s="18"/>
      <c r="F28" s="18"/>
      <c r="G28" s="6"/>
    </row>
    <row r="29" spans="1:7" ht="12.75">
      <c r="A29" s="1" t="s">
        <v>92</v>
      </c>
      <c r="B29" s="24">
        <f>+B21-B27</f>
        <v>-10160</v>
      </c>
      <c r="C29" s="24">
        <f>+C21-C27</f>
        <v>-23630</v>
      </c>
      <c r="D29" s="2"/>
      <c r="E29" s="18"/>
      <c r="F29" s="18"/>
      <c r="G29" s="6"/>
    </row>
    <row r="30" spans="1:7" ht="12.75">
      <c r="A30" s="15"/>
      <c r="B30" s="24"/>
      <c r="C30" s="24"/>
      <c r="D30" s="2"/>
      <c r="E30" s="18"/>
      <c r="F30" s="18"/>
      <c r="G30" s="6"/>
    </row>
    <row r="31" spans="2:7" ht="13.5" thickBot="1">
      <c r="B31" s="28">
        <f>+B13+B29</f>
        <v>50681</v>
      </c>
      <c r="C31" s="28">
        <f>+C13+C29</f>
        <v>5575</v>
      </c>
      <c r="D31" s="2"/>
      <c r="E31" s="18">
        <v>3009694.41</v>
      </c>
      <c r="F31" s="18" t="e">
        <v>#REF!</v>
      </c>
      <c r="G31" s="6"/>
    </row>
    <row r="32" spans="1:7" ht="13.5" thickTop="1">
      <c r="A32" s="2"/>
      <c r="B32" s="24"/>
      <c r="C32" s="24"/>
      <c r="D32" s="2"/>
      <c r="E32" s="18"/>
      <c r="F32" s="18"/>
      <c r="G32" s="6"/>
    </row>
    <row r="33" spans="1:7" ht="12.75">
      <c r="A33" s="2"/>
      <c r="B33" s="29"/>
      <c r="C33" s="24"/>
      <c r="D33" s="2"/>
      <c r="E33" s="18"/>
      <c r="F33" s="18"/>
      <c r="G33" s="6"/>
    </row>
    <row r="34" spans="1:7" ht="12.75">
      <c r="A34" s="2"/>
      <c r="B34" s="29"/>
      <c r="C34" s="24"/>
      <c r="D34" s="2"/>
      <c r="E34" s="18"/>
      <c r="F34" s="18"/>
      <c r="G34" s="6"/>
    </row>
    <row r="35" spans="1:7" ht="12.75">
      <c r="A35" s="1" t="s">
        <v>10</v>
      </c>
      <c r="B35" s="30" t="s">
        <v>0</v>
      </c>
      <c r="C35" s="30" t="s">
        <v>0</v>
      </c>
      <c r="D35" s="2"/>
      <c r="E35" s="18"/>
      <c r="F35" s="18"/>
      <c r="G35" s="6"/>
    </row>
    <row r="36" spans="1:7" ht="12.75">
      <c r="A36" s="1"/>
      <c r="B36" s="30"/>
      <c r="C36" s="30"/>
      <c r="D36" s="2"/>
      <c r="E36" s="18"/>
      <c r="F36" s="18"/>
      <c r="G36" s="6"/>
    </row>
    <row r="37" spans="1:7" ht="12.75">
      <c r="A37" s="15" t="s">
        <v>13</v>
      </c>
      <c r="B37" s="31">
        <v>47011</v>
      </c>
      <c r="C37" s="29">
        <v>19984</v>
      </c>
      <c r="D37" s="2"/>
      <c r="E37" s="18"/>
      <c r="F37" s="18"/>
      <c r="G37" s="6"/>
    </row>
    <row r="38" spans="1:7" ht="12.75">
      <c r="A38" s="15" t="s">
        <v>120</v>
      </c>
      <c r="B38" s="31">
        <v>12973</v>
      </c>
      <c r="C38" s="29"/>
      <c r="D38" s="2"/>
      <c r="E38" s="18"/>
      <c r="F38" s="18"/>
      <c r="G38" s="6"/>
    </row>
    <row r="39" spans="1:7" ht="12.75">
      <c r="A39" s="15" t="s">
        <v>121</v>
      </c>
      <c r="B39" s="83">
        <v>-17808</v>
      </c>
      <c r="C39" s="84">
        <v>-17733</v>
      </c>
      <c r="D39" s="2"/>
      <c r="E39" s="18"/>
      <c r="F39" s="18"/>
      <c r="G39" s="6"/>
    </row>
    <row r="40" spans="1:7" ht="12.75">
      <c r="A40" s="1" t="s">
        <v>12</v>
      </c>
      <c r="B40" s="24">
        <f>SUM(B37:B39)</f>
        <v>42176</v>
      </c>
      <c r="C40" s="24">
        <f>SUM(C37:C39)</f>
        <v>2251</v>
      </c>
      <c r="D40" s="2"/>
      <c r="E40" s="18">
        <v>2351850.31</v>
      </c>
      <c r="F40" s="18" t="e">
        <v>#REF!</v>
      </c>
      <c r="G40" s="6"/>
    </row>
    <row r="41" spans="1:7" ht="12.75">
      <c r="A41" s="2"/>
      <c r="B41" s="29"/>
      <c r="C41" s="29"/>
      <c r="D41" s="2"/>
      <c r="E41" s="2"/>
      <c r="F41" s="2"/>
      <c r="G41" s="6"/>
    </row>
    <row r="42" spans="1:7" ht="12.75">
      <c r="A42" s="1" t="s">
        <v>77</v>
      </c>
      <c r="B42" s="29">
        <v>-120</v>
      </c>
      <c r="C42" s="29">
        <v>9</v>
      </c>
      <c r="D42" s="2"/>
      <c r="E42" s="2"/>
      <c r="F42" s="2"/>
      <c r="G42" s="6"/>
    </row>
    <row r="43" spans="1:7" ht="12.75">
      <c r="A43" s="2"/>
      <c r="B43" s="29"/>
      <c r="C43" s="29"/>
      <c r="D43" s="2"/>
      <c r="E43" s="2"/>
      <c r="F43" s="2"/>
      <c r="G43" s="6"/>
    </row>
    <row r="44" spans="1:7" ht="12.75">
      <c r="A44" s="8" t="s">
        <v>11</v>
      </c>
      <c r="B44" s="24"/>
      <c r="C44" s="24"/>
      <c r="D44" s="2"/>
      <c r="E44" s="2"/>
      <c r="F44" s="2"/>
      <c r="G44" s="6"/>
    </row>
    <row r="45" spans="1:7" ht="12.75">
      <c r="A45" s="15" t="s">
        <v>75</v>
      </c>
      <c r="B45" s="25">
        <f>8798-1556</f>
        <v>7242</v>
      </c>
      <c r="C45" s="26">
        <v>2237</v>
      </c>
      <c r="D45" s="2"/>
      <c r="E45" s="2"/>
      <c r="F45" s="2"/>
      <c r="G45" s="6"/>
    </row>
    <row r="46" spans="1:7" ht="12.75">
      <c r="A46" s="15" t="s">
        <v>76</v>
      </c>
      <c r="B46" s="16">
        <v>1383</v>
      </c>
      <c r="C46" s="27">
        <v>1078</v>
      </c>
      <c r="D46" s="2"/>
      <c r="E46" s="2"/>
      <c r="F46" s="2"/>
      <c r="G46" s="6"/>
    </row>
    <row r="47" spans="1:7" ht="12.75">
      <c r="A47" s="15"/>
      <c r="B47" s="81">
        <f>SUM(B45:B46)</f>
        <v>8625</v>
      </c>
      <c r="C47" s="23">
        <f>SUM(C45:C46)</f>
        <v>3315</v>
      </c>
      <c r="D47" s="2"/>
      <c r="E47" s="2"/>
      <c r="F47" s="2"/>
      <c r="G47" s="6"/>
    </row>
    <row r="48" spans="1:7" ht="12.75">
      <c r="A48" s="2"/>
      <c r="B48" s="24"/>
      <c r="C48" s="24"/>
      <c r="D48" s="2"/>
      <c r="E48" s="2"/>
      <c r="F48" s="2"/>
      <c r="G48" s="6"/>
    </row>
    <row r="49" spans="1:7" ht="13.5" thickBot="1">
      <c r="A49" s="2"/>
      <c r="B49" s="28">
        <f>+B40+B42+B47</f>
        <v>50681</v>
      </c>
      <c r="C49" s="28">
        <f>+C40+C42+C47</f>
        <v>5575</v>
      </c>
      <c r="D49" s="2"/>
      <c r="E49" s="2"/>
      <c r="F49" s="2"/>
      <c r="G49" s="6"/>
    </row>
    <row r="50" spans="1:7" ht="13.5" thickTop="1">
      <c r="A50" s="2"/>
      <c r="B50" s="29"/>
      <c r="C50" s="29"/>
      <c r="D50" s="2"/>
      <c r="E50" s="2"/>
      <c r="F50" s="2"/>
      <c r="G50" s="6"/>
    </row>
    <row r="51" spans="1:7" ht="12.75">
      <c r="A51" s="2"/>
      <c r="B51" s="29"/>
      <c r="C51" s="29"/>
      <c r="D51" s="2"/>
      <c r="E51" s="2"/>
      <c r="F51" s="2"/>
      <c r="G51" s="6"/>
    </row>
    <row r="52" spans="1:7" ht="12.75">
      <c r="A52" s="2" t="s">
        <v>48</v>
      </c>
      <c r="B52" s="32">
        <f>+(B40-B11)/B37</f>
        <v>0.6447427197889856</v>
      </c>
      <c r="C52" s="32">
        <f>+(C40-C11)/C37</f>
        <v>0.11264011208967174</v>
      </c>
      <c r="D52" s="2"/>
      <c r="E52" s="2"/>
      <c r="F52" s="2"/>
      <c r="G52" s="6"/>
    </row>
    <row r="53" spans="1:7" ht="12.75">
      <c r="A53" s="2"/>
      <c r="B53" s="2"/>
      <c r="C53" s="2"/>
      <c r="D53" s="2"/>
      <c r="E53" s="2"/>
      <c r="F53" s="2"/>
      <c r="G53" s="6"/>
    </row>
    <row r="54" spans="1:7" ht="12.75">
      <c r="A54" s="2"/>
      <c r="B54" s="2"/>
      <c r="C54" s="2"/>
      <c r="D54" s="2"/>
      <c r="E54" s="2"/>
      <c r="F54" s="2"/>
      <c r="G54" s="6"/>
    </row>
    <row r="55" spans="1:7" ht="12.75">
      <c r="A55" s="2"/>
      <c r="B55" s="2"/>
      <c r="C55" s="2"/>
      <c r="D55" s="6"/>
      <c r="E55" s="6"/>
      <c r="F55" s="6"/>
      <c r="G55" s="6"/>
    </row>
    <row r="56" spans="1:7" ht="12.75">
      <c r="A56" s="8" t="s">
        <v>88</v>
      </c>
      <c r="B56" s="2"/>
      <c r="C56" s="2"/>
      <c r="D56" s="6"/>
      <c r="E56" s="6"/>
      <c r="F56" s="6"/>
      <c r="G56" s="6"/>
    </row>
    <row r="57" spans="1:7" ht="12.75">
      <c r="A57" s="8" t="s">
        <v>87</v>
      </c>
      <c r="B57" s="2"/>
      <c r="C57" s="2"/>
      <c r="D57" s="6"/>
      <c r="E57" s="6"/>
      <c r="F57" s="6"/>
      <c r="G57" s="6"/>
    </row>
    <row r="58" spans="1:7" ht="12.75">
      <c r="A58" s="2"/>
      <c r="B58" s="2"/>
      <c r="C58" s="2"/>
      <c r="D58" s="6"/>
      <c r="E58" s="6"/>
      <c r="F58" s="6"/>
      <c r="G58" s="6"/>
    </row>
    <row r="59" spans="1:7" ht="12.75">
      <c r="A59" s="2"/>
      <c r="B59" s="2"/>
      <c r="C59" s="2"/>
      <c r="D59" s="6"/>
      <c r="E59" s="6"/>
      <c r="F59" s="6"/>
      <c r="G59" s="6"/>
    </row>
    <row r="60" spans="1:7" ht="12.75">
      <c r="A60" s="33"/>
      <c r="B60" s="34"/>
      <c r="C60" s="2"/>
      <c r="D60" s="6"/>
      <c r="E60" s="6"/>
      <c r="F60" s="6"/>
      <c r="G60" s="6"/>
    </row>
    <row r="61" spans="1:7" ht="12.75">
      <c r="A61" s="33"/>
      <c r="B61" s="5"/>
      <c r="C61" s="2"/>
      <c r="D61" s="6"/>
      <c r="E61" s="6"/>
      <c r="F61" s="6"/>
      <c r="G61" s="6"/>
    </row>
    <row r="62" spans="1:7" ht="12.75">
      <c r="A62" s="5"/>
      <c r="B62" s="35"/>
      <c r="C62" s="5"/>
      <c r="D62" s="6"/>
      <c r="E62" s="6"/>
      <c r="F62" s="6"/>
      <c r="G62" s="6"/>
    </row>
    <row r="63" spans="1:7" ht="12.75">
      <c r="A63" s="5"/>
      <c r="B63" s="35"/>
      <c r="C63" s="5"/>
      <c r="D63" s="6"/>
      <c r="E63" s="6"/>
      <c r="F63" s="6"/>
      <c r="G63" s="6"/>
    </row>
    <row r="64" spans="1:7" ht="12.75">
      <c r="A64" s="33"/>
      <c r="B64" s="5"/>
      <c r="C64" s="5"/>
      <c r="D64" s="6"/>
      <c r="E64" s="6"/>
      <c r="F64" s="6"/>
      <c r="G64" s="6"/>
    </row>
    <row r="65" spans="1:7" ht="12.75">
      <c r="A65" s="5"/>
      <c r="B65" s="35"/>
      <c r="C65" s="5"/>
      <c r="D65" s="6"/>
      <c r="E65" s="6"/>
      <c r="F65" s="6"/>
      <c r="G65" s="6"/>
    </row>
    <row r="66" spans="1:7" ht="12.75">
      <c r="A66" s="5"/>
      <c r="B66" s="5"/>
      <c r="C66" s="5"/>
      <c r="D66" s="6"/>
      <c r="E66" s="6"/>
      <c r="F66" s="6"/>
      <c r="G66" s="6"/>
    </row>
    <row r="67" spans="1:7" ht="12.75">
      <c r="A67" s="5"/>
      <c r="B67" s="35"/>
      <c r="C67" s="5"/>
      <c r="D67" s="6"/>
      <c r="E67" s="6"/>
      <c r="F67" s="6"/>
      <c r="G67" s="6"/>
    </row>
    <row r="68" spans="1:7" ht="12.75">
      <c r="A68" s="5"/>
      <c r="B68" s="35"/>
      <c r="C68" s="5"/>
      <c r="D68" s="6"/>
      <c r="E68" s="6"/>
      <c r="F68" s="6"/>
      <c r="G68" s="6"/>
    </row>
    <row r="69" spans="1:7" ht="12.75">
      <c r="A69" s="5"/>
      <c r="B69" s="35"/>
      <c r="C69" s="5"/>
      <c r="D69" s="6"/>
      <c r="E69" s="6"/>
      <c r="F69" s="6"/>
      <c r="G69" s="6"/>
    </row>
    <row r="70" spans="1:7" ht="12.75">
      <c r="A70" s="5"/>
      <c r="B70" s="5"/>
      <c r="C70" s="5"/>
      <c r="D70" s="6"/>
      <c r="E70" s="6"/>
      <c r="F70" s="6"/>
      <c r="G70" s="6"/>
    </row>
    <row r="71" spans="1:7" ht="12.75">
      <c r="A71" s="5"/>
      <c r="B71" s="5"/>
      <c r="C71" s="6"/>
      <c r="D71" s="6"/>
      <c r="E71" s="6"/>
      <c r="F71" s="6"/>
      <c r="G71" s="6"/>
    </row>
    <row r="72" spans="1:7" ht="12.75">
      <c r="A72" s="33"/>
      <c r="B72" s="5"/>
      <c r="C72" s="6"/>
      <c r="D72" s="6"/>
      <c r="E72" s="6"/>
      <c r="F72" s="6"/>
      <c r="G72" s="6"/>
    </row>
    <row r="73" spans="1:7" ht="12.75">
      <c r="A73" s="5"/>
      <c r="B73" s="35"/>
      <c r="C73" s="6"/>
      <c r="D73" s="6"/>
      <c r="E73" s="6"/>
      <c r="F73" s="6"/>
      <c r="G73" s="6"/>
    </row>
    <row r="74" spans="1:7" ht="12.75">
      <c r="A74" s="5"/>
      <c r="B74" s="35"/>
      <c r="C74" s="6"/>
      <c r="D74" s="6"/>
      <c r="E74" s="6"/>
      <c r="F74" s="6"/>
      <c r="G74" s="6"/>
    </row>
    <row r="75" spans="1:7" ht="12.75">
      <c r="A75" s="5"/>
      <c r="B75" s="35"/>
      <c r="C75" s="6"/>
      <c r="D75" s="6"/>
      <c r="E75" s="6"/>
      <c r="F75" s="6"/>
      <c r="G75" s="6"/>
    </row>
    <row r="76" spans="1:7" ht="12.75">
      <c r="A76" s="5"/>
      <c r="B76" s="5"/>
      <c r="C76" s="6"/>
      <c r="D76" s="6"/>
      <c r="E76" s="6"/>
      <c r="F76" s="6"/>
      <c r="G76" s="6"/>
    </row>
    <row r="77" spans="1:7" ht="12.75">
      <c r="A77" s="5"/>
      <c r="B77" s="5"/>
      <c r="C77" s="6"/>
      <c r="D77" s="6"/>
      <c r="E77" s="6"/>
      <c r="F77" s="6"/>
      <c r="G77" s="6"/>
    </row>
    <row r="78" spans="1:7" ht="12.75">
      <c r="A78" s="5"/>
      <c r="B78" s="5"/>
      <c r="C78" s="6"/>
      <c r="D78" s="6"/>
      <c r="E78" s="6"/>
      <c r="F78" s="6"/>
      <c r="G78" s="6"/>
    </row>
  </sheetData>
  <printOptions/>
  <pageMargins left="0.75" right="0.7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0">
      <selection activeCell="C22" sqref="C22"/>
    </sheetView>
  </sheetViews>
  <sheetFormatPr defaultColWidth="9.140625" defaultRowHeight="12.75"/>
  <cols>
    <col min="1" max="1" width="47.140625" style="0" customWidth="1"/>
    <col min="2" max="4" width="12.28125" style="0" customWidth="1"/>
    <col min="5" max="5" width="13.140625" style="0" customWidth="1"/>
  </cols>
  <sheetData>
    <row r="1" spans="1:7" ht="15.75">
      <c r="A1" s="1" t="s">
        <v>67</v>
      </c>
      <c r="B1" s="37"/>
      <c r="C1" s="37"/>
      <c r="D1" s="37"/>
      <c r="E1" s="38"/>
      <c r="F1" s="39"/>
      <c r="G1" s="39"/>
    </row>
    <row r="2" spans="1:7" ht="15.75">
      <c r="A2" s="36" t="s">
        <v>1</v>
      </c>
      <c r="B2" s="37"/>
      <c r="C2" s="37"/>
      <c r="D2" s="37"/>
      <c r="E2" s="37"/>
      <c r="F2" s="39"/>
      <c r="G2" s="39"/>
    </row>
    <row r="3" spans="1:7" ht="15.75">
      <c r="A3" s="40" t="s">
        <v>53</v>
      </c>
      <c r="B3" s="37"/>
      <c r="C3" s="37"/>
      <c r="D3" s="37"/>
      <c r="E3" s="37"/>
      <c r="F3" s="39"/>
      <c r="G3" s="39"/>
    </row>
    <row r="4" spans="1:7" ht="15.75">
      <c r="A4" s="40" t="s">
        <v>122</v>
      </c>
      <c r="B4" s="37"/>
      <c r="C4" s="37"/>
      <c r="D4" s="37"/>
      <c r="E4" s="37"/>
      <c r="F4" s="39"/>
      <c r="G4" s="39"/>
    </row>
    <row r="5" spans="1:7" ht="15.75">
      <c r="A5" s="40" t="s">
        <v>125</v>
      </c>
      <c r="B5" s="37"/>
      <c r="C5" s="37"/>
      <c r="D5" s="37"/>
      <c r="E5" s="37"/>
      <c r="F5" s="39"/>
      <c r="G5" s="39"/>
    </row>
    <row r="6" spans="1:7" ht="15.75">
      <c r="A6" s="40"/>
      <c r="B6" s="37"/>
      <c r="C6" s="37"/>
      <c r="D6" s="37"/>
      <c r="E6" s="37"/>
      <c r="F6" s="39"/>
      <c r="G6" s="39"/>
    </row>
    <row r="7" spans="1:7" ht="15.75">
      <c r="A7" s="41"/>
      <c r="B7" s="42" t="s">
        <v>14</v>
      </c>
      <c r="C7" s="42" t="s">
        <v>14</v>
      </c>
      <c r="D7" s="42" t="s">
        <v>15</v>
      </c>
      <c r="E7" s="43"/>
      <c r="F7" s="39"/>
      <c r="G7" s="39"/>
    </row>
    <row r="8" spans="1:7" ht="15.75">
      <c r="A8" s="41"/>
      <c r="B8" s="42" t="s">
        <v>16</v>
      </c>
      <c r="C8" s="42" t="s">
        <v>129</v>
      </c>
      <c r="D8" s="42" t="s">
        <v>17</v>
      </c>
      <c r="E8" s="42" t="s">
        <v>3</v>
      </c>
      <c r="F8" s="39"/>
      <c r="G8" s="39"/>
    </row>
    <row r="9" spans="1:7" ht="15.75">
      <c r="A9" s="41"/>
      <c r="B9" s="42" t="s">
        <v>70</v>
      </c>
      <c r="C9" s="42" t="s">
        <v>70</v>
      </c>
      <c r="D9" s="42" t="s">
        <v>70</v>
      </c>
      <c r="E9" s="42" t="s">
        <v>70</v>
      </c>
      <c r="F9" s="39"/>
      <c r="G9" s="39"/>
    </row>
    <row r="10" spans="1:7" ht="15.75">
      <c r="A10" s="39"/>
      <c r="B10" s="39"/>
      <c r="C10" s="39"/>
      <c r="D10" s="39"/>
      <c r="E10" s="39"/>
      <c r="F10" s="39"/>
      <c r="G10" s="39"/>
    </row>
    <row r="11" spans="1:7" ht="15.75">
      <c r="A11" s="41" t="s">
        <v>78</v>
      </c>
      <c r="B11" s="37">
        <v>19984</v>
      </c>
      <c r="C11" s="37"/>
      <c r="D11" s="37">
        <v>-17733</v>
      </c>
      <c r="E11" s="37">
        <f>SUM(B11:D11)</f>
        <v>2251</v>
      </c>
      <c r="F11" s="39"/>
      <c r="G11" s="39"/>
    </row>
    <row r="12" spans="1:7" ht="15.75">
      <c r="A12" s="41" t="s">
        <v>130</v>
      </c>
      <c r="B12" s="37">
        <v>27027</v>
      </c>
      <c r="C12" s="37">
        <v>12973</v>
      </c>
      <c r="D12" s="37"/>
      <c r="E12" s="37">
        <f>SUM(B12:D12)</f>
        <v>40000</v>
      </c>
      <c r="F12" s="39"/>
      <c r="G12" s="39"/>
    </row>
    <row r="13" spans="1:7" ht="15.75">
      <c r="A13" s="41" t="s">
        <v>127</v>
      </c>
      <c r="B13" s="86"/>
      <c r="C13" s="86"/>
      <c r="D13" s="44">
        <v>-75</v>
      </c>
      <c r="E13" s="44">
        <f>SUM(B13:D13)</f>
        <v>-75</v>
      </c>
      <c r="F13" s="39"/>
      <c r="G13" s="39"/>
    </row>
    <row r="14" spans="1:14" ht="16.5" thickBot="1">
      <c r="A14" s="40" t="s">
        <v>128</v>
      </c>
      <c r="B14" s="45">
        <f>SUM(B11:B13)</f>
        <v>47011</v>
      </c>
      <c r="C14" s="45">
        <f>SUM(C11:C13)</f>
        <v>12973</v>
      </c>
      <c r="D14" s="45">
        <f>SUM(D11:D13)</f>
        <v>-17808</v>
      </c>
      <c r="E14" s="45">
        <f>SUM(E11:E13)</f>
        <v>42176</v>
      </c>
      <c r="F14" s="39"/>
      <c r="G14" s="39"/>
      <c r="N14" s="98"/>
    </row>
    <row r="15" spans="1:7" ht="16.5" thickTop="1">
      <c r="A15" s="41"/>
      <c r="B15" s="37"/>
      <c r="C15" s="37"/>
      <c r="D15" s="37"/>
      <c r="E15" s="37"/>
      <c r="F15" s="39"/>
      <c r="G15" s="39"/>
    </row>
    <row r="16" spans="1:7" ht="15.75">
      <c r="A16" s="39"/>
      <c r="B16" s="39"/>
      <c r="C16" s="39"/>
      <c r="D16" s="39"/>
      <c r="E16" s="39"/>
      <c r="F16" s="39"/>
      <c r="G16" s="39"/>
    </row>
    <row r="17" spans="1:7" ht="15.75">
      <c r="A17" s="39"/>
      <c r="B17" s="39"/>
      <c r="C17" s="39"/>
      <c r="D17" s="39"/>
      <c r="E17" s="39"/>
      <c r="F17" s="39"/>
      <c r="G17" s="39"/>
    </row>
    <row r="18" spans="1:7" ht="15.75">
      <c r="A18" s="41" t="s">
        <v>79</v>
      </c>
      <c r="B18" s="37">
        <v>19984</v>
      </c>
      <c r="C18" s="37"/>
      <c r="D18" s="37">
        <v>-12875</v>
      </c>
      <c r="E18" s="37">
        <f>SUM(B18:D18)</f>
        <v>7109</v>
      </c>
      <c r="F18" s="39"/>
      <c r="G18" s="39"/>
    </row>
    <row r="19" spans="1:7" ht="15.75">
      <c r="A19" s="41" t="s">
        <v>127</v>
      </c>
      <c r="B19" s="43">
        <v>0</v>
      </c>
      <c r="C19" s="43"/>
      <c r="D19" s="37">
        <v>-1382</v>
      </c>
      <c r="E19" s="37">
        <f>SUM(B19:D19)</f>
        <v>-1382</v>
      </c>
      <c r="F19" s="39"/>
      <c r="G19" s="39"/>
    </row>
    <row r="20" spans="1:7" ht="16.5" thickBot="1">
      <c r="A20" s="40" t="s">
        <v>126</v>
      </c>
      <c r="B20" s="45">
        <f>SUM(B18:B19)</f>
        <v>19984</v>
      </c>
      <c r="C20" s="45"/>
      <c r="D20" s="45">
        <f>SUM(D18:D19)</f>
        <v>-14257</v>
      </c>
      <c r="E20" s="45">
        <f>SUM(E18:E19)</f>
        <v>5727</v>
      </c>
      <c r="F20" s="39"/>
      <c r="G20" s="39"/>
    </row>
    <row r="21" spans="1:7" ht="16.5" thickTop="1">
      <c r="A21" s="41"/>
      <c r="B21" s="37"/>
      <c r="C21" s="37"/>
      <c r="D21" s="37"/>
      <c r="E21" s="37"/>
      <c r="F21" s="39"/>
      <c r="G21" s="39"/>
    </row>
    <row r="22" spans="1:7" ht="15.75">
      <c r="A22" s="39"/>
      <c r="B22" s="39"/>
      <c r="C22" s="39"/>
      <c r="D22" s="39"/>
      <c r="E22" s="39"/>
      <c r="F22" s="39"/>
      <c r="G22" s="39"/>
    </row>
    <row r="23" spans="1:7" ht="15.75">
      <c r="A23" s="39"/>
      <c r="B23" s="39"/>
      <c r="C23" s="39"/>
      <c r="D23" s="39"/>
      <c r="E23" s="39"/>
      <c r="F23" s="39"/>
      <c r="G23" s="39"/>
    </row>
    <row r="24" spans="1:7" ht="15.75">
      <c r="A24" s="39"/>
      <c r="B24" s="39"/>
      <c r="C24" s="39"/>
      <c r="D24" s="39"/>
      <c r="E24" s="39"/>
      <c r="F24" s="39"/>
      <c r="G24" s="39"/>
    </row>
    <row r="25" spans="1:7" ht="15.75">
      <c r="A25" s="40" t="s">
        <v>94</v>
      </c>
      <c r="B25" s="39"/>
      <c r="C25" s="39"/>
      <c r="D25" s="39"/>
      <c r="E25" s="39"/>
      <c r="F25" s="39"/>
      <c r="G25" s="39"/>
    </row>
    <row r="26" spans="1:7" ht="15.75">
      <c r="A26" s="40" t="s">
        <v>93</v>
      </c>
      <c r="B26" s="39"/>
      <c r="C26" s="39"/>
      <c r="D26" s="39"/>
      <c r="E26" s="39"/>
      <c r="F26" s="39"/>
      <c r="G26" s="39"/>
    </row>
  </sheetData>
  <printOptions/>
  <pageMargins left="0.5" right="0.2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workbookViewId="0" topLeftCell="A26">
      <selection activeCell="F29" sqref="F29"/>
    </sheetView>
  </sheetViews>
  <sheetFormatPr defaultColWidth="9.140625" defaultRowHeight="12.75"/>
  <cols>
    <col min="1" max="1" width="40.7109375" style="0" customWidth="1"/>
    <col min="2" max="2" width="0" style="0" hidden="1" customWidth="1"/>
    <col min="3" max="3" width="12.8515625" style="0" customWidth="1"/>
    <col min="4" max="4" width="15.140625" style="0" bestFit="1" customWidth="1"/>
    <col min="5" max="5" width="0" style="0" hidden="1" customWidth="1"/>
    <col min="6" max="6" width="13.57421875" style="0" customWidth="1"/>
    <col min="7" max="7" width="15.140625" style="0" bestFit="1" customWidth="1"/>
  </cols>
  <sheetData>
    <row r="1" spans="1:9" ht="15.75">
      <c r="A1" s="1" t="s">
        <v>80</v>
      </c>
      <c r="B1" s="46"/>
      <c r="C1" s="47"/>
      <c r="D1" s="47"/>
      <c r="E1" s="47"/>
      <c r="F1" s="47"/>
      <c r="G1" s="47"/>
      <c r="H1" s="48"/>
      <c r="I1" s="48"/>
    </row>
    <row r="2" spans="1:9" ht="15.75">
      <c r="A2" s="49" t="s">
        <v>49</v>
      </c>
      <c r="B2" s="50"/>
      <c r="C2" s="47"/>
      <c r="D2" s="47"/>
      <c r="E2" s="47"/>
      <c r="F2" s="47"/>
      <c r="G2" s="47"/>
      <c r="H2" s="48"/>
      <c r="I2" s="48"/>
    </row>
    <row r="3" spans="1:9" ht="15.75">
      <c r="A3" s="51" t="s">
        <v>81</v>
      </c>
      <c r="B3" s="51"/>
      <c r="C3" s="47"/>
      <c r="D3" s="47"/>
      <c r="E3" s="47"/>
      <c r="F3" s="47"/>
      <c r="G3" s="47"/>
      <c r="H3" s="48"/>
      <c r="I3" s="48"/>
    </row>
    <row r="4" spans="1:9" ht="15.75">
      <c r="A4" s="51" t="s">
        <v>132</v>
      </c>
      <c r="B4" s="51"/>
      <c r="C4" s="47"/>
      <c r="D4" s="47"/>
      <c r="E4" s="47"/>
      <c r="F4" s="47"/>
      <c r="G4" s="47"/>
      <c r="H4" s="48"/>
      <c r="I4" s="48"/>
    </row>
    <row r="5" spans="1:9" ht="15.75">
      <c r="A5" s="51" t="s">
        <v>54</v>
      </c>
      <c r="B5" s="51"/>
      <c r="C5" s="47"/>
      <c r="D5" s="47"/>
      <c r="E5" s="47"/>
      <c r="F5" s="47"/>
      <c r="G5" s="47"/>
      <c r="H5" s="48"/>
      <c r="I5" s="48"/>
    </row>
    <row r="6" spans="1:9" ht="15.75">
      <c r="A6" s="51"/>
      <c r="B6" s="51"/>
      <c r="C6" s="47"/>
      <c r="D6" s="47"/>
      <c r="E6" s="47"/>
      <c r="F6" s="47"/>
      <c r="G6" s="47"/>
      <c r="H6" s="48"/>
      <c r="I6" s="48"/>
    </row>
    <row r="7" spans="1:9" ht="15.75">
      <c r="A7" s="51"/>
      <c r="B7" s="51"/>
      <c r="C7" s="101" t="s">
        <v>50</v>
      </c>
      <c r="D7" s="101"/>
      <c r="E7" s="47"/>
      <c r="F7" s="100" t="s">
        <v>51</v>
      </c>
      <c r="G7" s="100"/>
      <c r="H7" s="48"/>
      <c r="I7" s="48"/>
    </row>
    <row r="8" spans="1:9" ht="15.75">
      <c r="A8" s="51"/>
      <c r="B8" s="51"/>
      <c r="C8" s="52" t="s">
        <v>55</v>
      </c>
      <c r="D8" s="52" t="s">
        <v>58</v>
      </c>
      <c r="E8" s="53"/>
      <c r="F8" s="52" t="s">
        <v>55</v>
      </c>
      <c r="G8" s="52" t="s">
        <v>58</v>
      </c>
      <c r="H8" s="48"/>
      <c r="I8" s="48"/>
    </row>
    <row r="9" spans="1:9" ht="15.75">
      <c r="A9" s="51"/>
      <c r="B9" s="51"/>
      <c r="C9" s="52" t="s">
        <v>56</v>
      </c>
      <c r="D9" s="52" t="s">
        <v>56</v>
      </c>
      <c r="E9" s="53"/>
      <c r="F9" s="52" t="s">
        <v>56</v>
      </c>
      <c r="G9" s="52" t="s">
        <v>56</v>
      </c>
      <c r="H9" s="48"/>
      <c r="I9" s="48"/>
    </row>
    <row r="10" spans="1:9" ht="15.75">
      <c r="A10" s="51"/>
      <c r="B10" s="51"/>
      <c r="C10" s="52" t="s">
        <v>57</v>
      </c>
      <c r="D10" s="52" t="s">
        <v>59</v>
      </c>
      <c r="E10" s="53"/>
      <c r="F10" s="52" t="s">
        <v>60</v>
      </c>
      <c r="G10" s="52" t="s">
        <v>59</v>
      </c>
      <c r="H10" s="48"/>
      <c r="I10" s="48"/>
    </row>
    <row r="11" spans="1:9" ht="15.75">
      <c r="A11" s="51"/>
      <c r="B11" s="51"/>
      <c r="C11" s="52"/>
      <c r="D11" s="52" t="s">
        <v>57</v>
      </c>
      <c r="E11" s="53"/>
      <c r="F11" s="52"/>
      <c r="G11" s="52" t="s">
        <v>61</v>
      </c>
      <c r="H11" s="48"/>
      <c r="I11" s="48"/>
    </row>
    <row r="12" spans="1:9" ht="15.75">
      <c r="A12" s="47"/>
      <c r="B12" s="47"/>
      <c r="C12" s="54" t="s">
        <v>124</v>
      </c>
      <c r="D12" s="54" t="s">
        <v>131</v>
      </c>
      <c r="E12" s="55"/>
      <c r="F12" s="54" t="s">
        <v>124</v>
      </c>
      <c r="G12" s="54" t="s">
        <v>131</v>
      </c>
      <c r="H12" s="48"/>
      <c r="I12" s="48"/>
    </row>
    <row r="13" spans="1:9" ht="15.75">
      <c r="A13" s="47"/>
      <c r="B13" s="47"/>
      <c r="C13" s="91" t="s">
        <v>70</v>
      </c>
      <c r="D13" s="91" t="s">
        <v>70</v>
      </c>
      <c r="E13" s="91" t="s">
        <v>70</v>
      </c>
      <c r="F13" s="91" t="s">
        <v>70</v>
      </c>
      <c r="G13" s="91" t="s">
        <v>70</v>
      </c>
      <c r="H13" s="48"/>
      <c r="I13" s="48"/>
    </row>
    <row r="14" spans="1:9" ht="15.75">
      <c r="A14" s="47"/>
      <c r="B14" s="47"/>
      <c r="C14" s="56"/>
      <c r="D14" s="56"/>
      <c r="E14" s="57"/>
      <c r="F14" s="56"/>
      <c r="G14" s="56"/>
      <c r="H14" s="48"/>
      <c r="I14" s="48"/>
    </row>
    <row r="15" spans="1:9" ht="16.5" thickBot="1">
      <c r="A15" s="47" t="s">
        <v>18</v>
      </c>
      <c r="B15" s="47"/>
      <c r="C15" s="87">
        <f>13336+64500</f>
        <v>77836</v>
      </c>
      <c r="D15" s="87">
        <v>15509</v>
      </c>
      <c r="E15" s="87"/>
      <c r="F15" s="87">
        <f>30033+64500</f>
        <v>94533</v>
      </c>
      <c r="G15" s="87">
        <v>34412</v>
      </c>
      <c r="H15" s="48"/>
      <c r="I15" s="48"/>
    </row>
    <row r="16" spans="1:9" ht="16.5" thickTop="1">
      <c r="A16" s="88"/>
      <c r="B16" s="47"/>
      <c r="C16" s="60"/>
      <c r="D16" s="60"/>
      <c r="E16" s="60"/>
      <c r="F16" s="60"/>
      <c r="G16" s="60"/>
      <c r="H16" s="47"/>
      <c r="I16" s="48"/>
    </row>
    <row r="17" spans="1:9" ht="15.75">
      <c r="A17" s="47" t="s">
        <v>82</v>
      </c>
      <c r="B17" s="47"/>
      <c r="C17" s="60">
        <v>2397</v>
      </c>
      <c r="D17" s="60">
        <v>506</v>
      </c>
      <c r="E17" s="60"/>
      <c r="F17" s="60">
        <v>3349</v>
      </c>
      <c r="G17" s="60">
        <v>1723</v>
      </c>
      <c r="H17" s="47"/>
      <c r="I17" s="48"/>
    </row>
    <row r="18" spans="1:9" ht="15.75">
      <c r="A18" s="47" t="s">
        <v>22</v>
      </c>
      <c r="B18" s="47"/>
      <c r="C18" s="47">
        <v>14</v>
      </c>
      <c r="D18" s="47">
        <v>2</v>
      </c>
      <c r="E18" s="47"/>
      <c r="F18" s="47">
        <v>14</v>
      </c>
      <c r="G18" s="47">
        <v>3</v>
      </c>
      <c r="H18" s="58"/>
      <c r="I18" s="48"/>
    </row>
    <row r="19" spans="1:9" ht="15.75">
      <c r="A19" s="47" t="s">
        <v>83</v>
      </c>
      <c r="B19" s="47"/>
      <c r="C19" s="60">
        <f>-596-68</f>
        <v>-664</v>
      </c>
      <c r="D19" s="60">
        <v>-647</v>
      </c>
      <c r="E19" s="60"/>
      <c r="F19" s="60">
        <f>-1202-68</f>
        <v>-1270</v>
      </c>
      <c r="G19" s="60">
        <v>-1421</v>
      </c>
      <c r="H19" s="58"/>
      <c r="I19" s="48"/>
    </row>
    <row r="20" spans="1:9" ht="15.75">
      <c r="A20" s="47" t="s">
        <v>118</v>
      </c>
      <c r="B20" s="47"/>
      <c r="C20" s="60">
        <f>-682-858</f>
        <v>-1540</v>
      </c>
      <c r="D20" s="60">
        <v>-928</v>
      </c>
      <c r="E20" s="60"/>
      <c r="F20" s="60">
        <f>-1365-858</f>
        <v>-2223</v>
      </c>
      <c r="G20" s="60">
        <v>-1856</v>
      </c>
      <c r="H20" s="58"/>
      <c r="I20" s="48"/>
    </row>
    <row r="21" spans="1:9" ht="15.75">
      <c r="A21" s="47" t="s">
        <v>95</v>
      </c>
      <c r="B21" s="47"/>
      <c r="C21" s="59"/>
      <c r="D21" s="59"/>
      <c r="E21" s="47"/>
      <c r="F21" s="59"/>
      <c r="G21" s="59"/>
      <c r="H21" s="47"/>
      <c r="I21" s="48"/>
    </row>
    <row r="22" spans="1:9" ht="21" customHeight="1">
      <c r="A22" s="90" t="s">
        <v>96</v>
      </c>
      <c r="B22" s="47"/>
      <c r="C22" s="47">
        <f>SUM(C17:C21)</f>
        <v>207</v>
      </c>
      <c r="D22" s="47">
        <f>SUM(D17:D21)</f>
        <v>-1067</v>
      </c>
      <c r="E22" s="47"/>
      <c r="F22" s="47">
        <f>SUM(F17:F21)</f>
        <v>-130</v>
      </c>
      <c r="G22" s="47">
        <f>SUM(G17:G21)</f>
        <v>-1551</v>
      </c>
      <c r="H22" s="47"/>
      <c r="I22" s="48"/>
    </row>
    <row r="23" spans="1:9" ht="15.75">
      <c r="A23" s="47" t="s">
        <v>84</v>
      </c>
      <c r="B23" s="47"/>
      <c r="C23" s="59">
        <v>-67</v>
      </c>
      <c r="D23" s="59">
        <v>-23</v>
      </c>
      <c r="E23" s="59"/>
      <c r="F23" s="59">
        <v>-75</v>
      </c>
      <c r="G23" s="59">
        <v>-60</v>
      </c>
      <c r="H23" s="47"/>
      <c r="I23" s="48"/>
    </row>
    <row r="24" spans="1:9" ht="21" customHeight="1">
      <c r="A24" s="89" t="s">
        <v>97</v>
      </c>
      <c r="B24" s="47"/>
      <c r="C24" s="60">
        <f>SUM(C22:C23)</f>
        <v>140</v>
      </c>
      <c r="D24" s="60">
        <f>SUM(D22:D23)</f>
        <v>-1090</v>
      </c>
      <c r="E24" s="60"/>
      <c r="F24" s="60">
        <f>SUM(F22:F23)</f>
        <v>-205</v>
      </c>
      <c r="G24" s="60">
        <f>SUM(G22:G23)</f>
        <v>-1611</v>
      </c>
      <c r="H24" s="47"/>
      <c r="I24" s="48"/>
    </row>
    <row r="25" spans="1:9" ht="18.75" customHeight="1">
      <c r="A25" s="88" t="s">
        <v>77</v>
      </c>
      <c r="B25" s="47"/>
      <c r="C25" s="47">
        <v>121</v>
      </c>
      <c r="D25" s="47">
        <v>117</v>
      </c>
      <c r="E25" s="47"/>
      <c r="F25" s="47">
        <v>130</v>
      </c>
      <c r="G25" s="47">
        <v>229</v>
      </c>
      <c r="H25" s="47"/>
      <c r="I25" s="48"/>
    </row>
    <row r="26" spans="1:9" ht="19.5" customHeight="1" thickBot="1">
      <c r="A26" s="89" t="s">
        <v>98</v>
      </c>
      <c r="B26" s="47"/>
      <c r="C26" s="61">
        <f>SUM(C24:C25)</f>
        <v>261</v>
      </c>
      <c r="D26" s="61">
        <f>SUM(D24:D25)</f>
        <v>-973</v>
      </c>
      <c r="E26" s="61"/>
      <c r="F26" s="61">
        <f>SUM(F24:F25)</f>
        <v>-75</v>
      </c>
      <c r="G26" s="61">
        <f>SUM(G24:G25)</f>
        <v>-1382</v>
      </c>
      <c r="H26" s="47"/>
      <c r="I26" s="48"/>
    </row>
    <row r="27" spans="1:9" ht="13.5" thickTop="1">
      <c r="A27" s="47"/>
      <c r="B27" s="47"/>
      <c r="C27" s="47"/>
      <c r="D27" s="47"/>
      <c r="E27" s="47"/>
      <c r="F27" s="47"/>
      <c r="G27" s="47"/>
      <c r="H27" s="47"/>
      <c r="I27" s="47"/>
    </row>
    <row r="28" spans="1:9" ht="12.75">
      <c r="A28" s="47"/>
      <c r="B28" s="47"/>
      <c r="C28" s="47"/>
      <c r="D28" s="47"/>
      <c r="E28" s="47"/>
      <c r="F28" s="47"/>
      <c r="G28" s="47"/>
      <c r="H28" s="47"/>
      <c r="I28" s="47"/>
    </row>
    <row r="29" spans="1:9" ht="12.75">
      <c r="A29" s="47" t="s">
        <v>86</v>
      </c>
      <c r="B29" s="47"/>
      <c r="C29" s="62">
        <f>+C26/(19984+(72/184*27027))*100</f>
        <v>0.8540636670816291</v>
      </c>
      <c r="D29" s="62">
        <v>-4.86</v>
      </c>
      <c r="E29" s="62"/>
      <c r="F29" s="62">
        <f>+F26/(19984+(72/184*27027))*100</f>
        <v>-0.24542059398897387</v>
      </c>
      <c r="G29" s="62">
        <v>-6.91</v>
      </c>
      <c r="H29" s="63"/>
      <c r="I29" s="63"/>
    </row>
    <row r="30" spans="1:9" ht="12.75">
      <c r="A30" s="47"/>
      <c r="B30" s="47"/>
      <c r="C30" s="62"/>
      <c r="D30" s="62"/>
      <c r="E30" s="62"/>
      <c r="F30" s="62"/>
      <c r="G30" s="62"/>
      <c r="H30" s="47"/>
      <c r="I30" s="47"/>
    </row>
    <row r="31" spans="1:9" ht="12.75">
      <c r="A31" s="47" t="s">
        <v>85</v>
      </c>
      <c r="B31" s="47"/>
      <c r="C31" s="62"/>
      <c r="D31" s="62"/>
      <c r="E31" s="62"/>
      <c r="F31" s="62"/>
      <c r="G31" s="62"/>
      <c r="H31" s="47"/>
      <c r="I31" s="47"/>
    </row>
    <row r="32" spans="1:9" ht="12.75">
      <c r="A32" s="47"/>
      <c r="B32" s="47"/>
      <c r="C32" s="64"/>
      <c r="D32" s="64"/>
      <c r="E32" s="64"/>
      <c r="F32" s="64"/>
      <c r="G32" s="64"/>
      <c r="H32" s="47"/>
      <c r="I32" s="47"/>
    </row>
    <row r="33" spans="1:9" ht="12.75">
      <c r="A33" s="47"/>
      <c r="B33" s="47"/>
      <c r="C33" s="64"/>
      <c r="D33" s="64"/>
      <c r="E33" s="64"/>
      <c r="F33" s="64"/>
      <c r="G33" s="64"/>
      <c r="H33" s="47"/>
      <c r="I33" s="47"/>
    </row>
    <row r="34" spans="1:9" ht="12.75">
      <c r="A34" s="47"/>
      <c r="B34" s="47"/>
      <c r="C34" s="64"/>
      <c r="D34" s="64"/>
      <c r="E34" s="64"/>
      <c r="F34" s="64"/>
      <c r="G34" s="64"/>
      <c r="H34" s="47"/>
      <c r="I34" s="47"/>
    </row>
    <row r="35" spans="1:9" ht="12.75">
      <c r="A35" s="92" t="s">
        <v>90</v>
      </c>
      <c r="B35" s="65"/>
      <c r="C35" s="64"/>
      <c r="D35" s="64"/>
      <c r="E35" s="64"/>
      <c r="F35" s="64"/>
      <c r="G35" s="64"/>
      <c r="H35" s="47"/>
      <c r="I35" s="47"/>
    </row>
    <row r="36" spans="1:9" ht="12.75">
      <c r="A36" s="92" t="s">
        <v>91</v>
      </c>
      <c r="B36" s="65"/>
      <c r="C36" s="47"/>
      <c r="D36" s="47"/>
      <c r="E36" s="47"/>
      <c r="F36" s="47"/>
      <c r="G36" s="47"/>
      <c r="H36" s="47"/>
      <c r="I36" s="47"/>
    </row>
    <row r="37" spans="1:9" ht="12.75">
      <c r="A37" s="47"/>
      <c r="B37" s="47"/>
      <c r="C37" s="47"/>
      <c r="D37" s="47"/>
      <c r="E37" s="47"/>
      <c r="F37" s="47"/>
      <c r="G37" s="47"/>
      <c r="H37" s="47"/>
      <c r="I37" s="47"/>
    </row>
  </sheetData>
  <mergeCells count="2">
    <mergeCell ref="F7:G7"/>
    <mergeCell ref="C7:D7"/>
  </mergeCells>
  <printOptions/>
  <pageMargins left="0.5" right="0.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41">
      <pane xSplit="1" topLeftCell="B1" activePane="topRight" state="frozen"/>
      <selection pane="topLeft" activeCell="A3" sqref="A3"/>
      <selection pane="topRight" activeCell="B59" sqref="B59"/>
    </sheetView>
  </sheetViews>
  <sheetFormatPr defaultColWidth="9.140625" defaultRowHeight="12.75"/>
  <cols>
    <col min="1" max="1" width="61.00390625" style="0" customWidth="1"/>
    <col min="2" max="2" width="14.421875" style="0" customWidth="1"/>
    <col min="3" max="3" width="10.28125" style="0" bestFit="1" customWidth="1"/>
  </cols>
  <sheetData>
    <row r="1" spans="1:3" ht="13.5" customHeight="1">
      <c r="A1" s="1" t="s">
        <v>80</v>
      </c>
      <c r="B1" s="66"/>
      <c r="C1" s="67"/>
    </row>
    <row r="2" spans="1:3" ht="13.5" customHeight="1">
      <c r="A2" s="68" t="s">
        <v>49</v>
      </c>
      <c r="B2" s="66"/>
      <c r="C2" s="67"/>
    </row>
    <row r="3" spans="1:3" ht="13.5" customHeight="1">
      <c r="A3" s="69" t="s">
        <v>62</v>
      </c>
      <c r="B3" s="70"/>
      <c r="C3" s="67"/>
    </row>
    <row r="4" spans="1:3" ht="13.5" customHeight="1">
      <c r="A4" s="69" t="s">
        <v>133</v>
      </c>
      <c r="B4" s="70" t="s">
        <v>41</v>
      </c>
      <c r="C4" s="67"/>
    </row>
    <row r="5" spans="1:3" ht="13.5" customHeight="1">
      <c r="A5" s="66"/>
      <c r="B5" s="71" t="s">
        <v>124</v>
      </c>
      <c r="C5" s="67"/>
    </row>
    <row r="6" spans="1:3" ht="13.5" customHeight="1">
      <c r="A6" s="66"/>
      <c r="B6" s="71" t="s">
        <v>70</v>
      </c>
      <c r="C6" s="67"/>
    </row>
    <row r="7" spans="1:3" ht="13.5" customHeight="1">
      <c r="A7" s="69" t="s">
        <v>63</v>
      </c>
      <c r="C7" s="67"/>
    </row>
    <row r="8" spans="1:3" ht="13.5" customHeight="1">
      <c r="A8" s="66" t="s">
        <v>101</v>
      </c>
      <c r="B8" s="72">
        <v>-130</v>
      </c>
      <c r="C8" s="67"/>
    </row>
    <row r="9" spans="1:3" ht="13.5" customHeight="1">
      <c r="A9" s="66" t="s">
        <v>21</v>
      </c>
      <c r="B9" s="73"/>
      <c r="C9" s="67"/>
    </row>
    <row r="10" spans="1:3" ht="13.5" customHeight="1" hidden="1">
      <c r="A10" s="66" t="s">
        <v>19</v>
      </c>
      <c r="B10" s="74"/>
      <c r="C10" s="67"/>
    </row>
    <row r="11" spans="1:3" ht="13.5" customHeight="1">
      <c r="A11" s="66" t="s">
        <v>4</v>
      </c>
      <c r="B11" s="74">
        <f>1365+858</f>
        <v>2223</v>
      </c>
      <c r="C11" s="67"/>
    </row>
    <row r="12" spans="1:3" ht="13.5" customHeight="1" hidden="1">
      <c r="A12" s="66" t="s">
        <v>102</v>
      </c>
      <c r="B12" s="74"/>
      <c r="C12" s="67"/>
    </row>
    <row r="13" spans="1:3" ht="13.5" customHeight="1">
      <c r="A13" s="66" t="s">
        <v>83</v>
      </c>
      <c r="B13" s="74">
        <f>1202+68</f>
        <v>1270</v>
      </c>
      <c r="C13" s="67"/>
    </row>
    <row r="14" spans="1:3" ht="13.5" customHeight="1">
      <c r="A14" s="66" t="s">
        <v>22</v>
      </c>
      <c r="B14" s="74">
        <v>-14</v>
      </c>
      <c r="C14" s="67"/>
    </row>
    <row r="15" spans="1:3" ht="13.5" customHeight="1">
      <c r="A15" s="66" t="s">
        <v>106</v>
      </c>
      <c r="B15" s="74">
        <v>-18</v>
      </c>
      <c r="C15" s="67"/>
    </row>
    <row r="16" spans="1:3" ht="13.5" customHeight="1" hidden="1">
      <c r="A16" s="66" t="s">
        <v>23</v>
      </c>
      <c r="B16" s="74"/>
      <c r="C16" s="67"/>
    </row>
    <row r="17" spans="1:3" ht="13.5" customHeight="1">
      <c r="A17" s="66" t="s">
        <v>107</v>
      </c>
      <c r="B17" s="74">
        <v>86</v>
      </c>
      <c r="C17" s="67"/>
    </row>
    <row r="18" spans="1:3" ht="13.5" customHeight="1" hidden="1">
      <c r="A18" s="66" t="s">
        <v>24</v>
      </c>
      <c r="B18" s="74"/>
      <c r="C18" s="67"/>
    </row>
    <row r="19" spans="1:3" ht="13.5" customHeight="1">
      <c r="A19" s="66" t="s">
        <v>108</v>
      </c>
      <c r="B19" s="75">
        <f>282+23</f>
        <v>305</v>
      </c>
      <c r="C19" s="67"/>
    </row>
    <row r="20" spans="1:3" ht="13.5" customHeight="1" hidden="1">
      <c r="A20" s="66" t="s">
        <v>109</v>
      </c>
      <c r="B20" s="95"/>
      <c r="C20" s="67"/>
    </row>
    <row r="21" spans="1:3" ht="13.5" customHeight="1" hidden="1">
      <c r="A21" s="66" t="s">
        <v>38</v>
      </c>
      <c r="B21" s="96"/>
      <c r="C21" s="76"/>
    </row>
    <row r="22" spans="1:3" ht="13.5" customHeight="1">
      <c r="A22" s="66" t="s">
        <v>25</v>
      </c>
      <c r="B22" s="72">
        <f>SUM(B8:B21)</f>
        <v>3722</v>
      </c>
      <c r="C22" s="66"/>
    </row>
    <row r="23" spans="1:5" ht="13.5" customHeight="1">
      <c r="A23" s="66" t="s">
        <v>64</v>
      </c>
      <c r="B23" s="74">
        <f>656+1693</f>
        <v>2349</v>
      </c>
      <c r="C23" s="66"/>
      <c r="E23" s="98"/>
    </row>
    <row r="24" spans="1:5" ht="13.5" customHeight="1">
      <c r="A24" s="66" t="s">
        <v>65</v>
      </c>
      <c r="B24" s="74">
        <f>1361-92</f>
        <v>1269</v>
      </c>
      <c r="C24" s="66"/>
      <c r="E24" s="98"/>
    </row>
    <row r="25" spans="1:5" ht="13.5" customHeight="1">
      <c r="A25" s="66" t="s">
        <v>66</v>
      </c>
      <c r="B25" s="75">
        <f>151-256</f>
        <v>-105</v>
      </c>
      <c r="C25" s="66"/>
      <c r="E25" s="98"/>
    </row>
    <row r="26" spans="1:3" ht="13.5" customHeight="1">
      <c r="A26" s="66" t="s">
        <v>26</v>
      </c>
      <c r="B26" s="72">
        <f>SUM(B22:B25)</f>
        <v>7235</v>
      </c>
      <c r="C26" s="66"/>
    </row>
    <row r="27" spans="1:3" ht="13.5" customHeight="1">
      <c r="A27" s="66" t="s">
        <v>27</v>
      </c>
      <c r="B27" s="74">
        <f>-66-9</f>
        <v>-75</v>
      </c>
      <c r="C27" s="66"/>
    </row>
    <row r="28" spans="1:3" ht="13.5" customHeight="1">
      <c r="A28" s="66" t="s">
        <v>83</v>
      </c>
      <c r="B28" s="75">
        <v>-1270</v>
      </c>
      <c r="C28" s="66"/>
    </row>
    <row r="29" spans="1:3" ht="13.5" customHeight="1" hidden="1">
      <c r="A29" s="66" t="s">
        <v>110</v>
      </c>
      <c r="B29" s="95"/>
      <c r="C29" s="66"/>
    </row>
    <row r="30" spans="1:6" ht="13.5" customHeight="1">
      <c r="A30" s="69" t="s">
        <v>28</v>
      </c>
      <c r="B30" s="94">
        <f>+B26+B27+B28</f>
        <v>5890</v>
      </c>
      <c r="C30" s="66"/>
      <c r="F30" s="99"/>
    </row>
    <row r="31" spans="1:3" ht="13.5" customHeight="1">
      <c r="A31" s="67"/>
      <c r="B31" s="67"/>
      <c r="C31" s="67"/>
    </row>
    <row r="32" spans="1:3" ht="13.5" customHeight="1">
      <c r="A32" s="69" t="s">
        <v>29</v>
      </c>
      <c r="B32" s="66"/>
      <c r="C32" s="66"/>
    </row>
    <row r="33" spans="1:3" ht="13.5" customHeight="1">
      <c r="A33" s="66" t="s">
        <v>30</v>
      </c>
      <c r="B33" s="77">
        <v>14</v>
      </c>
      <c r="C33" s="66"/>
    </row>
    <row r="34" spans="1:3" ht="13.5" customHeight="1">
      <c r="A34" s="66" t="s">
        <v>111</v>
      </c>
      <c r="B34" s="74">
        <v>18</v>
      </c>
      <c r="C34" s="66"/>
    </row>
    <row r="35" spans="1:3" ht="13.5" customHeight="1" hidden="1">
      <c r="A35" s="66" t="s">
        <v>112</v>
      </c>
      <c r="B35" s="74"/>
      <c r="C35" s="66"/>
    </row>
    <row r="36" spans="1:3" ht="13.5" customHeight="1" hidden="1">
      <c r="A36" s="66" t="s">
        <v>31</v>
      </c>
      <c r="B36" s="74"/>
      <c r="C36" s="66"/>
    </row>
    <row r="37" spans="1:3" ht="13.5" customHeight="1">
      <c r="A37" s="66" t="s">
        <v>32</v>
      </c>
      <c r="B37" s="74">
        <f>-198-488</f>
        <v>-686</v>
      </c>
      <c r="C37" s="66"/>
    </row>
    <row r="38" spans="1:3" ht="13.5" customHeight="1">
      <c r="A38" s="66" t="s">
        <v>40</v>
      </c>
      <c r="B38" s="75">
        <v>-1000</v>
      </c>
      <c r="C38" s="66"/>
    </row>
    <row r="39" spans="1:6" ht="13.5" customHeight="1">
      <c r="A39" s="69" t="s">
        <v>33</v>
      </c>
      <c r="B39" s="94">
        <f>SUM(B33:B38)</f>
        <v>-1654</v>
      </c>
      <c r="C39" s="66"/>
      <c r="F39" s="99"/>
    </row>
    <row r="40" spans="1:3" ht="13.5" customHeight="1">
      <c r="A40" s="67"/>
      <c r="B40" s="67"/>
      <c r="C40" s="67"/>
    </row>
    <row r="41" spans="1:3" ht="13.5" customHeight="1">
      <c r="A41" s="69" t="s">
        <v>34</v>
      </c>
      <c r="B41" s="66"/>
      <c r="C41" s="67"/>
    </row>
    <row r="42" spans="1:3" ht="13.5" customHeight="1" hidden="1">
      <c r="A42" s="66" t="s">
        <v>35</v>
      </c>
      <c r="B42" s="77"/>
      <c r="C42" s="67"/>
    </row>
    <row r="43" spans="1:3" ht="13.5" customHeight="1">
      <c r="A43" s="66" t="s">
        <v>113</v>
      </c>
      <c r="B43" s="77">
        <f>165</f>
        <v>165</v>
      </c>
      <c r="C43" s="67"/>
    </row>
    <row r="44" spans="1:3" ht="13.5" customHeight="1" hidden="1">
      <c r="A44" s="66" t="s">
        <v>114</v>
      </c>
      <c r="B44" s="74"/>
      <c r="C44" s="67"/>
    </row>
    <row r="45" spans="1:3" ht="13.5" customHeight="1" hidden="1">
      <c r="A45" s="66" t="s">
        <v>115</v>
      </c>
      <c r="B45" s="74"/>
      <c r="C45" s="67"/>
    </row>
    <row r="46" spans="1:3" ht="13.5" customHeight="1" hidden="1">
      <c r="A46" s="66" t="s">
        <v>117</v>
      </c>
      <c r="B46" s="74"/>
      <c r="C46" s="67"/>
    </row>
    <row r="47" spans="1:3" ht="13.5" customHeight="1">
      <c r="A47" s="66" t="s">
        <v>116</v>
      </c>
      <c r="B47" s="75">
        <f>-730-514</f>
        <v>-1244</v>
      </c>
      <c r="C47" s="67"/>
    </row>
    <row r="48" spans="1:6" ht="13.5" customHeight="1">
      <c r="A48" s="69" t="s">
        <v>36</v>
      </c>
      <c r="B48" s="97">
        <f>SUM(B42:B47)</f>
        <v>-1079</v>
      </c>
      <c r="C48" s="67"/>
      <c r="F48" s="99"/>
    </row>
    <row r="49" spans="1:3" ht="13.5" customHeight="1">
      <c r="A49" s="69" t="s">
        <v>103</v>
      </c>
      <c r="B49" s="66">
        <f>+B30+B39+B48</f>
        <v>3157</v>
      </c>
      <c r="C49" s="67"/>
    </row>
    <row r="50" spans="1:3" ht="13.5" customHeight="1">
      <c r="A50" s="69" t="s">
        <v>136</v>
      </c>
      <c r="B50" s="66">
        <f>-15993+3439</f>
        <v>-12554</v>
      </c>
      <c r="C50" s="67"/>
    </row>
    <row r="51" spans="1:3" ht="13.5" customHeight="1" thickBot="1">
      <c r="A51" s="69" t="s">
        <v>134</v>
      </c>
      <c r="B51" s="78">
        <f>+B49+B50</f>
        <v>-9397</v>
      </c>
      <c r="C51" s="67"/>
    </row>
    <row r="52" spans="1:3" ht="13.5" customHeight="1" thickTop="1">
      <c r="A52" s="66"/>
      <c r="B52" s="66"/>
      <c r="C52" s="67"/>
    </row>
    <row r="53" spans="1:3" ht="13.5" customHeight="1">
      <c r="A53" s="69" t="s">
        <v>135</v>
      </c>
      <c r="B53" s="66"/>
      <c r="C53" s="67"/>
    </row>
    <row r="54" spans="1:3" ht="13.5" customHeight="1">
      <c r="A54" s="66" t="s">
        <v>37</v>
      </c>
      <c r="B54" s="66">
        <v>2100</v>
      </c>
      <c r="C54" s="67"/>
    </row>
    <row r="55" spans="1:3" ht="13.5" customHeight="1">
      <c r="A55" s="66" t="s">
        <v>52</v>
      </c>
      <c r="B55" s="66">
        <f>1981+1953</f>
        <v>3934</v>
      </c>
      <c r="C55" s="67"/>
    </row>
    <row r="56" spans="1:3" ht="13.5" customHeight="1">
      <c r="A56" s="66" t="s">
        <v>89</v>
      </c>
      <c r="B56" s="66">
        <v>-15431</v>
      </c>
      <c r="C56" s="67"/>
    </row>
    <row r="57" spans="1:3" ht="13.5" customHeight="1" thickBot="1">
      <c r="A57" s="66"/>
      <c r="B57" s="78">
        <f>SUM(B54:B56)</f>
        <v>-9397</v>
      </c>
      <c r="C57" s="67"/>
    </row>
    <row r="58" spans="1:3" ht="13.5" customHeight="1" thickTop="1">
      <c r="A58" s="66"/>
      <c r="B58" s="79"/>
      <c r="C58" s="67"/>
    </row>
    <row r="59" spans="1:3" ht="13.5" customHeight="1">
      <c r="A59" s="66" t="s">
        <v>104</v>
      </c>
      <c r="B59" s="79"/>
      <c r="C59" s="67"/>
    </row>
    <row r="60" spans="1:3" ht="13.5" customHeight="1">
      <c r="A60" s="66" t="s">
        <v>105</v>
      </c>
      <c r="B60" s="79"/>
      <c r="C60" s="67"/>
    </row>
    <row r="61" spans="1:3" ht="13.5" customHeight="1">
      <c r="A61" s="66"/>
      <c r="B61" s="79"/>
      <c r="C61" s="67"/>
    </row>
    <row r="62" spans="1:3" ht="13.5" customHeight="1">
      <c r="A62" s="93" t="s">
        <v>100</v>
      </c>
      <c r="B62" s="79"/>
      <c r="C62" s="67"/>
    </row>
    <row r="63" spans="1:3" ht="13.5" customHeight="1">
      <c r="A63" s="93" t="s">
        <v>99</v>
      </c>
      <c r="B63" s="79"/>
      <c r="C63" s="67"/>
    </row>
    <row r="64" spans="1:3" ht="15.75">
      <c r="A64" s="79"/>
      <c r="B64" s="79"/>
      <c r="C64" s="67"/>
    </row>
    <row r="65" spans="1:3" ht="15.75">
      <c r="A65" s="79"/>
      <c r="B65" s="79"/>
      <c r="C65" s="67"/>
    </row>
    <row r="66" spans="1:3" ht="15.75">
      <c r="A66" s="79"/>
      <c r="B66" s="79"/>
      <c r="C66" s="67"/>
    </row>
    <row r="67" spans="1:3" ht="15.75">
      <c r="A67" s="79"/>
      <c r="B67" s="79"/>
      <c r="C67" s="67"/>
    </row>
    <row r="68" spans="1:3" ht="15.75">
      <c r="A68" s="79"/>
      <c r="B68" s="79"/>
      <c r="C68" s="67"/>
    </row>
    <row r="69" spans="1:3" ht="15.75">
      <c r="A69" s="79"/>
      <c r="B69" s="79"/>
      <c r="C69" s="67"/>
    </row>
    <row r="70" spans="1:3" ht="15.75">
      <c r="A70" s="79"/>
      <c r="B70" s="80"/>
      <c r="C70" s="67"/>
    </row>
    <row r="71" spans="1:3" ht="15.75">
      <c r="A71" s="79"/>
      <c r="B71" s="80"/>
      <c r="C71" s="67"/>
    </row>
    <row r="72" spans="1:3" ht="15.75">
      <c r="A72" s="79"/>
      <c r="B72" s="80"/>
      <c r="C72" s="67"/>
    </row>
    <row r="73" spans="1:3" ht="15.75">
      <c r="A73" s="79"/>
      <c r="B73" s="80"/>
      <c r="C73" s="67"/>
    </row>
    <row r="74" spans="1:3" ht="15.75">
      <c r="A74" s="79"/>
      <c r="B74" s="80"/>
      <c r="C74" s="67"/>
    </row>
    <row r="75" spans="1:3" ht="15.75">
      <c r="A75" s="79"/>
      <c r="B75" s="80"/>
      <c r="C75" s="67"/>
    </row>
    <row r="76" spans="1:3" ht="15.75">
      <c r="A76" s="79"/>
      <c r="B76" s="80"/>
      <c r="C76" s="67"/>
    </row>
    <row r="77" spans="1:3" ht="15.75">
      <c r="A77" s="79"/>
      <c r="B77" s="80"/>
      <c r="C77" s="67"/>
    </row>
    <row r="78" spans="1:3" ht="15.75">
      <c r="A78" s="79"/>
      <c r="B78" s="79"/>
      <c r="C78" s="67"/>
    </row>
    <row r="79" spans="1:3" ht="15.75">
      <c r="A79" s="79"/>
      <c r="B79" s="79"/>
      <c r="C79" s="67"/>
    </row>
    <row r="80" spans="1:3" ht="15.75">
      <c r="A80" s="79"/>
      <c r="B80" s="79"/>
      <c r="C80" s="67"/>
    </row>
    <row r="81" spans="1:3" ht="15.75">
      <c r="A81" s="79"/>
      <c r="B81" s="79"/>
      <c r="C81" s="67"/>
    </row>
    <row r="82" spans="1:3" ht="15.75">
      <c r="A82" s="79"/>
      <c r="B82" s="79"/>
      <c r="C82" s="67"/>
    </row>
  </sheetData>
  <printOptions/>
  <pageMargins left="0.75" right="0.75" top="1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ghyeoh</dc:creator>
  <cp:keywords/>
  <dc:description/>
  <cp:lastModifiedBy>oem</cp:lastModifiedBy>
  <cp:lastPrinted>2003-02-27T23:58:04Z</cp:lastPrinted>
  <dcterms:created xsi:type="dcterms:W3CDTF">2002-11-11T05:40:34Z</dcterms:created>
  <dcterms:modified xsi:type="dcterms:W3CDTF">2003-02-28T00:48:53Z</dcterms:modified>
  <cp:category/>
  <cp:version/>
  <cp:contentType/>
  <cp:contentStatus/>
</cp:coreProperties>
</file>