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308" windowWidth="12036" windowHeight="10656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Sheet'!$B$1:$H$70</definedName>
    <definedName name="_xlnm.Print_Area" localSheetId="4">'Cashflow'!$B$1:$H$66</definedName>
    <definedName name="_xlnm.Print_Area" localSheetId="1">'Comprehensive'!$C$1:$L$37</definedName>
    <definedName name="_xlnm.Print_Area" localSheetId="3">'Equity Change'!$B$2:$R$44</definedName>
    <definedName name="_xlnm.Print_Area" localSheetId="0">'Income Statemen'!$C$1:$L$59</definedName>
    <definedName name="_xlnm.Print_Area">'Cashflow'!$A$3:$E$66</definedName>
  </definedNames>
  <calcPr fullCalcOnLoad="1"/>
</workbook>
</file>

<file path=xl/sharedStrings.xml><?xml version="1.0" encoding="utf-8"?>
<sst xmlns="http://schemas.openxmlformats.org/spreadsheetml/2006/main" count="220" uniqueCount="159">
  <si>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</si>
  <si>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</si>
  <si>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</si>
  <si>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</si>
  <si>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</si>
  <si>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</si>
  <si>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</si>
  <si>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</si>
  <si>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</si>
  <si>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</si>
  <si>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</si>
  <si>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</si>
  <si>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</si>
  <si>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</si>
  <si>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</si>
  <si>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</si>
  <si>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</si>
  <si>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</si>
  <si>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</si>
  <si>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</si>
  <si>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</si>
  <si>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</si>
  <si>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</si>
  <si>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</si>
  <si>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</si>
  <si>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</si>
  <si>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</si>
  <si>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</si>
  <si>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</si>
  <si>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</si>
  <si>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</si>
  <si>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</si>
  <si>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</si>
  <si>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</si>
  <si>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</si>
  <si>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</si>
  <si>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</si>
  <si>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</si>
  <si>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</si>
  <si>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</si>
  <si>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</si>
  <si>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</si>
  <si>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</si>
  <si>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</si>
  <si>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</si>
  <si>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</si>
  <si>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</si>
  <si>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</si>
  <si>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</si>
  <si>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</si>
  <si>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</si>
  <si>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</si>
  <si>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</si>
  <si>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</si>
  <si>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</si>
  <si>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</si>
  <si>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</si>
  <si>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</si>
  <si>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</si>
  <si>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</si>
  <si>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</si>
  <si>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</si>
  <si>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</si>
  <si>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</si>
  <si>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</si>
  <si>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Purchase of land held for development</t>
  </si>
  <si>
    <t>As at</t>
  </si>
  <si>
    <t>Cumulative to date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</si>
  <si>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</si>
  <si>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</si>
  <si>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</si>
  <si>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</si>
  <si>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</si>
  <si>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</si>
  <si>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</si>
  <si>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</si>
  <si>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</si>
  <si>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</si>
  <si>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</si>
  <si>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</si>
  <si>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</si>
  <si>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</si>
  <si>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</si>
  <si>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</si>
  <si>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</si>
  <si>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</si>
  <si>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</si>
  <si>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</si>
  <si>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Non-controlling interest</t>
  </si>
  <si>
    <t>Exchange differences on translating</t>
  </si>
  <si>
    <t xml:space="preserve"> foreign operations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</si>
  <si>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</si>
  <si>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</si>
  <si>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</si>
  <si>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</si>
  <si>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</si>
  <si>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</si>
  <si>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</si>
  <si>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</si>
  <si>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</si>
  <si>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</si>
  <si>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</si>
  <si>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</si>
  <si>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</si>
  <si>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</si>
  <si>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</si>
  <si>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</si>
  <si>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</si>
  <si>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</si>
  <si>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</si>
  <si>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</si>
  <si>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Owner of  the Parent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</si>
  <si>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</si>
  <si>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</si>
  <si>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</si>
  <si>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</si>
  <si>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</si>
  <si>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</si>
  <si>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</si>
  <si>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</si>
  <si>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</si>
  <si>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</si>
  <si>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</si>
  <si>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</si>
  <si>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</si>
  <si>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</si>
  <si>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</si>
  <si>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</si>
  <si>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</si>
  <si>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</si>
  <si>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</si>
  <si>
    <t xml:space="preserve">  year as at 1 Apr. 2011</t>
  </si>
  <si>
    <t>Development properties</t>
  </si>
  <si>
    <t xml:space="preserve"> the Audited Financial Statements for the year ended 31st March 2012)</t>
  </si>
  <si>
    <t xml:space="preserve">  year as at 1 Apr. 2012</t>
  </si>
  <si>
    <t>Proceeds from disposal of land held for development</t>
  </si>
  <si>
    <t>Net cash outflow from acquisition of Associates / Subsidiary</t>
  </si>
  <si>
    <t>Profit  before tax</t>
  </si>
  <si>
    <t>Profit Attributable to :</t>
  </si>
  <si>
    <t>FOR THE YEAR ENDED 31 MARCH 2013</t>
  </si>
  <si>
    <t>Profit  for the year</t>
  </si>
  <si>
    <t xml:space="preserve">  for the year</t>
  </si>
  <si>
    <t>AS AT 31 MARCH 2013</t>
  </si>
  <si>
    <t>Year</t>
  </si>
  <si>
    <t>ended 31 March 2013</t>
  </si>
  <si>
    <t>ended 31 March 2012</t>
  </si>
  <si>
    <t xml:space="preserve">Year </t>
  </si>
  <si>
    <t>Ended</t>
  </si>
  <si>
    <t>Current Year</t>
  </si>
  <si>
    <t>(loss) for the year</t>
  </si>
  <si>
    <t>Balance at end of year</t>
  </si>
  <si>
    <t>Total comprehensive income</t>
  </si>
  <si>
    <t>Total Comprehensive Income Attributable to :</t>
  </si>
  <si>
    <t>Cash &amp; cash equivalents at end of year</t>
  </si>
  <si>
    <t>Net cash flows used in investing activities</t>
  </si>
  <si>
    <t>Net cash flows used in financing activities</t>
  </si>
  <si>
    <t>Proceeds from disposal of property, plant and equipment</t>
  </si>
  <si>
    <t>Net cash flows generated from operating activities</t>
  </si>
  <si>
    <t>Cash generated from operations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</si>
</sst>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2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133350</xdr:rowOff>
    </xdr:from>
    <xdr:to>
      <xdr:col>8</xdr:col>
      <xdr:colOff>628650</xdr:colOff>
      <xdr:row>10</xdr:row>
      <xdr:rowOff>133350</xdr:rowOff>
    </xdr:to>
    <xdr:sp>
      <xdr:nvSpPr>
        <xdr:cNvPr id="2" name="Line 7"/>
        <xdr:cNvSpPr>
          <a:spLocks/>
        </xdr:cNvSpPr>
      </xdr:nvSpPr>
      <xdr:spPr>
        <a:xfrm flipV="1">
          <a:off x="7781925" y="233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876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781050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8859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zoomScale="80" zoomScaleNormal="80" zoomScalePageLayoutView="0" workbookViewId="0" topLeftCell="B1">
      <selection activeCell="C11" sqref="C11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36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">
      <c r="A4" s="2"/>
      <c r="B4" s="8"/>
      <c r="C4" s="8" t="s">
        <v>51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128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">
        <v>139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">
      <c r="A10" s="2"/>
      <c r="B10" s="8"/>
      <c r="C10" s="38"/>
      <c r="D10" s="8"/>
      <c r="E10" s="34">
        <v>2013</v>
      </c>
      <c r="F10" s="34"/>
      <c r="G10" s="34">
        <v>2012</v>
      </c>
      <c r="H10" s="8"/>
      <c r="I10" s="34">
        <f>+E10</f>
        <v>2013</v>
      </c>
      <c r="J10" s="8"/>
      <c r="K10" s="34">
        <f>+G10</f>
        <v>2012</v>
      </c>
      <c r="L10" s="34"/>
      <c r="M10" s="8"/>
      <c r="N10" s="29"/>
      <c r="O10" s="29"/>
      <c r="P10" s="29"/>
      <c r="Q10" s="29"/>
      <c r="R10" s="29"/>
    </row>
    <row r="11" spans="1:13" ht="15">
      <c r="A11" s="2"/>
      <c r="B11" s="8"/>
      <c r="C11" s="8"/>
      <c r="E11" s="64" t="s">
        <v>43</v>
      </c>
      <c r="F11" s="64"/>
      <c r="G11" s="64" t="s">
        <v>7</v>
      </c>
      <c r="H11" s="64"/>
      <c r="I11" s="64" t="s">
        <v>148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41</v>
      </c>
      <c r="F12" s="64"/>
      <c r="G12" s="64" t="str">
        <f>+E12</f>
        <v> Quarter Ended</v>
      </c>
      <c r="H12" s="64"/>
      <c r="I12" s="64" t="s">
        <v>67</v>
      </c>
      <c r="J12" s="64"/>
      <c r="K12" s="64" t="s">
        <v>147</v>
      </c>
      <c r="L12" s="12"/>
      <c r="M12" s="8"/>
    </row>
    <row r="13" spans="1:13" ht="15">
      <c r="A13" s="2"/>
      <c r="B13" s="8"/>
      <c r="C13" s="8"/>
      <c r="D13" s="8"/>
      <c r="E13" s="65">
        <v>39172</v>
      </c>
      <c r="F13" s="50"/>
      <c r="G13" s="65">
        <f>+E13</f>
        <v>39172</v>
      </c>
      <c r="H13" s="50"/>
      <c r="I13" s="65">
        <f>+G13</f>
        <v>39172</v>
      </c>
      <c r="J13" s="50"/>
      <c r="K13" s="65">
        <f>+I13</f>
        <v>39172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73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">
        <v>0</v>
      </c>
      <c r="D17" s="8"/>
      <c r="E17" s="18">
        <f>+I17-162445</f>
        <v>52830</v>
      </c>
      <c r="F17" s="18"/>
      <c r="G17" s="18">
        <f>+K17-183185</f>
        <v>56855</v>
      </c>
      <c r="H17" s="66"/>
      <c r="I17" s="18">
        <v>215275</v>
      </c>
      <c r="J17" s="18"/>
      <c r="K17" s="18">
        <v>240040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</v>
      </c>
      <c r="D19" s="8"/>
      <c r="E19" s="18">
        <f>-+E17-E21-E23-E25-E27+E30</f>
        <v>-48987</v>
      </c>
      <c r="F19" s="18"/>
      <c r="G19" s="18">
        <f>-+G17-G21-G23-G25+G30-G27</f>
        <v>-53008</v>
      </c>
      <c r="H19" s="18"/>
      <c r="I19" s="18">
        <f>-+I17-I21-I23-I25-I27+I30</f>
        <v>-199338</v>
      </c>
      <c r="J19" s="18"/>
      <c r="K19" s="18">
        <f>-+K17-K21-K23-K25-K27+K30</f>
        <v>-224543</v>
      </c>
      <c r="L19" s="18"/>
      <c r="M19" s="17"/>
    </row>
    <row r="20" spans="1:13" ht="1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 t="s">
        <v>2</v>
      </c>
      <c r="D21" s="8"/>
      <c r="E21" s="18">
        <f>+I21-621</f>
        <v>1362</v>
      </c>
      <c r="F21" s="18"/>
      <c r="G21" s="18">
        <f>+K21-209</f>
        <v>625</v>
      </c>
      <c r="H21" s="66"/>
      <c r="I21" s="18">
        <v>1983</v>
      </c>
      <c r="J21" s="18"/>
      <c r="K21" s="18">
        <v>834</v>
      </c>
      <c r="L21" s="18"/>
      <c r="M21" s="17"/>
    </row>
    <row r="22" spans="1:13" ht="1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">
      <c r="A23" s="2"/>
      <c r="B23" s="8"/>
      <c r="C23" s="8" t="s">
        <v>55</v>
      </c>
      <c r="D23" s="8"/>
      <c r="E23" s="18">
        <f>+I23+2721</f>
        <v>-790</v>
      </c>
      <c r="F23" s="18"/>
      <c r="G23" s="18">
        <f>+K23+2722</f>
        <v>-904</v>
      </c>
      <c r="H23" s="66"/>
      <c r="I23" s="18">
        <v>-3511</v>
      </c>
      <c r="J23" s="18"/>
      <c r="K23" s="18">
        <v>-3626</v>
      </c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>
      <c r="A25" s="2"/>
      <c r="B25" s="8"/>
      <c r="C25" s="8" t="s">
        <v>3</v>
      </c>
      <c r="D25" s="8"/>
      <c r="E25" s="18">
        <f>+I25+8490</f>
        <v>-2850</v>
      </c>
      <c r="F25" s="18"/>
      <c r="G25" s="18">
        <f>+K25+7448</f>
        <v>-2501</v>
      </c>
      <c r="H25" s="66"/>
      <c r="I25" s="18">
        <v>-11340</v>
      </c>
      <c r="J25" s="18"/>
      <c r="K25" s="18">
        <v>-9949</v>
      </c>
      <c r="L25" s="31"/>
      <c r="M25" s="17"/>
    </row>
    <row r="26" spans="1:13" ht="1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>
      <c r="A27" s="2"/>
      <c r="B27" s="8"/>
      <c r="C27" s="8" t="s">
        <v>85</v>
      </c>
      <c r="D27" s="8"/>
      <c r="E27" s="18">
        <f>+I27+13</f>
        <v>-10</v>
      </c>
      <c r="F27" s="18"/>
      <c r="G27" s="18">
        <f>+K27+54</f>
        <v>17</v>
      </c>
      <c r="H27" s="66"/>
      <c r="I27" s="18">
        <v>-23</v>
      </c>
      <c r="J27" s="18"/>
      <c r="K27" s="18">
        <v>-37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">
      <c r="A30" s="2"/>
      <c r="B30" s="8"/>
      <c r="C30" s="28" t="s">
        <v>137</v>
      </c>
      <c r="D30" s="8"/>
      <c r="E30" s="68">
        <f>+I30-1491</f>
        <v>1555</v>
      </c>
      <c r="F30" s="18"/>
      <c r="G30" s="68">
        <f>+K30-1635</f>
        <v>1084</v>
      </c>
      <c r="H30" s="66"/>
      <c r="I30" s="68">
        <v>3046</v>
      </c>
      <c r="J30" s="18"/>
      <c r="K30" s="68">
        <v>2719</v>
      </c>
      <c r="L30" s="30"/>
      <c r="M30" s="17"/>
    </row>
    <row r="31" spans="1:13" ht="1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">
      <c r="A32" s="2"/>
      <c r="B32" s="8"/>
      <c r="C32" s="8" t="s">
        <v>4</v>
      </c>
      <c r="D32" s="8"/>
      <c r="E32" s="18">
        <f>+I32+827</f>
        <v>-322</v>
      </c>
      <c r="F32" s="18"/>
      <c r="G32" s="18">
        <f>+K32+740</f>
        <v>-430</v>
      </c>
      <c r="H32" s="66"/>
      <c r="I32" s="18">
        <v>-1149</v>
      </c>
      <c r="J32" s="18"/>
      <c r="K32" s="18">
        <v>-1170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" hidden="1">
      <c r="A35" s="2"/>
      <c r="B35" s="8"/>
      <c r="C35" s="28" t="s">
        <v>74</v>
      </c>
      <c r="D35" s="8"/>
      <c r="E35" s="68">
        <f>+E32+E30</f>
        <v>1233</v>
      </c>
      <c r="F35" s="18"/>
      <c r="G35" s="68">
        <f>+G32+G30</f>
        <v>654</v>
      </c>
      <c r="H35" s="66"/>
      <c r="I35" s="68">
        <f>+I32+I30</f>
        <v>1897</v>
      </c>
      <c r="J35" s="18"/>
      <c r="K35" s="68">
        <f>+K32+K30</f>
        <v>1549</v>
      </c>
      <c r="L35" s="30"/>
      <c r="M35" s="17"/>
    </row>
    <row r="36" spans="1:13" ht="1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" hidden="1">
      <c r="A37" s="2"/>
      <c r="B37" s="8"/>
      <c r="C37" s="28" t="s">
        <v>75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" hidden="1">
      <c r="A38" s="2"/>
      <c r="B38" s="8"/>
      <c r="C38" s="8" t="s">
        <v>76</v>
      </c>
      <c r="D38" s="8"/>
      <c r="E38" s="69" t="s">
        <v>78</v>
      </c>
      <c r="F38" s="18"/>
      <c r="G38" s="69" t="s">
        <v>78</v>
      </c>
      <c r="H38" s="66"/>
      <c r="I38" s="69" t="s">
        <v>78</v>
      </c>
      <c r="J38" s="18"/>
      <c r="K38" s="69" t="s">
        <v>78</v>
      </c>
      <c r="L38" s="31"/>
      <c r="M38" s="17"/>
    </row>
    <row r="39" spans="1:13" ht="15" hidden="1">
      <c r="A39" s="2"/>
      <c r="B39" s="8"/>
      <c r="C39" s="8" t="s">
        <v>77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.75" thickBot="1">
      <c r="A41" s="2"/>
      <c r="B41" s="8"/>
      <c r="C41" s="28" t="s">
        <v>140</v>
      </c>
      <c r="D41" s="8"/>
      <c r="E41" s="70">
        <f>SUM(E35:E40)</f>
        <v>1233</v>
      </c>
      <c r="F41" s="18"/>
      <c r="G41" s="70">
        <f>SUM(G35:G40)</f>
        <v>654</v>
      </c>
      <c r="H41" s="66"/>
      <c r="I41" s="70">
        <f>SUM(I35:I40)</f>
        <v>1897</v>
      </c>
      <c r="J41" s="18"/>
      <c r="K41" s="70">
        <f>SUM(K35:K40)</f>
        <v>1549</v>
      </c>
      <c r="L41" s="30"/>
      <c r="M41" s="17"/>
    </row>
    <row r="42" spans="1:13" ht="1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">
      <c r="A44" s="2"/>
      <c r="B44" s="8"/>
      <c r="C44" s="28" t="s">
        <v>138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">
      <c r="A45" s="2"/>
      <c r="B45" s="8"/>
      <c r="C45" s="8" t="s">
        <v>111</v>
      </c>
      <c r="D45" s="8"/>
      <c r="E45" s="18">
        <f>E47-E46</f>
        <v>964</v>
      </c>
      <c r="F45" s="18"/>
      <c r="G45" s="18">
        <f>G47-G46</f>
        <v>639</v>
      </c>
      <c r="H45" s="18"/>
      <c r="I45" s="18">
        <f>+I47-I46</f>
        <v>1698</v>
      </c>
      <c r="J45" s="18"/>
      <c r="K45" s="18">
        <f>+K47-K46</f>
        <v>1633</v>
      </c>
      <c r="L45" s="24"/>
      <c r="M45" s="17"/>
    </row>
    <row r="46" spans="1:13" ht="15.75" thickBot="1">
      <c r="A46" s="2"/>
      <c r="B46" s="8"/>
      <c r="C46" s="8" t="s">
        <v>88</v>
      </c>
      <c r="D46" s="8"/>
      <c r="E46" s="18">
        <f>+I46+70</f>
        <v>269</v>
      </c>
      <c r="F46" s="66"/>
      <c r="G46" s="18">
        <f>+K46+99</f>
        <v>15</v>
      </c>
      <c r="H46" s="66"/>
      <c r="I46" s="18">
        <v>199</v>
      </c>
      <c r="J46" s="66"/>
      <c r="K46" s="18">
        <v>-84</v>
      </c>
      <c r="L46" s="24"/>
      <c r="M46" s="17"/>
    </row>
    <row r="47" spans="1:13" ht="15.75" thickBot="1">
      <c r="A47" s="2"/>
      <c r="B47" s="8"/>
      <c r="C47" s="28"/>
      <c r="D47" s="8"/>
      <c r="E47" s="72">
        <f>+E41</f>
        <v>1233</v>
      </c>
      <c r="F47" s="18"/>
      <c r="G47" s="72">
        <f>+G41</f>
        <v>654</v>
      </c>
      <c r="H47" s="66"/>
      <c r="I47" s="72">
        <f>+I41</f>
        <v>1897</v>
      </c>
      <c r="J47" s="18"/>
      <c r="K47" s="72">
        <f>+K41</f>
        <v>1549</v>
      </c>
      <c r="L47" s="24"/>
      <c r="M47" s="17"/>
    </row>
    <row r="48" spans="1:13" ht="1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" hidden="1">
      <c r="A49" s="2"/>
      <c r="B49" s="8"/>
      <c r="C49" s="59" t="s">
        <v>82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" hidden="1">
      <c r="A50" s="2"/>
      <c r="B50" s="8"/>
      <c r="C50" s="25" t="s">
        <v>79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5.75" hidden="1" thickBot="1">
      <c r="A51" s="2"/>
      <c r="B51" s="8"/>
      <c r="C51" s="25" t="s">
        <v>80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5.7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5.75" thickBot="1">
      <c r="A53" s="5"/>
      <c r="B53" s="25"/>
      <c r="C53" s="59" t="s">
        <v>82</v>
      </c>
      <c r="D53" s="25"/>
      <c r="E53" s="74">
        <v>0.11</v>
      </c>
      <c r="F53" s="59"/>
      <c r="G53" s="74">
        <f>+K53-0.12</f>
        <v>0.07</v>
      </c>
      <c r="H53" s="59"/>
      <c r="I53" s="74">
        <v>0.2</v>
      </c>
      <c r="J53" s="59"/>
      <c r="K53" s="74">
        <v>0.19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">
      <c r="A55" s="2"/>
      <c r="B55" s="8"/>
      <c r="C55" s="28" t="s">
        <v>81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2"/>
      <c r="B57" s="8"/>
      <c r="C57" s="28" t="s">
        <v>127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2"/>
      <c r="B58" s="8"/>
      <c r="C58" s="28" t="s">
        <v>133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6"/>
  <sheetViews>
    <sheetView showOutlineSymbols="0" zoomScale="85" zoomScaleNormal="85" zoomScalePageLayoutView="0" workbookViewId="0" topLeftCell="E10">
      <selection activeCell="I22" sqref="I22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36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2"/>
      <c r="B4" s="8"/>
      <c r="C4" s="8" t="s">
        <v>51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122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tr">
        <f>'Income Statemen'!C7</f>
        <v>FOR THE YEAR ENDED 31 MARCH 2013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">
      <c r="A10" s="2"/>
      <c r="B10" s="8"/>
      <c r="C10" s="38"/>
      <c r="D10" s="8"/>
      <c r="E10" s="34">
        <f>+'Income Statemen'!E10</f>
        <v>2013</v>
      </c>
      <c r="F10" s="8"/>
      <c r="G10" s="34">
        <f>+'Income Statemen'!G10</f>
        <v>2012</v>
      </c>
      <c r="H10" s="8"/>
      <c r="I10" s="34">
        <f>+E10</f>
        <v>2013</v>
      </c>
      <c r="J10" s="8"/>
      <c r="K10" s="34">
        <f>+G10</f>
        <v>2012</v>
      </c>
      <c r="L10" s="34"/>
      <c r="M10" s="8"/>
    </row>
    <row r="11" spans="1:13" ht="15">
      <c r="A11" s="2"/>
      <c r="B11" s="8"/>
      <c r="C11" s="8"/>
      <c r="E11" s="64" t="s">
        <v>43</v>
      </c>
      <c r="F11" s="64"/>
      <c r="G11" s="64" t="s">
        <v>7</v>
      </c>
      <c r="H11" s="64"/>
      <c r="I11" s="64" t="s">
        <v>148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41</v>
      </c>
      <c r="F12" s="64"/>
      <c r="G12" s="64" t="str">
        <f>+E12</f>
        <v> Quarter Ended</v>
      </c>
      <c r="H12" s="64"/>
      <c r="I12" s="64" t="s">
        <v>67</v>
      </c>
      <c r="J12" s="64"/>
      <c r="K12" s="64" t="s">
        <v>147</v>
      </c>
      <c r="L12" s="12"/>
      <c r="M12" s="8"/>
    </row>
    <row r="13" spans="1:13" ht="15">
      <c r="A13" s="2"/>
      <c r="B13" s="8"/>
      <c r="C13" s="8"/>
      <c r="D13" s="8"/>
      <c r="E13" s="65">
        <v>39172</v>
      </c>
      <c r="F13" s="50"/>
      <c r="G13" s="65">
        <f>+E13</f>
        <v>39172</v>
      </c>
      <c r="H13" s="50"/>
      <c r="I13" s="65">
        <f>+G13</f>
        <v>39172</v>
      </c>
      <c r="J13" s="50"/>
      <c r="K13" s="65">
        <f>+I13</f>
        <v>39172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73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tr">
        <f>+'Income Statemen'!C41</f>
        <v>Profit  for the year</v>
      </c>
      <c r="D17" s="8"/>
      <c r="E17" s="18">
        <f>+'Income Statemen'!E41</f>
        <v>1233</v>
      </c>
      <c r="F17" s="18"/>
      <c r="G17" s="18">
        <f>+'Income Statemen'!G41</f>
        <v>654</v>
      </c>
      <c r="H17" s="66"/>
      <c r="I17" s="18">
        <f>+'Income Statemen'!I41</f>
        <v>1897</v>
      </c>
      <c r="J17" s="18"/>
      <c r="K17" s="18">
        <f>+'Income Statemen'!K41</f>
        <v>1549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89</v>
      </c>
      <c r="D19" s="8"/>
      <c r="E19" s="18">
        <f>+I19-292</f>
        <v>188</v>
      </c>
      <c r="F19" s="18"/>
      <c r="G19" s="18">
        <f>+K19-629</f>
        <v>-442</v>
      </c>
      <c r="H19" s="66"/>
      <c r="I19" s="18">
        <v>480</v>
      </c>
      <c r="J19" s="18"/>
      <c r="K19" s="18">
        <v>187</v>
      </c>
      <c r="L19" s="18"/>
      <c r="M19" s="17"/>
    </row>
    <row r="20" spans="1:13" ht="15">
      <c r="A20" s="2"/>
      <c r="B20" s="8"/>
      <c r="C20" s="8" t="s">
        <v>90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">
      <c r="A22" s="2"/>
      <c r="B22" s="8"/>
      <c r="C22" s="8" t="s">
        <v>115</v>
      </c>
      <c r="D22" s="8"/>
      <c r="E22" s="18">
        <f>+I22+394</f>
        <v>1</v>
      </c>
      <c r="F22" s="18"/>
      <c r="G22" s="18">
        <f>+K22-16</f>
        <v>-5</v>
      </c>
      <c r="H22" s="66"/>
      <c r="I22" s="18">
        <v>-393</v>
      </c>
      <c r="J22" s="18"/>
      <c r="K22" s="18">
        <v>11</v>
      </c>
      <c r="L22" s="18"/>
      <c r="M22" s="17"/>
    </row>
    <row r="23" spans="1:13" ht="15" customHeight="1">
      <c r="A23" s="2"/>
      <c r="B23" s="8"/>
      <c r="C23" s="8" t="s">
        <v>114</v>
      </c>
      <c r="D23" s="8"/>
      <c r="E23" s="18"/>
      <c r="F23" s="18"/>
      <c r="G23" s="18"/>
      <c r="H23" s="66"/>
      <c r="I23" s="18"/>
      <c r="J23" s="18"/>
      <c r="K23" s="18"/>
      <c r="L23" s="31"/>
      <c r="M23" s="17"/>
    </row>
    <row r="24" spans="1:13" ht="15" customHeight="1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 customHeight="1">
      <c r="A25" s="2"/>
      <c r="B25" s="8"/>
      <c r="C25" s="8"/>
      <c r="D25" s="8"/>
      <c r="E25" s="18"/>
      <c r="F25" s="18"/>
      <c r="G25" s="18"/>
      <c r="H25" s="66"/>
      <c r="I25" s="18"/>
      <c r="J25" s="18"/>
      <c r="K25" s="18"/>
      <c r="L25" s="31"/>
      <c r="M25" s="17"/>
    </row>
    <row r="26" spans="1:13" ht="15" customHeight="1" thickBot="1">
      <c r="A26" s="2"/>
      <c r="B26" s="8"/>
      <c r="C26" s="28" t="s">
        <v>151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.75" thickBot="1">
      <c r="A27" s="2"/>
      <c r="B27" s="8"/>
      <c r="C27" s="56" t="s">
        <v>141</v>
      </c>
      <c r="D27" s="8"/>
      <c r="E27" s="70">
        <f>SUM(E17:E26)</f>
        <v>1422</v>
      </c>
      <c r="F27" s="18"/>
      <c r="G27" s="70">
        <f>SUM(G17:G26)</f>
        <v>207</v>
      </c>
      <c r="H27" s="66"/>
      <c r="I27" s="70">
        <f>SUM(I17:I26)</f>
        <v>1984</v>
      </c>
      <c r="J27" s="18"/>
      <c r="K27" s="70">
        <f>SUM(K17:K26)</f>
        <v>1747</v>
      </c>
      <c r="L27" s="30"/>
      <c r="M27" s="17"/>
    </row>
    <row r="28" spans="1:13" ht="15">
      <c r="A28" s="2"/>
      <c r="B28" s="8"/>
      <c r="C28" s="8"/>
      <c r="D28" s="8"/>
      <c r="E28" s="71"/>
      <c r="F28" s="18"/>
      <c r="G28" s="71"/>
      <c r="H28" s="66"/>
      <c r="I28" s="71"/>
      <c r="J28" s="18"/>
      <c r="K28" s="71"/>
      <c r="L28" s="31"/>
      <c r="M28" s="17"/>
    </row>
    <row r="29" spans="1:13" ht="15">
      <c r="A29" s="2"/>
      <c r="B29" s="8"/>
      <c r="C29" s="8"/>
      <c r="D29" s="8"/>
      <c r="E29" s="66"/>
      <c r="F29" s="66"/>
      <c r="G29" s="66"/>
      <c r="H29" s="66"/>
      <c r="I29" s="66"/>
      <c r="J29" s="66"/>
      <c r="K29" s="66"/>
      <c r="L29" s="24"/>
      <c r="M29" s="17"/>
    </row>
    <row r="30" spans="1:13" ht="15">
      <c r="A30" s="2"/>
      <c r="B30" s="8"/>
      <c r="C30" s="28" t="s">
        <v>152</v>
      </c>
      <c r="D30" s="8"/>
      <c r="E30" s="66"/>
      <c r="F30" s="66"/>
      <c r="G30" s="66"/>
      <c r="H30" s="66"/>
      <c r="I30" s="66"/>
      <c r="J30" s="66"/>
      <c r="K30" s="66"/>
      <c r="L30" s="24"/>
      <c r="M30" s="17"/>
    </row>
    <row r="31" spans="1:13" ht="15">
      <c r="A31" s="2"/>
      <c r="B31" s="8"/>
      <c r="C31" s="8" t="str">
        <f>+'Income Statemen'!C45</f>
        <v>Owner of  the Parent</v>
      </c>
      <c r="D31" s="8"/>
      <c r="E31" s="18">
        <f>E33-E32</f>
        <v>1153</v>
      </c>
      <c r="F31" s="18"/>
      <c r="G31" s="18">
        <f>G33-G32</f>
        <v>192</v>
      </c>
      <c r="H31" s="18"/>
      <c r="I31" s="18">
        <f>+I33-I32</f>
        <v>1785</v>
      </c>
      <c r="J31" s="18"/>
      <c r="K31" s="18">
        <f>+K33-K32</f>
        <v>1831</v>
      </c>
      <c r="L31" s="24"/>
      <c r="M31" s="17"/>
    </row>
    <row r="32" spans="1:13" ht="15.75" thickBot="1">
      <c r="A32" s="2"/>
      <c r="B32" s="8"/>
      <c r="C32" s="8" t="str">
        <f>+'Income Statemen'!C46</f>
        <v>Non-controlling interest</v>
      </c>
      <c r="D32" s="8"/>
      <c r="E32" s="18">
        <f>+I32+70</f>
        <v>269</v>
      </c>
      <c r="F32" s="66"/>
      <c r="G32" s="18">
        <f>+K32+99</f>
        <v>15</v>
      </c>
      <c r="H32" s="66"/>
      <c r="I32" s="18">
        <f>+'Income Statemen'!I46</f>
        <v>199</v>
      </c>
      <c r="J32" s="66"/>
      <c r="K32" s="18">
        <f>+'Income Statemen'!K46</f>
        <v>-84</v>
      </c>
      <c r="L32" s="24"/>
      <c r="M32" s="17"/>
    </row>
    <row r="33" spans="1:13" ht="15.75" thickBot="1">
      <c r="A33" s="2"/>
      <c r="B33" s="8"/>
      <c r="C33" s="28"/>
      <c r="D33" s="8"/>
      <c r="E33" s="72">
        <f>+E27</f>
        <v>1422</v>
      </c>
      <c r="F33" s="18"/>
      <c r="G33" s="72">
        <f>+G27</f>
        <v>207</v>
      </c>
      <c r="H33" s="66"/>
      <c r="I33" s="72">
        <f>+I27</f>
        <v>1984</v>
      </c>
      <c r="J33" s="18"/>
      <c r="K33" s="72">
        <f>+K27</f>
        <v>1747</v>
      </c>
      <c r="L33" s="24"/>
      <c r="M33" s="17"/>
    </row>
    <row r="34" spans="1:13" ht="15">
      <c r="A34" s="2"/>
      <c r="B34" s="8"/>
      <c r="C34" s="8"/>
      <c r="D34" s="28"/>
      <c r="E34" s="8"/>
      <c r="F34" s="8"/>
      <c r="G34" s="8"/>
      <c r="H34" s="8"/>
      <c r="I34" s="8"/>
      <c r="J34" s="8"/>
      <c r="K34" s="8"/>
      <c r="L34" s="8"/>
      <c r="M34" s="8"/>
    </row>
    <row r="35" spans="1:13" ht="15">
      <c r="A35" s="2"/>
      <c r="B35" s="8"/>
      <c r="C35" s="28" t="s">
        <v>91</v>
      </c>
      <c r="D35" s="28"/>
      <c r="E35" s="8"/>
      <c r="F35" s="8"/>
      <c r="G35" s="8"/>
      <c r="H35" s="8"/>
      <c r="I35" s="8"/>
      <c r="J35" s="8"/>
      <c r="K35" s="8"/>
      <c r="L35" s="8"/>
      <c r="M35" s="8"/>
    </row>
    <row r="36" spans="1:13" ht="15">
      <c r="A36" s="2"/>
      <c r="B36" s="8"/>
      <c r="C36" s="28" t="str">
        <f>+'Income Statemen'!C58</f>
        <v> the Audited Financial Statements for the year ended 31st March 2012)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">
      <c r="A37" s="2"/>
      <c r="B37" s="2"/>
      <c r="C37" s="8"/>
      <c r="D37" s="2"/>
      <c r="E37" s="2"/>
      <c r="G37" s="2"/>
      <c r="I37" s="2"/>
      <c r="K37" s="2"/>
      <c r="L37" s="2"/>
      <c r="M37" s="2"/>
    </row>
    <row r="38" spans="3:13" ht="15">
      <c r="C38" s="2"/>
      <c r="D38" s="2"/>
      <c r="E38" s="2"/>
      <c r="G38" s="2"/>
      <c r="I38" s="2"/>
      <c r="K38" s="2"/>
      <c r="L38" s="2"/>
      <c r="M38" s="2"/>
    </row>
    <row r="39" spans="3:13" ht="15">
      <c r="C39" s="2"/>
      <c r="D39" s="2"/>
      <c r="E39" s="2"/>
      <c r="G39" s="2"/>
      <c r="I39" s="2"/>
      <c r="K39" s="2"/>
      <c r="L39" s="2"/>
      <c r="M39" s="2"/>
    </row>
    <row r="40" spans="3:13" ht="15">
      <c r="C40" s="2"/>
      <c r="D40" s="2"/>
      <c r="E40" s="2"/>
      <c r="G40" s="2"/>
      <c r="I40" s="2"/>
      <c r="K40" s="2"/>
      <c r="L40" s="2"/>
      <c r="M40" s="2"/>
    </row>
    <row r="41" spans="3:13" ht="15">
      <c r="C41" s="2"/>
      <c r="D41" s="2"/>
      <c r="E41" s="2"/>
      <c r="G41" s="2"/>
      <c r="I41" s="2"/>
      <c r="K41" s="2"/>
      <c r="L41" s="2"/>
      <c r="M41" s="2"/>
    </row>
    <row r="42" spans="3:13" ht="15">
      <c r="C42" s="2"/>
      <c r="D42" s="2"/>
      <c r="E42" s="2"/>
      <c r="G42" s="2"/>
      <c r="I42" s="2"/>
      <c r="K42" s="2"/>
      <c r="L42" s="2"/>
      <c r="M42" s="2"/>
    </row>
    <row r="43" spans="3:13" ht="15">
      <c r="C43" s="2"/>
      <c r="D43" s="2"/>
      <c r="E43" s="2"/>
      <c r="G43" s="2"/>
      <c r="I43" s="2"/>
      <c r="K43" s="2"/>
      <c r="L43" s="2"/>
      <c r="M43" s="2"/>
    </row>
    <row r="44" spans="3:13" ht="15">
      <c r="C44" s="2"/>
      <c r="D44" s="2"/>
      <c r="E44" s="2"/>
      <c r="G44" s="2"/>
      <c r="I44" s="2"/>
      <c r="K44" s="2"/>
      <c r="L44" s="2"/>
      <c r="M44" s="2"/>
    </row>
    <row r="45" spans="3:13" ht="15">
      <c r="C45" s="2"/>
      <c r="D45" s="2"/>
      <c r="E45" s="2"/>
      <c r="G45" s="2"/>
      <c r="I45" s="2"/>
      <c r="K45" s="2"/>
      <c r="L45" s="2"/>
      <c r="M45" s="2"/>
    </row>
    <row r="46" spans="3:13" ht="15">
      <c r="C46" s="2"/>
      <c r="D46" s="2"/>
      <c r="E46" s="2"/>
      <c r="G46" s="2"/>
      <c r="I46" s="2"/>
      <c r="K46" s="2"/>
      <c r="L46" s="2"/>
      <c r="M46" s="2"/>
    </row>
    <row r="47" spans="3:13" ht="15">
      <c r="C47" s="2"/>
      <c r="D47" s="2"/>
      <c r="E47" s="2"/>
      <c r="G47" s="2"/>
      <c r="I47" s="2"/>
      <c r="K47" s="2"/>
      <c r="L47" s="2"/>
      <c r="M47" s="2"/>
    </row>
    <row r="48" spans="3:13" ht="15">
      <c r="C48" s="2"/>
      <c r="D48" s="2"/>
      <c r="E48" s="2"/>
      <c r="G48" s="2"/>
      <c r="I48" s="2"/>
      <c r="K48" s="2"/>
      <c r="L48" s="2"/>
      <c r="M48" s="2"/>
    </row>
    <row r="49" spans="3:13" ht="15">
      <c r="C49" s="2"/>
      <c r="D49" s="2"/>
      <c r="E49" s="2"/>
      <c r="G49" s="2"/>
      <c r="I49" s="2"/>
      <c r="K49" s="2"/>
      <c r="L49" s="2"/>
      <c r="M49" s="2"/>
    </row>
    <row r="50" spans="3:13" ht="15">
      <c r="C50" s="2"/>
      <c r="D50" s="2"/>
      <c r="E50" s="2"/>
      <c r="G50" s="2"/>
      <c r="I50" s="2"/>
      <c r="K50" s="2"/>
      <c r="L50" s="2"/>
      <c r="M50" s="2"/>
    </row>
    <row r="51" spans="3:13" ht="15">
      <c r="C51" s="2"/>
      <c r="D51" s="2"/>
      <c r="E51" s="2"/>
      <c r="G51" s="2"/>
      <c r="I51" s="2"/>
      <c r="K51" s="2"/>
      <c r="L51" s="2"/>
      <c r="M51" s="2"/>
    </row>
    <row r="52" spans="3:13" ht="15">
      <c r="C52" s="2"/>
      <c r="D52" s="2"/>
      <c r="E52" s="2"/>
      <c r="G52" s="2"/>
      <c r="I52" s="2"/>
      <c r="K52" s="2"/>
      <c r="L52" s="2"/>
      <c r="M52" s="2"/>
    </row>
    <row r="53" spans="3:13" ht="15">
      <c r="C53" s="2"/>
      <c r="D53" s="2"/>
      <c r="E53" s="2"/>
      <c r="G53" s="2"/>
      <c r="I53" s="2"/>
      <c r="K53" s="2"/>
      <c r="L53" s="2"/>
      <c r="M53" s="2"/>
    </row>
    <row r="54" spans="3:13" ht="15">
      <c r="C54" s="2"/>
      <c r="D54" s="2"/>
      <c r="E54" s="2"/>
      <c r="G54" s="2"/>
      <c r="I54" s="2"/>
      <c r="K54" s="2"/>
      <c r="L54" s="2"/>
      <c r="M54" s="2"/>
    </row>
    <row r="55" spans="3:13" ht="15">
      <c r="C55" s="2"/>
      <c r="D55" s="2"/>
      <c r="E55" s="2"/>
      <c r="G55" s="2"/>
      <c r="I55" s="2"/>
      <c r="K55" s="2"/>
      <c r="L55" s="2"/>
      <c r="M55" s="2"/>
    </row>
    <row r="56" spans="3:13" ht="15">
      <c r="C56" s="2"/>
      <c r="D56" s="2"/>
      <c r="E56" s="2"/>
      <c r="G56" s="2"/>
      <c r="I56" s="2"/>
      <c r="K56" s="2"/>
      <c r="L56" s="2"/>
      <c r="M56" s="2"/>
    </row>
    <row r="57" spans="3:13" ht="15">
      <c r="C57" s="2"/>
      <c r="D57" s="2"/>
      <c r="E57" s="2"/>
      <c r="G57" s="2"/>
      <c r="I57" s="2"/>
      <c r="K57" s="2"/>
      <c r="L57" s="2"/>
      <c r="M57" s="2"/>
    </row>
    <row r="58" spans="3:13" ht="15">
      <c r="C58" s="2"/>
      <c r="D58" s="2"/>
      <c r="E58" s="2"/>
      <c r="G58" s="2"/>
      <c r="I58" s="2"/>
      <c r="K58" s="2"/>
      <c r="L58" s="2"/>
      <c r="M58" s="2"/>
    </row>
    <row r="59" spans="3:13" ht="15">
      <c r="C59" s="2"/>
      <c r="D59" s="2"/>
      <c r="E59" s="2"/>
      <c r="G59" s="2"/>
      <c r="I59" s="2"/>
      <c r="K59" s="2"/>
      <c r="L59" s="2"/>
      <c r="M59" s="2"/>
    </row>
    <row r="60" spans="3:13" ht="15">
      <c r="C60" s="2"/>
      <c r="D60" s="2"/>
      <c r="E60" s="2"/>
      <c r="G60" s="2"/>
      <c r="I60" s="2"/>
      <c r="K60" s="2"/>
      <c r="L60" s="2"/>
      <c r="M60" s="2"/>
    </row>
    <row r="61" spans="3:13" ht="15">
      <c r="C61" s="2"/>
      <c r="D61" s="2"/>
      <c r="E61" s="2"/>
      <c r="G61" s="2"/>
      <c r="I61" s="2"/>
      <c r="K61" s="2"/>
      <c r="L61" s="2"/>
      <c r="M61" s="2"/>
    </row>
    <row r="62" spans="3:13" ht="15">
      <c r="C62" s="2"/>
      <c r="D62" s="2"/>
      <c r="E62" s="2"/>
      <c r="G62" s="2"/>
      <c r="I62" s="2"/>
      <c r="K62" s="2"/>
      <c r="L62" s="2"/>
      <c r="M62" s="2"/>
    </row>
    <row r="63" spans="3:13" ht="15">
      <c r="C63" s="2"/>
      <c r="D63" s="2"/>
      <c r="E63" s="2"/>
      <c r="G63" s="2"/>
      <c r="I63" s="2"/>
      <c r="K63" s="2"/>
      <c r="L63" s="2"/>
      <c r="M63" s="2"/>
    </row>
    <row r="64" spans="3:13" ht="15">
      <c r="C64" s="2"/>
      <c r="D64" s="2"/>
      <c r="E64" s="2"/>
      <c r="G64" s="2"/>
      <c r="I64" s="2"/>
      <c r="K64" s="2"/>
      <c r="L64" s="2"/>
      <c r="M64" s="2"/>
    </row>
    <row r="65" spans="3:13" ht="15">
      <c r="C65" s="2"/>
      <c r="D65" s="2"/>
      <c r="E65" s="2"/>
      <c r="G65" s="2"/>
      <c r="I65" s="2"/>
      <c r="K65" s="2"/>
      <c r="L65" s="2"/>
      <c r="M65" s="2"/>
    </row>
    <row r="66" spans="3:13" ht="15">
      <c r="C66" s="2"/>
      <c r="D66" s="2"/>
      <c r="E66" s="2"/>
      <c r="G66" s="2"/>
      <c r="I66" s="2"/>
      <c r="K66" s="2"/>
      <c r="L66" s="2"/>
      <c r="M66" s="2"/>
    </row>
    <row r="67" spans="3:13" ht="15">
      <c r="C67" s="2"/>
      <c r="D67" s="2"/>
      <c r="E67" s="2"/>
      <c r="G67" s="2"/>
      <c r="I67" s="2"/>
      <c r="K67" s="2"/>
      <c r="L67" s="2"/>
      <c r="M67" s="2"/>
    </row>
    <row r="68" spans="3:13" ht="15">
      <c r="C68" s="2"/>
      <c r="D68" s="2"/>
      <c r="E68" s="2"/>
      <c r="G68" s="2"/>
      <c r="I68" s="2"/>
      <c r="K68" s="2"/>
      <c r="L68" s="2"/>
      <c r="M68" s="2"/>
    </row>
    <row r="69" spans="3:13" ht="15">
      <c r="C69" s="2"/>
      <c r="D69" s="2"/>
      <c r="E69" s="2"/>
      <c r="G69" s="2"/>
      <c r="I69" s="2"/>
      <c r="K69" s="2"/>
      <c r="L69" s="2"/>
      <c r="M69" s="2"/>
    </row>
    <row r="70" spans="3:13" ht="15">
      <c r="C70" s="2"/>
      <c r="D70" s="2"/>
      <c r="E70" s="2"/>
      <c r="G70" s="2"/>
      <c r="I70" s="2"/>
      <c r="K70" s="2"/>
      <c r="L70" s="2"/>
      <c r="M70" s="2"/>
    </row>
    <row r="71" spans="3:13" ht="15">
      <c r="C71" s="2"/>
      <c r="D71" s="2"/>
      <c r="E71" s="2"/>
      <c r="G71" s="2"/>
      <c r="I71" s="2"/>
      <c r="K71" s="2"/>
      <c r="L71" s="2"/>
      <c r="M71" s="2"/>
    </row>
    <row r="72" spans="3:13" ht="15">
      <c r="C72" s="2"/>
      <c r="D72" s="2"/>
      <c r="E72" s="2"/>
      <c r="G72" s="2"/>
      <c r="I72" s="2"/>
      <c r="K72" s="2"/>
      <c r="L72" s="2"/>
      <c r="M72" s="2"/>
    </row>
    <row r="73" spans="3:13" ht="15">
      <c r="C73" s="2"/>
      <c r="D73" s="2"/>
      <c r="E73" s="2"/>
      <c r="G73" s="2"/>
      <c r="I73" s="2"/>
      <c r="K73" s="2"/>
      <c r="L73" s="2"/>
      <c r="M73" s="2"/>
    </row>
    <row r="74" spans="3:13" ht="15">
      <c r="C74" s="2"/>
      <c r="D74" s="2"/>
      <c r="E74" s="2"/>
      <c r="G74" s="2"/>
      <c r="I74" s="2"/>
      <c r="K74" s="2"/>
      <c r="L74" s="2"/>
      <c r="M74" s="2"/>
    </row>
    <row r="75" spans="3:13" ht="15">
      <c r="C75" s="2"/>
      <c r="D75" s="2"/>
      <c r="E75" s="2"/>
      <c r="G75" s="2"/>
      <c r="I75" s="2"/>
      <c r="K75" s="2"/>
      <c r="L75" s="2"/>
      <c r="M75" s="2"/>
    </row>
    <row r="76" spans="3:13" ht="15">
      <c r="C76" s="2"/>
      <c r="D76" s="2"/>
      <c r="E76" s="2"/>
      <c r="G76" s="2"/>
      <c r="I76" s="2"/>
      <c r="K76" s="2"/>
      <c r="L76" s="2"/>
      <c r="M76" s="2"/>
    </row>
    <row r="77" spans="3:13" ht="15">
      <c r="C77" s="2"/>
      <c r="D77" s="2"/>
      <c r="E77" s="2"/>
      <c r="G77" s="2"/>
      <c r="I77" s="2"/>
      <c r="K77" s="2"/>
      <c r="L77" s="2"/>
      <c r="M77" s="2"/>
    </row>
    <row r="78" spans="3:13" ht="15">
      <c r="C78" s="2"/>
      <c r="D78" s="2"/>
      <c r="E78" s="2"/>
      <c r="G78" s="2"/>
      <c r="I78" s="2"/>
      <c r="K78" s="2"/>
      <c r="L78" s="2"/>
      <c r="M78" s="2"/>
    </row>
    <row r="79" spans="3:13" ht="15">
      <c r="C79" s="2"/>
      <c r="D79" s="2"/>
      <c r="E79" s="2"/>
      <c r="G79" s="2"/>
      <c r="I79" s="2"/>
      <c r="K79" s="2"/>
      <c r="L79" s="2"/>
      <c r="M79" s="2"/>
    </row>
    <row r="80" spans="3:13" ht="15">
      <c r="C80" s="2"/>
      <c r="D80" s="2"/>
      <c r="E80" s="2"/>
      <c r="G80" s="2"/>
      <c r="I80" s="2"/>
      <c r="K80" s="2"/>
      <c r="L80" s="2"/>
      <c r="M80" s="2"/>
    </row>
    <row r="81" spans="3:13" ht="15">
      <c r="C81" s="2"/>
      <c r="D81" s="2"/>
      <c r="E81" s="2"/>
      <c r="G81" s="2"/>
      <c r="I81" s="2"/>
      <c r="K81" s="2"/>
      <c r="L81" s="2"/>
      <c r="M81" s="2"/>
    </row>
    <row r="82" spans="3:13" ht="15">
      <c r="C82" s="2"/>
      <c r="D82" s="2"/>
      <c r="E82" s="2"/>
      <c r="G82" s="2"/>
      <c r="I82" s="2"/>
      <c r="K82" s="2"/>
      <c r="L82" s="2"/>
      <c r="M82" s="2"/>
    </row>
    <row r="83" spans="3:13" ht="15">
      <c r="C83" s="2"/>
      <c r="D83" s="2"/>
      <c r="E83" s="2"/>
      <c r="G83" s="2"/>
      <c r="I83" s="2"/>
      <c r="K83" s="2"/>
      <c r="L83" s="2"/>
      <c r="M83" s="2"/>
    </row>
    <row r="84" spans="3:13" ht="15">
      <c r="C84" s="2"/>
      <c r="D84" s="2"/>
      <c r="E84" s="2"/>
      <c r="G84" s="2"/>
      <c r="I84" s="2"/>
      <c r="K84" s="2"/>
      <c r="L84" s="2"/>
      <c r="M84" s="2"/>
    </row>
    <row r="85" spans="3:13" ht="15">
      <c r="C85" s="2"/>
      <c r="D85" s="2"/>
      <c r="E85" s="2"/>
      <c r="G85" s="2"/>
      <c r="I85" s="2"/>
      <c r="K85" s="2"/>
      <c r="L85" s="2"/>
      <c r="M85" s="2"/>
    </row>
    <row r="86" ht="15">
      <c r="C86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zoomScalePageLayoutView="0" workbookViewId="0" topLeftCell="B22">
      <selection activeCell="E94" sqref="E94"/>
    </sheetView>
  </sheetViews>
  <sheetFormatPr defaultColWidth="9.6640625" defaultRowHeight="15"/>
  <cols>
    <col min="1" max="1" width="3.88671875" style="85" customWidth="1"/>
    <col min="2" max="2" width="4.6640625" style="85" customWidth="1"/>
    <col min="3" max="3" width="19.6640625" style="85" customWidth="1"/>
    <col min="4" max="4" width="36.77734375" style="85" customWidth="1"/>
    <col min="5" max="5" width="13.77734375" style="85" customWidth="1"/>
    <col min="6" max="6" width="4.6640625" style="85" customWidth="1"/>
    <col min="7" max="7" width="13.3359375" style="85" customWidth="1"/>
    <col min="8" max="8" width="3.99609375" style="85" customWidth="1"/>
    <col min="9" max="9" width="1.77734375" style="85" customWidth="1"/>
    <col min="10" max="14" width="9.6640625" style="85" hidden="1" customWidth="1"/>
    <col min="15" max="16384" width="9.6640625" style="85" customWidth="1"/>
  </cols>
  <sheetData>
    <row r="2" spans="2:4" ht="20.25">
      <c r="B2" s="86" t="s">
        <v>36</v>
      </c>
      <c r="C2" s="87"/>
      <c r="D2" s="87"/>
    </row>
    <row r="3" ht="15">
      <c r="B3" s="88" t="s">
        <v>37</v>
      </c>
    </row>
    <row r="4" ht="15">
      <c r="B4" s="88"/>
    </row>
    <row r="5" spans="2:4" ht="17.25">
      <c r="B5" s="89" t="s">
        <v>107</v>
      </c>
      <c r="C5" s="90"/>
      <c r="D5" s="90"/>
    </row>
    <row r="6" spans="2:4" ht="17.25">
      <c r="B6" s="89" t="s">
        <v>142</v>
      </c>
      <c r="C6" s="90"/>
      <c r="D6" s="90"/>
    </row>
    <row r="7" spans="2:7" ht="15">
      <c r="B7" s="87"/>
      <c r="C7" s="87"/>
      <c r="D7" s="87"/>
      <c r="E7" s="91" t="s">
        <v>66</v>
      </c>
      <c r="G7" s="91" t="s">
        <v>66</v>
      </c>
    </row>
    <row r="8" spans="2:7" ht="15">
      <c r="B8" s="87"/>
      <c r="C8" s="87"/>
      <c r="D8" s="87"/>
      <c r="E8" s="92">
        <v>41364</v>
      </c>
      <c r="G8" s="92">
        <v>40999</v>
      </c>
    </row>
    <row r="9" spans="5:7" ht="15">
      <c r="E9" s="91" t="s">
        <v>5</v>
      </c>
      <c r="G9" s="91" t="s">
        <v>5</v>
      </c>
    </row>
    <row r="10" spans="2:7" ht="17.25">
      <c r="B10" s="89" t="s">
        <v>92</v>
      </c>
      <c r="E10" s="93" t="s">
        <v>113</v>
      </c>
      <c r="G10" s="93" t="s">
        <v>112</v>
      </c>
    </row>
    <row r="11" spans="2:7" ht="15">
      <c r="B11" s="90"/>
      <c r="G11" s="93"/>
    </row>
    <row r="12" spans="2:7" ht="17.25">
      <c r="B12" s="94" t="s">
        <v>68</v>
      </c>
      <c r="C12" s="95"/>
      <c r="D12" s="95"/>
      <c r="E12" s="96"/>
      <c r="F12" s="95"/>
      <c r="G12" s="117"/>
    </row>
    <row r="13" spans="2:7" ht="18" customHeight="1">
      <c r="B13" s="95" t="s">
        <v>47</v>
      </c>
      <c r="D13" s="95"/>
      <c r="E13" s="96">
        <v>231898</v>
      </c>
      <c r="F13" s="95"/>
      <c r="G13" s="117">
        <v>233464</v>
      </c>
    </row>
    <row r="14" spans="2:7" ht="18" customHeight="1">
      <c r="B14" s="95" t="s">
        <v>69</v>
      </c>
      <c r="D14" s="95"/>
      <c r="E14" s="96">
        <v>3898</v>
      </c>
      <c r="F14" s="95"/>
      <c r="G14" s="117">
        <v>1827</v>
      </c>
    </row>
    <row r="15" spans="2:7" ht="17.25">
      <c r="B15" s="95" t="s">
        <v>48</v>
      </c>
      <c r="D15" s="95"/>
      <c r="E15" s="96">
        <v>32035</v>
      </c>
      <c r="F15" s="95"/>
      <c r="G15" s="117">
        <v>32035</v>
      </c>
    </row>
    <row r="16" spans="2:7" ht="18" customHeight="1">
      <c r="B16" s="95" t="s">
        <v>84</v>
      </c>
      <c r="D16" s="95"/>
      <c r="E16" s="96">
        <v>36842</v>
      </c>
      <c r="F16" s="95"/>
      <c r="G16" s="118">
        <v>46</v>
      </c>
    </row>
    <row r="17" spans="2:7" ht="18" customHeight="1">
      <c r="B17" s="95" t="s">
        <v>116</v>
      </c>
      <c r="D17" s="95"/>
      <c r="E17" s="96">
        <v>237</v>
      </c>
      <c r="F17" s="95"/>
      <c r="G17" s="117">
        <v>629</v>
      </c>
    </row>
    <row r="18" spans="2:7" ht="18" customHeight="1">
      <c r="B18" s="95" t="s">
        <v>8</v>
      </c>
      <c r="D18" s="95"/>
      <c r="E18" s="96">
        <v>203</v>
      </c>
      <c r="F18" s="95"/>
      <c r="G18" s="117">
        <v>366</v>
      </c>
    </row>
    <row r="19" spans="2:7" ht="18" customHeight="1">
      <c r="B19" s="95" t="s">
        <v>64</v>
      </c>
      <c r="D19" s="95"/>
      <c r="E19" s="96">
        <v>76428</v>
      </c>
      <c r="F19" s="95"/>
      <c r="G19" s="117">
        <v>83897</v>
      </c>
    </row>
    <row r="20" spans="2:7" ht="18" customHeight="1">
      <c r="B20" s="95" t="s">
        <v>63</v>
      </c>
      <c r="D20" s="95"/>
      <c r="E20" s="96">
        <v>149</v>
      </c>
      <c r="F20" s="95"/>
      <c r="G20" s="96">
        <v>149</v>
      </c>
    </row>
    <row r="21" spans="2:7" ht="18" customHeight="1">
      <c r="B21" s="94" t="s">
        <v>93</v>
      </c>
      <c r="D21" s="95"/>
      <c r="E21" s="97">
        <f>SUM(E12:E20)</f>
        <v>381690</v>
      </c>
      <c r="F21" s="94"/>
      <c r="G21" s="97">
        <f>SUM(G12:G20)</f>
        <v>352413</v>
      </c>
    </row>
    <row r="22" spans="2:7" ht="18" customHeight="1">
      <c r="B22" s="95"/>
      <c r="D22" s="95"/>
      <c r="E22" s="96"/>
      <c r="F22" s="95"/>
      <c r="G22" s="96"/>
    </row>
    <row r="23" spans="2:7" ht="18" customHeight="1">
      <c r="B23" s="94" t="s">
        <v>9</v>
      </c>
      <c r="C23" s="95"/>
      <c r="D23" s="95"/>
      <c r="E23" s="96"/>
      <c r="F23" s="95"/>
      <c r="G23" s="96"/>
    </row>
    <row r="24" spans="2:7" ht="18" customHeight="1">
      <c r="B24" s="95" t="s">
        <v>12</v>
      </c>
      <c r="D24" s="95"/>
      <c r="E24" s="96">
        <v>22329</v>
      </c>
      <c r="F24" s="95"/>
      <c r="G24" s="96">
        <v>22891</v>
      </c>
    </row>
    <row r="25" spans="2:7" ht="18" customHeight="1">
      <c r="B25" s="95" t="s">
        <v>45</v>
      </c>
      <c r="D25" s="95"/>
      <c r="E25" s="96">
        <v>74976</v>
      </c>
      <c r="F25" s="95"/>
      <c r="G25" s="96">
        <v>124170</v>
      </c>
    </row>
    <row r="26" spans="2:7" ht="18" customHeight="1">
      <c r="B26" s="95" t="s">
        <v>132</v>
      </c>
      <c r="D26" s="95"/>
      <c r="E26" s="96">
        <v>18405</v>
      </c>
      <c r="F26" s="95"/>
      <c r="G26" s="96">
        <v>16446</v>
      </c>
    </row>
    <row r="27" spans="2:7" ht="18" customHeight="1">
      <c r="B27" s="95" t="s">
        <v>44</v>
      </c>
      <c r="D27" s="95"/>
      <c r="E27" s="96">
        <v>18503</v>
      </c>
      <c r="F27" s="95"/>
      <c r="G27" s="96">
        <v>15888</v>
      </c>
    </row>
    <row r="28" spans="2:7" ht="18" customHeight="1">
      <c r="B28" s="95" t="s">
        <v>46</v>
      </c>
      <c r="D28" s="95"/>
      <c r="E28" s="96">
        <v>2924</v>
      </c>
      <c r="F28" s="95"/>
      <c r="G28" s="96">
        <v>3008</v>
      </c>
    </row>
    <row r="29" spans="2:7" ht="17.25">
      <c r="B29" s="94" t="s">
        <v>94</v>
      </c>
      <c r="C29" s="95"/>
      <c r="D29" s="95"/>
      <c r="E29" s="98">
        <f>SUM(E23:E28)</f>
        <v>137137</v>
      </c>
      <c r="F29" s="94"/>
      <c r="G29" s="98">
        <f>SUM(G23:G28)</f>
        <v>182403</v>
      </c>
    </row>
    <row r="30" spans="2:7" ht="18" customHeight="1">
      <c r="B30" s="95"/>
      <c r="C30" s="95"/>
      <c r="D30" s="95"/>
      <c r="E30" s="99"/>
      <c r="F30" s="95"/>
      <c r="G30" s="99"/>
    </row>
    <row r="31" spans="2:7" ht="18.75" customHeight="1" thickBot="1">
      <c r="B31" s="95"/>
      <c r="C31" s="95"/>
      <c r="D31" s="95"/>
      <c r="E31" s="96"/>
      <c r="F31" s="95"/>
      <c r="G31" s="96"/>
    </row>
    <row r="32" spans="2:7" ht="18.75" customHeight="1" thickBot="1">
      <c r="B32" s="94" t="s">
        <v>95</v>
      </c>
      <c r="C32" s="94"/>
      <c r="D32" s="94"/>
      <c r="E32" s="100">
        <f>+E29+E21</f>
        <v>518827</v>
      </c>
      <c r="F32" s="94"/>
      <c r="G32" s="100">
        <f>+G29+G21</f>
        <v>534816</v>
      </c>
    </row>
    <row r="33" spans="2:7" ht="18" customHeight="1">
      <c r="B33" s="95"/>
      <c r="C33" s="95"/>
      <c r="D33" s="95"/>
      <c r="E33" s="101"/>
      <c r="F33" s="95"/>
      <c r="G33" s="101"/>
    </row>
    <row r="34" spans="2:7" ht="18" customHeight="1">
      <c r="B34" s="95"/>
      <c r="C34" s="95"/>
      <c r="D34" s="95"/>
      <c r="E34" s="96"/>
      <c r="F34" s="95"/>
      <c r="G34" s="96"/>
    </row>
    <row r="35" spans="2:7" ht="18" customHeight="1">
      <c r="B35" s="94" t="s">
        <v>96</v>
      </c>
      <c r="C35" s="95"/>
      <c r="D35" s="95"/>
      <c r="E35" s="96"/>
      <c r="F35" s="95"/>
      <c r="G35" s="96"/>
    </row>
    <row r="36" spans="2:7" ht="18" customHeight="1">
      <c r="B36" s="94"/>
      <c r="C36" s="95"/>
      <c r="D36" s="95"/>
      <c r="E36" s="96"/>
      <c r="F36" s="95"/>
      <c r="G36" s="96"/>
    </row>
    <row r="37" spans="2:7" ht="18" customHeight="1">
      <c r="B37" s="94" t="s">
        <v>97</v>
      </c>
      <c r="C37" s="95"/>
      <c r="D37" s="95"/>
      <c r="E37" s="96"/>
      <c r="F37" s="95"/>
      <c r="G37" s="96"/>
    </row>
    <row r="38" spans="2:7" ht="18" customHeight="1">
      <c r="B38" s="95" t="s">
        <v>54</v>
      </c>
      <c r="D38" s="95"/>
      <c r="E38" s="96">
        <v>171710</v>
      </c>
      <c r="F38" s="95"/>
      <c r="G38" s="96">
        <v>171710</v>
      </c>
    </row>
    <row r="39" spans="2:7" ht="17.25">
      <c r="B39" s="95" t="s">
        <v>98</v>
      </c>
      <c r="D39" s="95"/>
      <c r="E39" s="96">
        <v>98179</v>
      </c>
      <c r="F39" s="95"/>
      <c r="G39" s="96">
        <v>98091.4</v>
      </c>
    </row>
    <row r="40" spans="2:7" ht="17.25">
      <c r="B40" s="95" t="s">
        <v>99</v>
      </c>
      <c r="D40" s="95"/>
      <c r="E40" s="96">
        <f>'Equity Change'!K27</f>
        <v>75977.4</v>
      </c>
      <c r="F40" s="95"/>
      <c r="G40" s="96">
        <v>74279.4</v>
      </c>
    </row>
    <row r="41" spans="2:7" ht="18" customHeight="1">
      <c r="B41" s="95" t="s">
        <v>83</v>
      </c>
      <c r="D41" s="95"/>
      <c r="E41" s="99">
        <f>SUM(E38:E40)</f>
        <v>345866.4</v>
      </c>
      <c r="F41" s="95"/>
      <c r="G41" s="99">
        <f>SUM(G38:G40)</f>
        <v>344080.80000000005</v>
      </c>
    </row>
    <row r="42" spans="2:7" ht="17.25">
      <c r="B42" s="95"/>
      <c r="D42" s="95"/>
      <c r="E42" s="96"/>
      <c r="F42" s="95"/>
      <c r="G42" s="96"/>
    </row>
    <row r="43" spans="2:7" ht="18" customHeight="1">
      <c r="B43" s="94" t="s">
        <v>88</v>
      </c>
      <c r="C43" s="87"/>
      <c r="D43" s="94"/>
      <c r="E43" s="102">
        <f>'Equity Change'!O27</f>
        <v>5606</v>
      </c>
      <c r="F43" s="94"/>
      <c r="G43" s="102">
        <v>5407</v>
      </c>
    </row>
    <row r="44" spans="2:7" ht="18" customHeight="1">
      <c r="B44" s="95"/>
      <c r="D44" s="95"/>
      <c r="E44" s="103"/>
      <c r="F44" s="95"/>
      <c r="G44" s="103"/>
    </row>
    <row r="45" spans="2:7" ht="18" customHeight="1" thickBot="1">
      <c r="B45" s="94" t="s">
        <v>100</v>
      </c>
      <c r="C45" s="87"/>
      <c r="D45" s="94"/>
      <c r="E45" s="104">
        <f>+E43+E41</f>
        <v>351472.4</v>
      </c>
      <c r="F45" s="94"/>
      <c r="G45" s="104">
        <f>+G43+G41</f>
        <v>349487.80000000005</v>
      </c>
    </row>
    <row r="46" spans="2:7" ht="18" customHeight="1">
      <c r="B46" s="95"/>
      <c r="C46" s="95"/>
      <c r="D46" s="95"/>
      <c r="E46" s="96"/>
      <c r="F46" s="95"/>
      <c r="G46" s="96"/>
    </row>
    <row r="47" spans="2:7" ht="18" customHeight="1">
      <c r="B47" s="95"/>
      <c r="C47" s="95"/>
      <c r="D47" s="95"/>
      <c r="E47" s="96"/>
      <c r="F47" s="95"/>
      <c r="G47" s="96"/>
    </row>
    <row r="48" spans="2:7" ht="18" customHeight="1">
      <c r="B48" s="94" t="s">
        <v>103</v>
      </c>
      <c r="C48" s="95"/>
      <c r="D48" s="95"/>
      <c r="E48" s="96"/>
      <c r="F48" s="95"/>
      <c r="G48" s="96"/>
    </row>
    <row r="49" spans="2:7" ht="18" customHeight="1">
      <c r="B49" s="95" t="s">
        <v>35</v>
      </c>
      <c r="D49" s="95"/>
      <c r="E49" s="96">
        <v>45956</v>
      </c>
      <c r="F49" s="95"/>
      <c r="G49" s="96">
        <v>50909</v>
      </c>
    </row>
    <row r="50" spans="2:7" ht="17.25">
      <c r="B50" s="95" t="s">
        <v>38</v>
      </c>
      <c r="D50" s="95"/>
      <c r="E50" s="96">
        <v>205</v>
      </c>
      <c r="F50" s="95"/>
      <c r="G50" s="96">
        <v>157</v>
      </c>
    </row>
    <row r="51" spans="2:7" ht="18" customHeight="1">
      <c r="B51" s="95" t="s">
        <v>101</v>
      </c>
      <c r="D51" s="95"/>
      <c r="E51" s="96">
        <v>539</v>
      </c>
      <c r="F51" s="95"/>
      <c r="G51" s="96">
        <v>539</v>
      </c>
    </row>
    <row r="52" spans="2:7" ht="18.75" customHeight="1">
      <c r="B52" s="94" t="s">
        <v>104</v>
      </c>
      <c r="C52" s="95"/>
      <c r="D52" s="95"/>
      <c r="E52" s="97">
        <f>SUM(E48:E51)</f>
        <v>46700</v>
      </c>
      <c r="F52" s="94"/>
      <c r="G52" s="97">
        <f>SUM(G48:G51)</f>
        <v>51605</v>
      </c>
    </row>
    <row r="53" spans="2:7" ht="18.75" customHeight="1">
      <c r="B53" s="95"/>
      <c r="C53" s="95"/>
      <c r="D53" s="95"/>
      <c r="E53" s="105"/>
      <c r="F53" s="95"/>
      <c r="G53" s="105"/>
    </row>
    <row r="54" spans="2:7" ht="18.75" customHeight="1">
      <c r="B54" s="94" t="s">
        <v>10</v>
      </c>
      <c r="C54" s="95"/>
      <c r="D54" s="95"/>
      <c r="E54" s="96"/>
      <c r="F54" s="95"/>
      <c r="G54" s="96"/>
    </row>
    <row r="55" spans="2:7" ht="18.75" customHeight="1">
      <c r="B55" s="95" t="s">
        <v>49</v>
      </c>
      <c r="D55" s="95"/>
      <c r="E55" s="96">
        <v>8949</v>
      </c>
      <c r="F55" s="95"/>
      <c r="G55" s="96">
        <v>20746</v>
      </c>
    </row>
    <row r="56" spans="2:7" ht="18.75" customHeight="1">
      <c r="B56" s="95" t="s">
        <v>50</v>
      </c>
      <c r="D56" s="95"/>
      <c r="E56" s="96">
        <v>110713</v>
      </c>
      <c r="F56" s="95"/>
      <c r="G56" s="96">
        <v>112283</v>
      </c>
    </row>
    <row r="57" spans="2:7" ht="18.75" customHeight="1" hidden="1">
      <c r="B57" s="95" t="s">
        <v>39</v>
      </c>
      <c r="D57" s="95"/>
      <c r="E57" s="96">
        <v>0</v>
      </c>
      <c r="F57" s="95"/>
      <c r="G57" s="96">
        <v>0</v>
      </c>
    </row>
    <row r="58" spans="2:7" ht="17.25">
      <c r="B58" s="95" t="s">
        <v>38</v>
      </c>
      <c r="D58" s="95"/>
      <c r="E58" s="96">
        <v>118</v>
      </c>
      <c r="F58" s="95"/>
      <c r="G58" s="96">
        <v>78</v>
      </c>
    </row>
    <row r="59" spans="2:7" ht="18.75" customHeight="1">
      <c r="B59" s="95" t="s">
        <v>4</v>
      </c>
      <c r="D59" s="95"/>
      <c r="E59" s="96">
        <v>875</v>
      </c>
      <c r="F59" s="95"/>
      <c r="G59" s="96">
        <v>616</v>
      </c>
    </row>
    <row r="60" spans="2:7" ht="18.75" customHeight="1" hidden="1">
      <c r="B60" s="95" t="s">
        <v>117</v>
      </c>
      <c r="D60" s="95"/>
      <c r="E60" s="96">
        <v>0</v>
      </c>
      <c r="F60" s="95"/>
      <c r="G60" s="96">
        <v>0</v>
      </c>
    </row>
    <row r="61" spans="2:7" ht="18.75" customHeight="1">
      <c r="B61" s="94" t="s">
        <v>105</v>
      </c>
      <c r="C61" s="95"/>
      <c r="D61" s="95"/>
      <c r="E61" s="97">
        <f>SUM(E55:E60)</f>
        <v>120655</v>
      </c>
      <c r="F61" s="95"/>
      <c r="G61" s="97">
        <f>SUM(G55:G60)</f>
        <v>133723</v>
      </c>
    </row>
    <row r="62" spans="2:7" ht="17.25">
      <c r="B62" s="95"/>
      <c r="C62" s="95"/>
      <c r="D62" s="95"/>
      <c r="E62" s="105"/>
      <c r="F62" s="106"/>
      <c r="G62" s="105"/>
    </row>
    <row r="63" spans="2:7" ht="18" thickBot="1">
      <c r="B63" s="94" t="s">
        <v>106</v>
      </c>
      <c r="C63" s="94"/>
      <c r="D63" s="94"/>
      <c r="E63" s="104">
        <f>+E61+E52</f>
        <v>167355</v>
      </c>
      <c r="F63" s="107"/>
      <c r="G63" s="104">
        <f>+G61+G52</f>
        <v>185328</v>
      </c>
    </row>
    <row r="64" spans="2:7" ht="17.25">
      <c r="B64" s="95"/>
      <c r="C64" s="95"/>
      <c r="D64" s="95"/>
      <c r="E64" s="105"/>
      <c r="F64" s="106"/>
      <c r="G64" s="105"/>
    </row>
    <row r="65" spans="2:7" ht="18" thickBot="1">
      <c r="B65" s="95"/>
      <c r="C65" s="95"/>
      <c r="D65" s="95"/>
      <c r="E65" s="108"/>
      <c r="F65" s="106"/>
      <c r="G65" s="108"/>
    </row>
    <row r="66" spans="2:7" ht="18" thickBot="1">
      <c r="B66" s="94" t="s">
        <v>102</v>
      </c>
      <c r="C66" s="95"/>
      <c r="D66" s="95"/>
      <c r="E66" s="109">
        <f>+E63+E45</f>
        <v>518827.4</v>
      </c>
      <c r="F66" s="106"/>
      <c r="G66" s="109">
        <f>+G63+G45</f>
        <v>534815.8</v>
      </c>
    </row>
    <row r="67" spans="2:7" ht="17.25">
      <c r="B67" s="95"/>
      <c r="C67" s="95"/>
      <c r="D67" s="95"/>
      <c r="E67" s="105"/>
      <c r="F67" s="106"/>
      <c r="G67" s="105"/>
    </row>
    <row r="68" spans="2:7" ht="17.25">
      <c r="B68" s="95"/>
      <c r="C68" s="95"/>
      <c r="D68" s="95"/>
      <c r="E68" s="105"/>
      <c r="F68" s="106"/>
      <c r="G68" s="105"/>
    </row>
    <row r="69" spans="2:7" ht="15">
      <c r="B69" s="87" t="s">
        <v>126</v>
      </c>
      <c r="C69" s="87"/>
      <c r="D69" s="87"/>
      <c r="E69" s="110"/>
      <c r="F69" s="110"/>
      <c r="G69" s="110"/>
    </row>
    <row r="70" spans="2:7" ht="15">
      <c r="B70" s="87" t="str">
        <f>'Income Statemen'!C58</f>
        <v> the Audited Financial Statements for the year ended 31st March 2012)</v>
      </c>
      <c r="C70" s="87"/>
      <c r="D70" s="87"/>
      <c r="E70" s="110"/>
      <c r="F70" s="110"/>
      <c r="G70" s="110"/>
    </row>
    <row r="71" spans="5:7" ht="15">
      <c r="E71" s="110"/>
      <c r="F71" s="110"/>
      <c r="G71" s="110"/>
    </row>
    <row r="72" spans="2:10" ht="17.25">
      <c r="B72" s="95"/>
      <c r="C72" s="95"/>
      <c r="D72" s="95"/>
      <c r="E72" s="106"/>
      <c r="F72" s="106"/>
      <c r="G72" s="106"/>
      <c r="H72" s="95"/>
      <c r="I72" s="95"/>
      <c r="J72" s="95"/>
    </row>
    <row r="73" spans="2:10" ht="17.25">
      <c r="B73" s="95"/>
      <c r="C73" s="95"/>
      <c r="D73" s="95"/>
      <c r="E73" s="105"/>
      <c r="F73" s="106"/>
      <c r="G73" s="105"/>
      <c r="H73" s="95"/>
      <c r="I73" s="95"/>
      <c r="J73" s="95"/>
    </row>
    <row r="74" spans="2:10" ht="17.25">
      <c r="B74" s="95"/>
      <c r="C74" s="95"/>
      <c r="D74" s="95"/>
      <c r="E74" s="105"/>
      <c r="F74" s="105"/>
      <c r="G74" s="105"/>
      <c r="H74" s="95"/>
      <c r="I74" s="95"/>
      <c r="J74" s="95"/>
    </row>
    <row r="75" spans="2:10" ht="17.25">
      <c r="B75" s="95"/>
      <c r="C75" s="95"/>
      <c r="D75" s="95"/>
      <c r="E75" s="105"/>
      <c r="F75" s="106"/>
      <c r="G75" s="105"/>
      <c r="H75" s="95"/>
      <c r="I75" s="95"/>
      <c r="J75" s="95"/>
    </row>
    <row r="76" spans="2:10" ht="17.25">
      <c r="B76" s="95"/>
      <c r="C76" s="95"/>
      <c r="D76" s="95"/>
      <c r="E76" s="105">
        <f>+E32-E66</f>
        <v>-0.40000000002328306</v>
      </c>
      <c r="F76" s="106"/>
      <c r="G76" s="105">
        <f>+G32-G66</f>
        <v>0.19999999995343387</v>
      </c>
      <c r="H76" s="95"/>
      <c r="I76" s="95"/>
      <c r="J76" s="95"/>
    </row>
    <row r="77" spans="2:10" ht="17.25">
      <c r="B77" s="95"/>
      <c r="C77" s="95"/>
      <c r="D77" s="95"/>
      <c r="E77" s="105"/>
      <c r="F77" s="106"/>
      <c r="G77" s="105"/>
      <c r="H77" s="95"/>
      <c r="I77" s="95"/>
      <c r="J77" s="95"/>
    </row>
    <row r="78" spans="2:10" ht="17.25">
      <c r="B78" s="95"/>
      <c r="C78" s="95"/>
      <c r="D78" s="95"/>
      <c r="E78" s="105"/>
      <c r="F78" s="106"/>
      <c r="G78" s="105"/>
      <c r="H78" s="95"/>
      <c r="I78" s="95"/>
      <c r="J78" s="95"/>
    </row>
    <row r="79" spans="2:10" ht="17.25">
      <c r="B79" s="95"/>
      <c r="C79" s="95"/>
      <c r="D79" s="95"/>
      <c r="E79" s="105"/>
      <c r="F79" s="106"/>
      <c r="G79" s="105"/>
      <c r="H79" s="95"/>
      <c r="I79" s="95"/>
      <c r="J79" s="95"/>
    </row>
    <row r="80" spans="2:10" ht="17.25">
      <c r="B80" s="95"/>
      <c r="C80" s="95"/>
      <c r="D80" s="95"/>
      <c r="E80" s="111"/>
      <c r="F80" s="107"/>
      <c r="G80" s="111"/>
      <c r="H80" s="95"/>
      <c r="I80" s="95"/>
      <c r="J80" s="95"/>
    </row>
    <row r="81" spans="2:10" ht="17.25">
      <c r="B81" s="95"/>
      <c r="C81" s="95"/>
      <c r="D81" s="95"/>
      <c r="E81" s="106"/>
      <c r="F81" s="106"/>
      <c r="G81" s="106"/>
      <c r="H81" s="95"/>
      <c r="I81" s="95"/>
      <c r="J81" s="95"/>
    </row>
    <row r="82" spans="2:10" ht="17.25">
      <c r="B82" s="95"/>
      <c r="C82" s="95"/>
      <c r="D82" s="95"/>
      <c r="E82" s="112"/>
      <c r="F82" s="106"/>
      <c r="G82" s="112"/>
      <c r="H82" s="95"/>
      <c r="I82" s="95"/>
      <c r="J82" s="95"/>
    </row>
    <row r="83" spans="2:10" ht="17.25">
      <c r="B83" s="95"/>
      <c r="C83" s="95"/>
      <c r="D83" s="95"/>
      <c r="E83" s="105"/>
      <c r="F83" s="106"/>
      <c r="G83" s="105"/>
      <c r="H83" s="95"/>
      <c r="I83" s="95"/>
      <c r="J83" s="95"/>
    </row>
    <row r="84" spans="2:10" ht="17.25">
      <c r="B84" s="95"/>
      <c r="C84" s="95"/>
      <c r="D84" s="95"/>
      <c r="E84" s="105"/>
      <c r="F84" s="106"/>
      <c r="G84" s="105"/>
      <c r="H84" s="95"/>
      <c r="I84" s="95"/>
      <c r="J84" s="95"/>
    </row>
    <row r="85" spans="2:10" ht="17.25">
      <c r="B85" s="95"/>
      <c r="C85" s="95"/>
      <c r="D85" s="95"/>
      <c r="E85" s="105"/>
      <c r="F85" s="106"/>
      <c r="G85" s="105"/>
      <c r="H85" s="95"/>
      <c r="I85" s="95"/>
      <c r="J85" s="95"/>
    </row>
    <row r="86" spans="2:10" ht="17.25">
      <c r="B86" s="95"/>
      <c r="C86" s="95"/>
      <c r="D86" s="95"/>
      <c r="E86" s="111"/>
      <c r="F86" s="107"/>
      <c r="G86" s="111"/>
      <c r="H86" s="95"/>
      <c r="I86" s="95"/>
      <c r="J86" s="95"/>
    </row>
    <row r="87" spans="2:10" ht="17.25">
      <c r="B87" s="95"/>
      <c r="C87" s="95"/>
      <c r="D87" s="95"/>
      <c r="E87" s="106"/>
      <c r="F87" s="106"/>
      <c r="G87" s="106"/>
      <c r="H87" s="95"/>
      <c r="I87" s="95"/>
      <c r="J87" s="95"/>
    </row>
    <row r="88" spans="2:10" ht="17.25">
      <c r="B88" s="95"/>
      <c r="C88" s="95"/>
      <c r="D88" s="95"/>
      <c r="E88" s="113"/>
      <c r="F88" s="113"/>
      <c r="G88" s="113"/>
      <c r="H88" s="95"/>
      <c r="I88" s="95"/>
      <c r="J88" s="95"/>
    </row>
    <row r="89" spans="2:10" ht="17.25">
      <c r="B89" s="95"/>
      <c r="C89" s="95"/>
      <c r="D89" s="95"/>
      <c r="E89" s="106"/>
      <c r="F89" s="106"/>
      <c r="G89" s="106"/>
      <c r="H89" s="95"/>
      <c r="I89" s="95"/>
      <c r="J89" s="95"/>
    </row>
    <row r="90" spans="2:10" ht="17.25">
      <c r="B90" s="95"/>
      <c r="C90" s="95"/>
      <c r="D90" s="95"/>
      <c r="E90" s="106"/>
      <c r="F90" s="106"/>
      <c r="G90" s="106"/>
      <c r="H90" s="95"/>
      <c r="I90" s="95"/>
      <c r="J90" s="95"/>
    </row>
    <row r="91" spans="2:10" ht="17.25">
      <c r="B91" s="95"/>
      <c r="C91" s="95"/>
      <c r="D91" s="95"/>
      <c r="E91" s="106"/>
      <c r="F91" s="106"/>
      <c r="G91" s="106"/>
      <c r="H91" s="95"/>
      <c r="I91" s="95"/>
      <c r="J91" s="95"/>
    </row>
    <row r="92" spans="2:10" ht="17.25">
      <c r="B92" s="95"/>
      <c r="C92" s="95"/>
      <c r="D92" s="95"/>
      <c r="E92" s="106"/>
      <c r="F92" s="106"/>
      <c r="G92" s="106"/>
      <c r="H92" s="95"/>
      <c r="I92" s="95"/>
      <c r="J92" s="95"/>
    </row>
    <row r="93" spans="2:10" ht="17.25">
      <c r="B93" s="95"/>
      <c r="C93" s="95"/>
      <c r="D93" s="95"/>
      <c r="E93" s="106"/>
      <c r="F93" s="106"/>
      <c r="G93" s="106"/>
      <c r="H93" s="95"/>
      <c r="I93" s="95"/>
      <c r="J93" s="95"/>
    </row>
    <row r="94" spans="2:10" ht="17.25">
      <c r="B94" s="95"/>
      <c r="C94" s="95"/>
      <c r="D94" s="95"/>
      <c r="E94" s="106"/>
      <c r="F94" s="106"/>
      <c r="G94" s="106"/>
      <c r="H94" s="95"/>
      <c r="I94" s="95"/>
      <c r="J94" s="95"/>
    </row>
    <row r="95" spans="2:10" ht="17.25">
      <c r="B95" s="95"/>
      <c r="C95" s="95"/>
      <c r="D95" s="95"/>
      <c r="E95" s="106"/>
      <c r="F95" s="106"/>
      <c r="G95" s="106"/>
      <c r="H95" s="95"/>
      <c r="I95" s="95"/>
      <c r="J95" s="95"/>
    </row>
    <row r="96" spans="2:10" ht="17.25">
      <c r="B96" s="95"/>
      <c r="C96" s="95"/>
      <c r="D96" s="95"/>
      <c r="E96" s="95"/>
      <c r="F96" s="95"/>
      <c r="G96" s="95"/>
      <c r="H96" s="95"/>
      <c r="I96" s="95"/>
      <c r="J96" s="95"/>
    </row>
    <row r="97" spans="2:10" ht="17.25">
      <c r="B97" s="95"/>
      <c r="C97" s="95"/>
      <c r="D97" s="95"/>
      <c r="E97" s="95"/>
      <c r="F97" s="95"/>
      <c r="G97" s="95"/>
      <c r="H97" s="95"/>
      <c r="I97" s="95"/>
      <c r="J97" s="95"/>
    </row>
    <row r="98" spans="2:10" ht="17.25">
      <c r="B98" s="95"/>
      <c r="C98" s="95"/>
      <c r="D98" s="95"/>
      <c r="E98" s="95"/>
      <c r="F98" s="95"/>
      <c r="G98" s="95"/>
      <c r="H98" s="95"/>
      <c r="I98" s="95"/>
      <c r="J98" s="95"/>
    </row>
    <row r="99" spans="2:10" ht="17.25">
      <c r="B99" s="95"/>
      <c r="C99" s="95"/>
      <c r="D99" s="95"/>
      <c r="E99" s="95"/>
      <c r="F99" s="95"/>
      <c r="G99" s="95"/>
      <c r="H99" s="95"/>
      <c r="I99" s="95"/>
      <c r="J99" s="95"/>
    </row>
    <row r="100" spans="2:10" ht="17.25"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2:10" ht="17.25"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2:10" ht="17.25"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2:10" ht="17.25"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2:10" ht="17.25"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2:10" ht="17.25"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2:10" ht="17.25"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2:10" ht="17.25"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2:10" ht="17.25"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2:10" ht="17.25"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2:10" ht="17.25"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2:10" ht="17.25"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2:10" ht="17.25"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2:10" ht="17.25"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2:10" ht="17.25"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2:10" ht="17.25"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2:10" ht="17.25"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2:10" ht="17.25"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2:10" ht="17.25"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2:10" ht="17.25">
      <c r="B119" s="95"/>
      <c r="C119" s="95"/>
      <c r="D119" s="95"/>
      <c r="E119" s="95"/>
      <c r="F119" s="95"/>
      <c r="G119" s="95"/>
      <c r="H119" s="95"/>
      <c r="I119" s="95"/>
      <c r="J119" s="95"/>
    </row>
    <row r="120" spans="2:10" ht="17.25"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2:10" ht="17.25"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2:10" ht="17.25"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2:10" ht="17.25"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2:10" ht="17.25"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2:10" ht="17.25">
      <c r="B125" s="95"/>
      <c r="C125" s="95"/>
      <c r="D125" s="95"/>
      <c r="E125" s="95"/>
      <c r="F125" s="95"/>
      <c r="G125" s="95"/>
      <c r="H125" s="95"/>
      <c r="I125" s="95"/>
      <c r="J125" s="95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2"/>
  <sheetViews>
    <sheetView showOutlineSymbols="0" zoomScale="60" zoomScaleNormal="60" zoomScalePageLayoutView="0" workbookViewId="0" topLeftCell="D10">
      <selection activeCell="M57" sqref="M57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2.5">
      <c r="A2" s="8"/>
      <c r="B2" s="39" t="s">
        <v>36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37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7.25">
      <c r="A5" s="8"/>
      <c r="B5" s="10" t="s">
        <v>123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>
      <c r="A6" s="8"/>
      <c r="B6" s="10" t="str">
        <f>'Income Statemen'!C7</f>
        <v>FOR THE YEAR ENDED 31 MARCH 2013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7.25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7.25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7.25">
      <c r="A9" s="8"/>
      <c r="B9" s="10"/>
      <c r="C9" s="8"/>
      <c r="D9" s="16"/>
      <c r="E9" s="56" t="s">
        <v>87</v>
      </c>
      <c r="F9" s="8"/>
      <c r="G9" s="8"/>
      <c r="H9" s="8"/>
      <c r="I9" s="8"/>
      <c r="J9" s="8"/>
      <c r="K9" s="8"/>
      <c r="L9" s="8"/>
      <c r="O9" s="57" t="s">
        <v>109</v>
      </c>
      <c r="P9" s="57"/>
      <c r="Q9" s="57" t="s">
        <v>24</v>
      </c>
    </row>
    <row r="10" spans="1:17" ht="17.25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110</v>
      </c>
      <c r="P10" s="57"/>
      <c r="Q10" s="57" t="s">
        <v>71</v>
      </c>
    </row>
    <row r="11" spans="1:17" ht="17.25">
      <c r="A11" s="8"/>
      <c r="B11" s="10"/>
      <c r="C11" s="8"/>
      <c r="D11" s="27"/>
      <c r="E11" s="28" t="s">
        <v>108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70</v>
      </c>
      <c r="P11" s="28"/>
      <c r="Q11" s="28"/>
    </row>
    <row r="12" spans="1:253" ht="1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118</v>
      </c>
      <c r="I14" s="13"/>
      <c r="J14" s="13"/>
      <c r="K14" s="13"/>
      <c r="L14" s="12"/>
      <c r="M14" s="12"/>
      <c r="O14" s="13"/>
      <c r="P14" s="12"/>
      <c r="Q14" s="12"/>
    </row>
    <row r="15" spans="1:17" ht="1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52</v>
      </c>
      <c r="H15" s="13" t="s">
        <v>119</v>
      </c>
      <c r="I15" s="13" t="s">
        <v>86</v>
      </c>
      <c r="J15" s="13"/>
      <c r="K15" s="13" t="s">
        <v>22</v>
      </c>
      <c r="L15" s="12"/>
      <c r="M15" s="13"/>
      <c r="O15" s="13"/>
      <c r="P15" s="12"/>
      <c r="Q15" s="13"/>
    </row>
    <row r="16" spans="1:17" ht="1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7.25">
      <c r="A18" s="8"/>
      <c r="B18" s="27" t="s">
        <v>143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7.25">
      <c r="A19" s="8"/>
      <c r="B19" s="10" t="s">
        <v>144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7.25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652</v>
      </c>
      <c r="H20" s="16">
        <v>-4512</v>
      </c>
      <c r="I20" s="16">
        <v>73111</v>
      </c>
      <c r="J20" s="16"/>
      <c r="K20" s="16">
        <f>+'Balance Sheet'!G40</f>
        <v>74279.4</v>
      </c>
      <c r="L20" s="16"/>
      <c r="M20" s="16">
        <f>SUM(C20:K20)</f>
        <v>344081.4</v>
      </c>
      <c r="O20" s="16">
        <f>+'Balance Sheet'!G43</f>
        <v>5407</v>
      </c>
      <c r="P20" s="16"/>
      <c r="Q20" s="16">
        <f>+O20+M20</f>
        <v>349488.4</v>
      </c>
    </row>
    <row r="21" spans="1:17" ht="17.25">
      <c r="A21" s="8"/>
      <c r="B21" s="11" t="s">
        <v>134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7.25">
      <c r="A22" s="8"/>
      <c r="B22" s="114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7.25">
      <c r="A23" s="8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O23" s="16"/>
      <c r="P23" s="16"/>
      <c r="Q23" s="16"/>
    </row>
    <row r="24" spans="1:17" ht="17.25">
      <c r="A24" s="8"/>
      <c r="B24" s="11" t="s">
        <v>120</v>
      </c>
      <c r="C24" s="26">
        <f>C27-C20</f>
        <v>0</v>
      </c>
      <c r="D24" s="26"/>
      <c r="E24" s="26">
        <f>E27-E20</f>
        <v>0</v>
      </c>
      <c r="F24" s="26">
        <v>0</v>
      </c>
      <c r="G24" s="26">
        <f>+Comprehensive!I19</f>
        <v>480</v>
      </c>
      <c r="H24" s="26">
        <v>-393</v>
      </c>
      <c r="I24" s="26">
        <v>0</v>
      </c>
      <c r="J24" s="16"/>
      <c r="K24" s="26">
        <f>'Income Statemen'!I45</f>
        <v>1698</v>
      </c>
      <c r="L24" s="16"/>
      <c r="M24" s="16">
        <f>SUM(C24:K24)</f>
        <v>1785</v>
      </c>
      <c r="O24" s="26">
        <f>'Income Statemen'!I46</f>
        <v>199</v>
      </c>
      <c r="P24" s="16"/>
      <c r="Q24" s="16">
        <f>+O24+M24</f>
        <v>1984</v>
      </c>
    </row>
    <row r="25" spans="1:17" ht="17.25">
      <c r="A25" s="8"/>
      <c r="B25" s="11" t="s">
        <v>149</v>
      </c>
      <c r="C25" s="42"/>
      <c r="D25" s="42"/>
      <c r="E25" s="16"/>
      <c r="F25" s="16"/>
      <c r="G25" s="16"/>
      <c r="H25" s="16"/>
      <c r="I25" s="16"/>
      <c r="J25" s="16"/>
      <c r="K25" s="16"/>
      <c r="L25" s="16"/>
      <c r="M25" s="16"/>
      <c r="O25" s="16"/>
      <c r="P25" s="16"/>
      <c r="Q25" s="16"/>
    </row>
    <row r="26" spans="1:17" ht="18" thickBot="1">
      <c r="A26" s="8"/>
      <c r="B26" s="11"/>
      <c r="C26" s="16"/>
      <c r="D26" s="20"/>
      <c r="E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 thickBot="1">
      <c r="A27" s="8"/>
      <c r="B27" s="27" t="s">
        <v>150</v>
      </c>
      <c r="C27" s="22">
        <f>'Balance Sheet'!E38</f>
        <v>171710</v>
      </c>
      <c r="D27" s="19"/>
      <c r="E27" s="22">
        <v>19911</v>
      </c>
      <c r="F27" s="22">
        <f>SUM(F20:F25)</f>
        <v>8930</v>
      </c>
      <c r="G27" s="22">
        <f>SUM(G20:G25)</f>
        <v>1132</v>
      </c>
      <c r="H27" s="22">
        <f>SUM(H20:H25)</f>
        <v>-4905</v>
      </c>
      <c r="I27" s="22">
        <f>SUM(I20:I25)</f>
        <v>73111</v>
      </c>
      <c r="J27" s="21"/>
      <c r="K27" s="22">
        <f>SUM(K20:K25)</f>
        <v>75977.4</v>
      </c>
      <c r="L27" s="21"/>
      <c r="M27" s="22">
        <f>SUM(M20:M25)</f>
        <v>345866.4</v>
      </c>
      <c r="O27" s="22">
        <f>SUM(O20:O25)</f>
        <v>5606</v>
      </c>
      <c r="P27" s="21"/>
      <c r="Q27" s="22">
        <f>SUM(Q20:Q25)</f>
        <v>351472.4</v>
      </c>
    </row>
    <row r="28" spans="1:17" ht="17.25">
      <c r="A28" s="8"/>
      <c r="B28" s="11"/>
      <c r="C28" s="23"/>
      <c r="D28" s="20"/>
      <c r="E28" s="23"/>
      <c r="F28" s="23"/>
      <c r="G28" s="23"/>
      <c r="H28" s="23"/>
      <c r="I28" s="23"/>
      <c r="J28" s="16"/>
      <c r="K28" s="23"/>
      <c r="L28" s="16"/>
      <c r="M28" s="23"/>
      <c r="O28" s="23"/>
      <c r="P28" s="16"/>
      <c r="Q28" s="23"/>
    </row>
    <row r="29" spans="1:17" ht="17.25">
      <c r="A29" s="8"/>
      <c r="B29" s="8"/>
      <c r="C29" s="16"/>
      <c r="D29" s="20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7.25">
      <c r="A30" s="8"/>
      <c r="B30" s="51" t="str">
        <f>+B18</f>
        <v>Year</v>
      </c>
      <c r="C30" s="16"/>
      <c r="D30" s="20"/>
      <c r="E30" s="16"/>
      <c r="F30" s="16"/>
      <c r="G30" s="16"/>
      <c r="H30" s="16"/>
      <c r="I30" s="16"/>
      <c r="J30" s="16"/>
      <c r="K30" s="16"/>
      <c r="L30" s="16"/>
      <c r="M30" s="16"/>
      <c r="O30" s="16"/>
      <c r="P30" s="16"/>
      <c r="Q30" s="16"/>
    </row>
    <row r="31" spans="1:17" ht="17.25">
      <c r="A31" s="8"/>
      <c r="B31" s="10" t="s">
        <v>145</v>
      </c>
      <c r="C31" s="16"/>
      <c r="D31" s="20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7.25">
      <c r="A32" s="8"/>
      <c r="B32" s="11" t="s">
        <v>13</v>
      </c>
      <c r="C32" s="16"/>
      <c r="D32" s="20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7.25">
      <c r="A33" s="8"/>
      <c r="B33" s="11" t="s">
        <v>131</v>
      </c>
      <c r="C33" s="16">
        <v>171710</v>
      </c>
      <c r="D33" s="20"/>
      <c r="E33" s="16">
        <v>19911</v>
      </c>
      <c r="F33" s="16">
        <v>8930</v>
      </c>
      <c r="G33" s="16">
        <v>465</v>
      </c>
      <c r="H33" s="16">
        <v>-4523</v>
      </c>
      <c r="I33" s="16">
        <v>73111</v>
      </c>
      <c r="J33" s="16"/>
      <c r="K33" s="16">
        <v>72646</v>
      </c>
      <c r="L33" s="16"/>
      <c r="M33" s="16">
        <f>SUM(C33:K33)</f>
        <v>342250</v>
      </c>
      <c r="O33" s="16">
        <v>5491</v>
      </c>
      <c r="P33" s="16"/>
      <c r="Q33" s="16">
        <f>+O33+M33</f>
        <v>347741</v>
      </c>
    </row>
    <row r="34" spans="1:17" ht="17.25">
      <c r="A34" s="8"/>
      <c r="B34" s="114"/>
      <c r="C34" s="16"/>
      <c r="D34" s="16"/>
      <c r="E34" s="16"/>
      <c r="F34" s="16"/>
      <c r="G34" s="16"/>
      <c r="H34" s="16"/>
      <c r="I34" s="16"/>
      <c r="J34" s="16"/>
      <c r="L34" s="16"/>
      <c r="M34" s="16"/>
      <c r="O34" s="16"/>
      <c r="P34" s="16"/>
      <c r="Q34" s="16"/>
    </row>
    <row r="35" spans="1:17" ht="17.25">
      <c r="A35" s="8"/>
      <c r="B35" s="115"/>
      <c r="C35" s="116"/>
      <c r="D35" s="16"/>
      <c r="E35" s="116"/>
      <c r="F35" s="116"/>
      <c r="G35" s="116"/>
      <c r="H35" s="116"/>
      <c r="I35" s="116"/>
      <c r="J35" s="16"/>
      <c r="K35" s="116"/>
      <c r="L35" s="16"/>
      <c r="M35" s="116"/>
      <c r="O35" s="116"/>
      <c r="P35" s="16"/>
      <c r="Q35" s="116"/>
    </row>
    <row r="36" spans="1:17" ht="17.25">
      <c r="A36" s="8"/>
      <c r="B36" s="11" t="s">
        <v>120</v>
      </c>
      <c r="C36" s="26">
        <f>C40-C33</f>
        <v>0</v>
      </c>
      <c r="D36" s="53"/>
      <c r="E36" s="26">
        <f>E40-E33</f>
        <v>0</v>
      </c>
      <c r="F36" s="26">
        <f>F40-F33</f>
        <v>0</v>
      </c>
      <c r="G36" s="26">
        <f>+G40-G33-G38</f>
        <v>187</v>
      </c>
      <c r="H36" s="26">
        <f>+H40-H33-H38</f>
        <v>11</v>
      </c>
      <c r="I36" s="26">
        <f>+I40-I33-I38</f>
        <v>0</v>
      </c>
      <c r="J36" s="16"/>
      <c r="K36" s="26">
        <f>'Income Statemen'!K45</f>
        <v>1633</v>
      </c>
      <c r="L36" s="16"/>
      <c r="M36" s="16">
        <f>SUM(C36:K36)</f>
        <v>1831</v>
      </c>
      <c r="O36" s="26">
        <f>O40-O33</f>
        <v>-84</v>
      </c>
      <c r="P36" s="16"/>
      <c r="Q36" s="16">
        <f>+O36+M36</f>
        <v>1747</v>
      </c>
    </row>
    <row r="37" spans="1:17" ht="17.25">
      <c r="A37" s="8"/>
      <c r="B37" s="11" t="s">
        <v>149</v>
      </c>
      <c r="C37" s="42"/>
      <c r="D37" s="55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7.25" hidden="1">
      <c r="A38" s="8"/>
      <c r="B38" s="11"/>
      <c r="C38" s="42"/>
      <c r="D38" s="55"/>
      <c r="E38" s="16"/>
      <c r="F38" s="16"/>
      <c r="G38" s="16"/>
      <c r="H38" s="16"/>
      <c r="I38" s="16"/>
      <c r="J38" s="16"/>
      <c r="K38" s="16"/>
      <c r="L38" s="16"/>
      <c r="M38" s="16"/>
      <c r="O38" s="26"/>
      <c r="P38" s="16"/>
      <c r="Q38" s="16"/>
    </row>
    <row r="39" spans="1:17" ht="18" thickBot="1">
      <c r="A39" s="8"/>
      <c r="B39" s="27"/>
      <c r="C39" s="16"/>
      <c r="D39" s="20"/>
      <c r="E39" s="16"/>
      <c r="F39" s="16"/>
      <c r="G39" s="16"/>
      <c r="H39" s="16"/>
      <c r="I39" s="16"/>
      <c r="J39" s="16"/>
      <c r="K39" s="16"/>
      <c r="L39" s="16"/>
      <c r="M39" s="16"/>
      <c r="O39" s="16"/>
      <c r="P39" s="16"/>
      <c r="Q39" s="16"/>
    </row>
    <row r="40" spans="1:17" ht="18" thickBot="1">
      <c r="A40" s="8"/>
      <c r="B40" s="8" t="str">
        <f>B27</f>
        <v>Balance at end of year</v>
      </c>
      <c r="C40" s="22">
        <v>171710</v>
      </c>
      <c r="D40" s="19"/>
      <c r="E40" s="22">
        <v>19911</v>
      </c>
      <c r="F40" s="22">
        <v>8930</v>
      </c>
      <c r="G40" s="22">
        <v>652</v>
      </c>
      <c r="H40" s="22">
        <v>-4512</v>
      </c>
      <c r="I40" s="22">
        <v>73111</v>
      </c>
      <c r="J40" s="21"/>
      <c r="K40" s="22">
        <f>SUM(K33:K39)</f>
        <v>74279</v>
      </c>
      <c r="L40" s="21"/>
      <c r="M40" s="22">
        <f>SUM(M33:M39)</f>
        <v>344081</v>
      </c>
      <c r="O40" s="22">
        <v>5407</v>
      </c>
      <c r="P40" s="21"/>
      <c r="Q40" s="22">
        <f>SUM(Q33:Q39)</f>
        <v>349488</v>
      </c>
    </row>
    <row r="41" spans="1:17" ht="17.25">
      <c r="A41" s="8"/>
      <c r="B41" s="8"/>
      <c r="C41" s="23"/>
      <c r="D41" s="16"/>
      <c r="E41" s="23"/>
      <c r="F41" s="23"/>
      <c r="G41" s="23"/>
      <c r="H41" s="23"/>
      <c r="I41" s="23"/>
      <c r="J41" s="16"/>
      <c r="K41" s="23"/>
      <c r="L41" s="16"/>
      <c r="M41" s="23"/>
      <c r="O41" s="23"/>
      <c r="P41" s="16"/>
      <c r="Q41" s="23"/>
    </row>
    <row r="42" spans="1:17" ht="15">
      <c r="A42" s="8"/>
      <c r="B42" s="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O42" s="18"/>
      <c r="P42" s="18"/>
      <c r="Q42" s="18"/>
    </row>
    <row r="43" spans="1:17" ht="17.25">
      <c r="A43" s="8"/>
      <c r="B43" s="27" t="s">
        <v>124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8"/>
      <c r="O43" s="18"/>
      <c r="P43" s="18"/>
      <c r="Q43" s="8"/>
    </row>
    <row r="44" spans="1:17" ht="17.25">
      <c r="A44" s="8"/>
      <c r="B44" s="27" t="str">
        <f>+'Balance Sheet'!B70</f>
        <v> the Audited Financial Statements for the year ended 31st March 2012)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O44" s="8"/>
      <c r="P44" s="8"/>
      <c r="Q44" s="8"/>
    </row>
    <row r="45" spans="1:17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O45" s="8"/>
      <c r="P45" s="8"/>
      <c r="Q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O50" s="8"/>
      <c r="P50" s="8"/>
    </row>
    <row r="51" spans="1:12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/>
      <c r="B58" s="2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0"/>
  <sheetViews>
    <sheetView showOutlineSymbols="0" zoomScalePageLayoutView="0" workbookViewId="0" topLeftCell="A1">
      <selection activeCell="C7" sqref="C7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2.5">
      <c r="A3" s="8"/>
      <c r="B3" s="39" t="s">
        <v>36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37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7.25">
      <c r="A6" s="8"/>
      <c r="B6" s="38" t="s">
        <v>121</v>
      </c>
      <c r="C6" s="10"/>
      <c r="D6" s="10"/>
      <c r="E6" s="8"/>
      <c r="F6" s="52"/>
      <c r="G6" s="8"/>
      <c r="H6" s="8"/>
      <c r="I6" s="8"/>
    </row>
    <row r="7" spans="1:9" ht="17.25">
      <c r="A7" s="8"/>
      <c r="B7" s="38" t="str">
        <f>'Equity Change'!B6</f>
        <v>FOR THE YEAR ENDED 31 MARCH 2013</v>
      </c>
      <c r="C7" s="10"/>
      <c r="D7" s="10"/>
      <c r="E7" s="11"/>
      <c r="F7" s="46"/>
      <c r="G7" s="11"/>
      <c r="H7" s="11"/>
      <c r="I7" s="8"/>
    </row>
    <row r="8" spans="1:9" ht="17.25">
      <c r="A8" s="8"/>
      <c r="B8" s="27"/>
      <c r="C8" s="27"/>
      <c r="D8" s="27"/>
      <c r="E8" s="54"/>
      <c r="F8" s="54"/>
      <c r="G8" s="54"/>
      <c r="H8" s="37"/>
      <c r="I8" s="8"/>
    </row>
    <row r="9" spans="1:9" ht="17.25">
      <c r="A9" s="8"/>
      <c r="B9" s="27"/>
      <c r="C9" s="27"/>
      <c r="D9" s="27"/>
      <c r="E9" s="12">
        <v>2013</v>
      </c>
      <c r="F9" s="44"/>
      <c r="G9" s="12">
        <v>2012</v>
      </c>
      <c r="H9" s="43"/>
      <c r="I9" s="8"/>
    </row>
    <row r="10" spans="1:9" ht="17.25">
      <c r="A10" s="8"/>
      <c r="B10" s="27"/>
      <c r="C10" s="27"/>
      <c r="D10" s="27"/>
      <c r="E10" s="12" t="s">
        <v>146</v>
      </c>
      <c r="F10" s="78"/>
      <c r="G10" s="12" t="str">
        <f>E10</f>
        <v>Year </v>
      </c>
      <c r="H10" s="43"/>
      <c r="I10" s="8"/>
    </row>
    <row r="11" spans="1:9" ht="17.25">
      <c r="A11" s="8"/>
      <c r="B11" s="27"/>
      <c r="C11" s="11"/>
      <c r="D11" s="27"/>
      <c r="E11" s="12" t="s">
        <v>53</v>
      </c>
      <c r="F11" s="44"/>
      <c r="G11" s="12" t="s">
        <v>53</v>
      </c>
      <c r="H11" s="43"/>
      <c r="I11" s="8"/>
    </row>
    <row r="12" spans="1:9" ht="17.25">
      <c r="A12" s="8"/>
      <c r="B12" s="27"/>
      <c r="C12" s="11"/>
      <c r="D12" s="27"/>
      <c r="E12" s="14">
        <f>'Income Statemen'!E13</f>
        <v>39172</v>
      </c>
      <c r="F12" s="79"/>
      <c r="G12" s="14">
        <f>'Income Statemen'!G13</f>
        <v>39172</v>
      </c>
      <c r="H12" s="43"/>
      <c r="I12" s="8"/>
    </row>
    <row r="13" spans="1:9" ht="17.25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7.25">
      <c r="A14" s="8"/>
      <c r="B14" s="28" t="s">
        <v>56</v>
      </c>
      <c r="C14" s="29"/>
      <c r="D14" s="8"/>
      <c r="E14" s="80"/>
      <c r="F14" s="81"/>
      <c r="G14" s="80"/>
      <c r="H14" s="45"/>
      <c r="I14" s="8"/>
    </row>
    <row r="15" spans="1:9" ht="17.25">
      <c r="A15" s="8"/>
      <c r="B15" s="8" t="s">
        <v>72</v>
      </c>
      <c r="C15" s="29"/>
      <c r="D15" s="8"/>
      <c r="E15" s="18">
        <f>'Income Statemen'!I30</f>
        <v>3046</v>
      </c>
      <c r="F15" s="31"/>
      <c r="G15" s="18">
        <f>'Income Statemen'!K30</f>
        <v>2719</v>
      </c>
      <c r="H15" s="45"/>
      <c r="I15" s="8"/>
    </row>
    <row r="16" spans="1:9" ht="17.25">
      <c r="A16" s="8"/>
      <c r="B16" s="8"/>
      <c r="C16" s="8"/>
      <c r="D16" s="8"/>
      <c r="E16" s="29"/>
      <c r="F16" s="29"/>
      <c r="G16" s="29"/>
      <c r="H16" s="20"/>
      <c r="I16" s="8"/>
    </row>
    <row r="17" spans="1:9" ht="17.25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7.25">
      <c r="A18" s="8"/>
      <c r="B18" s="8"/>
      <c r="C18" s="8" t="s">
        <v>28</v>
      </c>
      <c r="D18" s="8"/>
      <c r="E18" s="18">
        <v>3230</v>
      </c>
      <c r="F18" s="31"/>
      <c r="G18" s="18">
        <v>3631</v>
      </c>
      <c r="H18" s="20"/>
      <c r="I18" s="8"/>
    </row>
    <row r="19" spans="1:9" ht="17.25">
      <c r="A19" s="8"/>
      <c r="B19" s="8"/>
      <c r="C19" s="8" t="s">
        <v>29</v>
      </c>
      <c r="D19" s="8"/>
      <c r="E19" s="18">
        <v>-405</v>
      </c>
      <c r="F19" s="82"/>
      <c r="G19" s="18">
        <v>-1492</v>
      </c>
      <c r="H19" s="20"/>
      <c r="I19" s="8"/>
    </row>
    <row r="20" spans="1:9" ht="17.25">
      <c r="A20" s="8"/>
      <c r="B20" s="8"/>
      <c r="C20" s="8"/>
      <c r="D20" s="8"/>
      <c r="E20" s="18"/>
      <c r="F20" s="31"/>
      <c r="G20" s="18"/>
      <c r="H20" s="20"/>
      <c r="I20" s="8"/>
    </row>
    <row r="21" spans="1:9" ht="17.25">
      <c r="A21" s="8"/>
      <c r="B21" s="8" t="s">
        <v>26</v>
      </c>
      <c r="C21" s="8"/>
      <c r="D21" s="8"/>
      <c r="E21" s="67">
        <f>SUM(E15:E20)</f>
        <v>5871</v>
      </c>
      <c r="F21" s="31"/>
      <c r="G21" s="67">
        <f>SUM(G15:G20)</f>
        <v>4858</v>
      </c>
      <c r="H21" s="20"/>
      <c r="I21" s="8"/>
    </row>
    <row r="22" spans="1:9" ht="17.25">
      <c r="A22" s="8"/>
      <c r="B22" s="8"/>
      <c r="C22" s="8"/>
      <c r="D22" s="8"/>
      <c r="E22" s="18"/>
      <c r="F22" s="31"/>
      <c r="G22" s="18"/>
      <c r="H22" s="20"/>
      <c r="I22" s="8"/>
    </row>
    <row r="23" spans="1:9" ht="17.25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7.25">
      <c r="A24" s="8"/>
      <c r="B24" s="8"/>
      <c r="C24" s="8" t="s">
        <v>30</v>
      </c>
      <c r="D24" s="8"/>
      <c r="E24" s="18">
        <v>45566</v>
      </c>
      <c r="F24" s="31"/>
      <c r="G24" s="18">
        <v>29083</v>
      </c>
      <c r="H24" s="20"/>
      <c r="I24" s="8"/>
    </row>
    <row r="25" spans="1:9" ht="17.25">
      <c r="A25" s="8"/>
      <c r="B25" s="8"/>
      <c r="C25" s="8" t="s">
        <v>31</v>
      </c>
      <c r="D25" s="8"/>
      <c r="E25" s="83">
        <v>-12981</v>
      </c>
      <c r="F25" s="31"/>
      <c r="G25" s="83">
        <v>-24786</v>
      </c>
      <c r="H25" s="20"/>
      <c r="I25" s="8"/>
    </row>
    <row r="26" spans="1:9" ht="17.25">
      <c r="A26" s="8"/>
      <c r="B26" s="8"/>
      <c r="C26" s="8"/>
      <c r="D26" s="8"/>
      <c r="E26" s="18"/>
      <c r="F26" s="31"/>
      <c r="G26" s="18"/>
      <c r="H26" s="20"/>
      <c r="I26" s="8"/>
    </row>
    <row r="27" spans="1:9" ht="17.25">
      <c r="A27" s="8"/>
      <c r="B27" s="8" t="s">
        <v>158</v>
      </c>
      <c r="C27" s="8"/>
      <c r="D27" s="8"/>
      <c r="E27" s="67">
        <f>SUM(E21:E26)</f>
        <v>38456</v>
      </c>
      <c r="F27" s="31"/>
      <c r="G27" s="67">
        <f>SUM(G21:G26)</f>
        <v>9155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7.25" hidden="1">
      <c r="A29" s="8"/>
      <c r="B29" s="8"/>
      <c r="C29" s="8" t="s">
        <v>32</v>
      </c>
      <c r="D29" s="8"/>
      <c r="E29" s="18"/>
      <c r="F29" s="31"/>
      <c r="G29" s="18"/>
      <c r="H29" s="20"/>
      <c r="I29" s="8"/>
    </row>
    <row r="30" spans="1:9" ht="17.25">
      <c r="A30" s="8"/>
      <c r="B30" s="8"/>
      <c r="C30" s="8" t="s">
        <v>40</v>
      </c>
      <c r="D30" s="8"/>
      <c r="E30" s="18">
        <v>-631</v>
      </c>
      <c r="F30" s="31"/>
      <c r="G30" s="18">
        <v>-854</v>
      </c>
      <c r="H30" s="20"/>
      <c r="I30" s="8"/>
    </row>
    <row r="31" spans="1:9" ht="17.25">
      <c r="A31" s="8"/>
      <c r="B31" s="8"/>
      <c r="C31" s="8"/>
      <c r="D31" s="8"/>
      <c r="E31" s="18"/>
      <c r="F31" s="31"/>
      <c r="G31" s="18"/>
      <c r="H31" s="20"/>
      <c r="I31" s="8"/>
    </row>
    <row r="32" spans="1:9" ht="17.25">
      <c r="A32" s="8"/>
      <c r="B32" s="8" t="s">
        <v>157</v>
      </c>
      <c r="C32" s="8"/>
      <c r="D32" s="8"/>
      <c r="E32" s="67">
        <f>SUM(E27:E31)</f>
        <v>37825</v>
      </c>
      <c r="F32" s="31"/>
      <c r="G32" s="67">
        <f>SUM(G27:G31)</f>
        <v>8301</v>
      </c>
      <c r="H32" s="20"/>
      <c r="I32" s="8"/>
    </row>
    <row r="33" spans="1:9" ht="17.25">
      <c r="A33" s="8"/>
      <c r="B33" s="8"/>
      <c r="C33" s="8"/>
      <c r="D33" s="8"/>
      <c r="E33" s="67"/>
      <c r="F33" s="31"/>
      <c r="G33" s="67"/>
      <c r="H33" s="20"/>
      <c r="I33" s="8"/>
    </row>
    <row r="34" spans="1:9" ht="17.25">
      <c r="A34" s="8"/>
      <c r="B34" s="28" t="s">
        <v>57</v>
      </c>
      <c r="C34" s="8"/>
      <c r="D34" s="8"/>
      <c r="E34" s="18"/>
      <c r="F34" s="31"/>
      <c r="G34" s="18"/>
      <c r="H34" s="20"/>
      <c r="I34" s="8"/>
    </row>
    <row r="35" spans="1:9" ht="17.25">
      <c r="A35" s="8"/>
      <c r="B35" s="8"/>
      <c r="C35" s="8" t="s">
        <v>42</v>
      </c>
      <c r="D35" s="8"/>
      <c r="E35" s="18">
        <v>405</v>
      </c>
      <c r="F35" s="31"/>
      <c r="G35" s="18">
        <v>1492</v>
      </c>
      <c r="H35" s="20"/>
      <c r="I35" s="8"/>
    </row>
    <row r="36" spans="1:9" ht="17.25">
      <c r="A36" s="8"/>
      <c r="B36" s="8"/>
      <c r="C36" s="8" t="s">
        <v>135</v>
      </c>
      <c r="D36" s="8"/>
      <c r="E36" s="18">
        <v>9180</v>
      </c>
      <c r="F36" s="31"/>
      <c r="G36" s="18">
        <v>1020</v>
      </c>
      <c r="H36" s="20"/>
      <c r="I36" s="8"/>
    </row>
    <row r="37" spans="1:9" ht="17.25">
      <c r="A37" s="8"/>
      <c r="B37" s="8"/>
      <c r="C37" s="8" t="s">
        <v>156</v>
      </c>
      <c r="D37" s="8"/>
      <c r="E37" s="18">
        <v>0</v>
      </c>
      <c r="F37" s="31"/>
      <c r="G37" s="18">
        <v>2275</v>
      </c>
      <c r="H37" s="20"/>
      <c r="I37" s="8"/>
    </row>
    <row r="38" spans="1:9" ht="17.25">
      <c r="A38" s="8"/>
      <c r="B38" s="8"/>
      <c r="C38" s="8" t="s">
        <v>33</v>
      </c>
      <c r="D38" s="8"/>
      <c r="E38" s="18">
        <v>-1165</v>
      </c>
      <c r="F38" s="31"/>
      <c r="G38" s="18">
        <v>-3959</v>
      </c>
      <c r="H38" s="20"/>
      <c r="I38" s="8"/>
    </row>
    <row r="39" spans="1:9" ht="17.25">
      <c r="A39" s="8"/>
      <c r="B39" s="8"/>
      <c r="C39" s="8" t="s">
        <v>65</v>
      </c>
      <c r="D39" s="8"/>
      <c r="E39" s="18">
        <v>-198</v>
      </c>
      <c r="F39" s="31"/>
      <c r="G39" s="18">
        <v>-8188</v>
      </c>
      <c r="H39" s="20"/>
      <c r="I39" s="8"/>
    </row>
    <row r="40" spans="1:9" ht="17.25">
      <c r="A40" s="8"/>
      <c r="B40" s="8"/>
      <c r="C40" s="8" t="s">
        <v>136</v>
      </c>
      <c r="D40" s="8"/>
      <c r="E40" s="18">
        <f>-36819</f>
        <v>-36819</v>
      </c>
      <c r="F40" s="31"/>
      <c r="G40" s="18">
        <v>-28407</v>
      </c>
      <c r="H40" s="20"/>
      <c r="I40" s="8"/>
    </row>
    <row r="41" spans="1:9" ht="17.25">
      <c r="A41" s="8"/>
      <c r="B41" s="8"/>
      <c r="C41" s="8"/>
      <c r="D41" s="8"/>
      <c r="E41" s="18"/>
      <c r="F41" s="31"/>
      <c r="G41" s="18"/>
      <c r="H41" s="20"/>
      <c r="I41" s="8"/>
    </row>
    <row r="42" spans="1:9" ht="17.25">
      <c r="A42" s="8"/>
      <c r="B42" s="8" t="s">
        <v>154</v>
      </c>
      <c r="C42" s="8"/>
      <c r="D42" s="8"/>
      <c r="E42" s="67">
        <f>SUM(E34:E40)</f>
        <v>-28597</v>
      </c>
      <c r="F42" s="31"/>
      <c r="G42" s="67">
        <f>SUM(G34:G40)</f>
        <v>-35767</v>
      </c>
      <c r="H42" s="20"/>
      <c r="I42" s="8"/>
    </row>
    <row r="43" spans="1:9" ht="17.25">
      <c r="A43" s="8"/>
      <c r="B43" s="8"/>
      <c r="C43" s="8"/>
      <c r="D43" s="8"/>
      <c r="E43" s="67"/>
      <c r="F43" s="31"/>
      <c r="G43" s="67"/>
      <c r="H43" s="20"/>
      <c r="I43" s="8"/>
    </row>
    <row r="44" spans="1:9" ht="17.25">
      <c r="A44" s="8"/>
      <c r="B44" s="28" t="s">
        <v>58</v>
      </c>
      <c r="C44" s="8"/>
      <c r="D44" s="8"/>
      <c r="E44" s="18"/>
      <c r="F44" s="31"/>
      <c r="G44" s="18"/>
      <c r="H44" s="20"/>
      <c r="I44" s="8"/>
    </row>
    <row r="45" spans="1:9" ht="17.25">
      <c r="A45" s="8"/>
      <c r="B45" s="8"/>
      <c r="C45" s="8" t="s">
        <v>34</v>
      </c>
      <c r="D45" s="8"/>
      <c r="E45" s="18">
        <v>-3926</v>
      </c>
      <c r="F45" s="31"/>
      <c r="G45" s="18">
        <v>-7479</v>
      </c>
      <c r="H45" s="20"/>
      <c r="I45" s="8"/>
    </row>
    <row r="46" spans="1:9" ht="17.25">
      <c r="A46" s="8"/>
      <c r="B46" s="8"/>
      <c r="C46" s="8"/>
      <c r="D46" s="8"/>
      <c r="E46" s="18"/>
      <c r="F46" s="31"/>
      <c r="G46" s="18"/>
      <c r="H46" s="20"/>
      <c r="I46" s="8"/>
    </row>
    <row r="47" spans="1:9" ht="17.25">
      <c r="A47" s="8"/>
      <c r="B47" s="8" t="s">
        <v>155</v>
      </c>
      <c r="C47" s="8"/>
      <c r="D47" s="8"/>
      <c r="E47" s="67">
        <f>SUM(E44:E46)</f>
        <v>-3926</v>
      </c>
      <c r="F47" s="31"/>
      <c r="G47" s="67">
        <f>SUM(G44:G46)</f>
        <v>-7479</v>
      </c>
      <c r="H47" s="20"/>
      <c r="I47" s="8"/>
    </row>
    <row r="48" spans="1:9" ht="17.25">
      <c r="A48" s="8"/>
      <c r="B48" s="8"/>
      <c r="C48" s="8"/>
      <c r="D48" s="8"/>
      <c r="E48" s="67"/>
      <c r="F48" s="31"/>
      <c r="G48" s="67"/>
      <c r="H48" s="20"/>
      <c r="I48" s="8"/>
    </row>
    <row r="49" spans="1:9" ht="17.25">
      <c r="A49" s="8"/>
      <c r="B49" s="28" t="s">
        <v>59</v>
      </c>
      <c r="C49" s="28"/>
      <c r="D49" s="28"/>
      <c r="E49" s="68">
        <f>E47+E42+E32</f>
        <v>5302</v>
      </c>
      <c r="F49" s="30"/>
      <c r="G49" s="68">
        <f>G47+G42+G32</f>
        <v>-34945</v>
      </c>
      <c r="H49" s="19"/>
      <c r="I49" s="8"/>
    </row>
    <row r="50" spans="1:9" ht="17.25">
      <c r="A50" s="8"/>
      <c r="B50" s="8"/>
      <c r="C50" s="8"/>
      <c r="D50" s="8"/>
      <c r="E50" s="18"/>
      <c r="F50" s="31"/>
      <c r="G50" s="18"/>
      <c r="H50" s="20"/>
      <c r="I50" s="8"/>
    </row>
    <row r="51" spans="1:9" ht="17.25">
      <c r="A51" s="8"/>
      <c r="B51" s="8" t="s">
        <v>60</v>
      </c>
      <c r="C51" s="8"/>
      <c r="D51" s="8"/>
      <c r="E51" s="83">
        <v>-22424</v>
      </c>
      <c r="F51" s="84"/>
      <c r="G51" s="83">
        <v>12310</v>
      </c>
      <c r="H51" s="20"/>
      <c r="I51" s="8"/>
    </row>
    <row r="52" spans="1:9" ht="17.25">
      <c r="A52" s="8"/>
      <c r="B52" s="8"/>
      <c r="C52" s="8"/>
      <c r="D52" s="8"/>
      <c r="E52" s="18"/>
      <c r="F52" s="31"/>
      <c r="G52" s="18"/>
      <c r="H52" s="20"/>
      <c r="I52" s="8"/>
    </row>
    <row r="53" spans="1:9" ht="17.25">
      <c r="A53" s="8"/>
      <c r="B53" s="8" t="s">
        <v>61</v>
      </c>
      <c r="C53" s="8"/>
      <c r="D53" s="8"/>
      <c r="E53" s="18">
        <v>-50</v>
      </c>
      <c r="F53" s="31"/>
      <c r="G53" s="18">
        <v>211</v>
      </c>
      <c r="H53" s="20"/>
      <c r="I53" s="8"/>
    </row>
    <row r="54" spans="1:9" ht="17.25">
      <c r="A54" s="8"/>
      <c r="B54" s="8"/>
      <c r="C54" s="8" t="s">
        <v>62</v>
      </c>
      <c r="D54" s="8"/>
      <c r="E54" s="18"/>
      <c r="F54" s="31"/>
      <c r="G54" s="18"/>
      <c r="H54" s="20"/>
      <c r="I54" s="8"/>
    </row>
    <row r="55" spans="1:9" ht="18" thickBot="1">
      <c r="A55" s="8"/>
      <c r="B55" s="8"/>
      <c r="C55" s="8"/>
      <c r="D55" s="8"/>
      <c r="E55" s="18"/>
      <c r="F55" s="31"/>
      <c r="G55" s="18"/>
      <c r="H55" s="20"/>
      <c r="I55" s="8"/>
    </row>
    <row r="56" spans="1:9" ht="18" thickBot="1">
      <c r="A56" s="8"/>
      <c r="B56" s="28" t="s">
        <v>153</v>
      </c>
      <c r="C56" s="28"/>
      <c r="D56" s="28"/>
      <c r="E56" s="72">
        <f>SUM(E48:E55)</f>
        <v>-17172</v>
      </c>
      <c r="F56" s="30"/>
      <c r="G56" s="72">
        <f>SUM(G48:G55)</f>
        <v>-22424</v>
      </c>
      <c r="H56" s="19"/>
      <c r="I56" s="8"/>
    </row>
    <row r="57" spans="1:9" ht="17.25">
      <c r="A57" s="8"/>
      <c r="B57" s="8"/>
      <c r="C57" s="8"/>
      <c r="D57" s="8"/>
      <c r="E57" s="29"/>
      <c r="F57" s="31"/>
      <c r="G57" s="29"/>
      <c r="H57" s="20"/>
      <c r="I57" s="8"/>
    </row>
    <row r="58" spans="1:9" ht="17.25">
      <c r="A58" s="8"/>
      <c r="B58" s="8"/>
      <c r="C58" s="8"/>
      <c r="D58" s="8"/>
      <c r="E58" s="31"/>
      <c r="F58" s="8"/>
      <c r="G58" s="31"/>
      <c r="H58" s="46"/>
      <c r="I58" s="8"/>
    </row>
    <row r="59" spans="1:9" ht="17.25">
      <c r="A59" s="8"/>
      <c r="B59" s="28" t="s">
        <v>129</v>
      </c>
      <c r="C59" s="8"/>
      <c r="D59" s="8"/>
      <c r="E59" s="31"/>
      <c r="F59" s="8"/>
      <c r="G59" s="31"/>
      <c r="H59" s="46"/>
      <c r="I59" s="8"/>
    </row>
    <row r="60" spans="1:9" ht="17.25">
      <c r="A60" s="8"/>
      <c r="B60" s="85" t="s">
        <v>44</v>
      </c>
      <c r="C60" s="8"/>
      <c r="D60" s="8"/>
      <c r="E60" s="31">
        <f>'Balance Sheet'!E27</f>
        <v>18503</v>
      </c>
      <c r="F60" s="8"/>
      <c r="G60" s="31">
        <v>15888</v>
      </c>
      <c r="H60" s="46"/>
      <c r="I60" s="8"/>
    </row>
    <row r="61" spans="1:9" ht="17.25">
      <c r="A61" s="8"/>
      <c r="B61" s="85" t="s">
        <v>46</v>
      </c>
      <c r="C61" s="8"/>
      <c r="D61" s="8"/>
      <c r="E61" s="31">
        <f>'Balance Sheet'!E28</f>
        <v>2924</v>
      </c>
      <c r="F61" s="8"/>
      <c r="G61" s="31">
        <v>3008</v>
      </c>
      <c r="H61" s="46"/>
      <c r="I61" s="8"/>
    </row>
    <row r="62" spans="1:9" ht="18" thickBot="1">
      <c r="A62" s="8"/>
      <c r="B62" s="8" t="s">
        <v>130</v>
      </c>
      <c r="C62" s="8"/>
      <c r="D62" s="8"/>
      <c r="E62" s="31">
        <v>-38599</v>
      </c>
      <c r="F62" s="8"/>
      <c r="G62" s="31">
        <v>-41320</v>
      </c>
      <c r="H62" s="46"/>
      <c r="I62" s="8"/>
    </row>
    <row r="63" spans="1:9" ht="18" thickBot="1">
      <c r="A63" s="8"/>
      <c r="B63" s="8"/>
      <c r="C63" s="8"/>
      <c r="D63" s="8"/>
      <c r="E63" s="72">
        <f>SUM(E60:E62)</f>
        <v>-17172</v>
      </c>
      <c r="F63" s="30"/>
      <c r="G63" s="72">
        <f>SUM(G60:G62)</f>
        <v>-22424</v>
      </c>
      <c r="H63" s="46"/>
      <c r="I63" s="8"/>
    </row>
    <row r="64" spans="1:9" ht="17.25">
      <c r="A64" s="8"/>
      <c r="B64" s="8"/>
      <c r="C64" s="8"/>
      <c r="D64" s="8"/>
      <c r="E64" s="31"/>
      <c r="F64" s="8"/>
      <c r="G64" s="31"/>
      <c r="H64" s="46"/>
      <c r="I64" s="8"/>
    </row>
    <row r="65" spans="1:9" ht="17.25">
      <c r="A65" s="8"/>
      <c r="B65" s="28" t="s">
        <v>125</v>
      </c>
      <c r="C65" s="28"/>
      <c r="D65" s="27"/>
      <c r="E65" s="11"/>
      <c r="F65" s="11"/>
      <c r="G65" s="11"/>
      <c r="H65" s="46"/>
      <c r="I65" s="8"/>
    </row>
    <row r="66" spans="1:9" ht="17.25">
      <c r="A66" s="8"/>
      <c r="B66" s="28" t="str">
        <f>+'Equity Change'!B44</f>
        <v> the Audited Financial Statements for the year ended 31st March 2012)</v>
      </c>
      <c r="C66" s="28"/>
      <c r="D66" s="27"/>
      <c r="E66" s="11"/>
      <c r="F66" s="11"/>
      <c r="G66" s="11"/>
      <c r="H66" s="46"/>
      <c r="I66" s="8"/>
    </row>
    <row r="67" spans="1:9" ht="17.25">
      <c r="A67" s="8"/>
      <c r="B67" s="47"/>
      <c r="C67" s="27"/>
      <c r="D67" s="27"/>
      <c r="E67" s="11"/>
      <c r="F67" s="11"/>
      <c r="G67" s="11"/>
      <c r="H67" s="46"/>
      <c r="I67" s="8"/>
    </row>
    <row r="68" spans="1:8" ht="18">
      <c r="A68" s="2"/>
      <c r="B68" s="62"/>
      <c r="C68" s="63"/>
      <c r="D68" s="3"/>
      <c r="E68" s="3"/>
      <c r="F68" s="3"/>
      <c r="G68" s="3"/>
      <c r="H68" s="6"/>
    </row>
    <row r="69" spans="1:8" ht="18">
      <c r="A69" s="2"/>
      <c r="B69" s="62"/>
      <c r="C69" s="63"/>
      <c r="D69" s="3"/>
      <c r="E69" s="3"/>
      <c r="F69" s="3"/>
      <c r="G69" s="3"/>
      <c r="H69" s="6"/>
    </row>
    <row r="70" spans="1:8" ht="18">
      <c r="A70" s="2"/>
      <c r="B70" s="3"/>
      <c r="C70" s="3"/>
      <c r="D70" s="3"/>
      <c r="E70" s="3"/>
      <c r="F70" s="3"/>
      <c r="G70" s="3"/>
      <c r="H70" s="6"/>
    </row>
    <row r="71" spans="1:8" ht="18">
      <c r="A71" s="2"/>
      <c r="B71" s="3"/>
      <c r="C71" s="3"/>
      <c r="D71" s="3"/>
      <c r="E71" s="3"/>
      <c r="F71" s="3"/>
      <c r="G71" s="3"/>
      <c r="H71" s="6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2013-05-29T05:08:57Z</cp:lastPrinted>
  <dcterms:created xsi:type="dcterms:W3CDTF">2002-11-29T07:40:55Z</dcterms:created>
  <dcterms:modified xsi:type="dcterms:W3CDTF">2013-05-31T07:42:20Z</dcterms:modified>
  <cp:category/>
  <cp:version/>
  <cp:contentType/>
  <cp:contentStatus/>
</cp:coreProperties>
</file>