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386" windowWidth="10125" windowHeight="996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externalReferences>
    <externalReference r:id="rId8"/>
  </externalReferences>
  <definedNames>
    <definedName name="_xlnm.Print_Area" localSheetId="2">'Balance Sheet'!$B$1:$H$70</definedName>
    <definedName name="_xlnm.Print_Area" localSheetId="4">'Cashflow'!$B$3:$H$69</definedName>
    <definedName name="_xlnm.Print_Area" localSheetId="1">'Comprehensive'!$C$1:$L$42</definedName>
    <definedName name="_xlnm.Print_Area" localSheetId="3">'Equity Change'!$B$2:$R$58</definedName>
    <definedName name="_xlnm.Print_Area" localSheetId="0">'Income Statemen'!$C$1:$L$64</definedName>
    <definedName name="_xlnm.Print_Area">'Cashflow'!$A$3:$E$67</definedName>
  </definedNames>
  <calcPr fullCalcOnLoad="1"/>
</workbook>
</file>

<file path=xl/sharedStrings.xml><?xml version="1.0" encoding="utf-8"?>
<sst xmlns="http://schemas.openxmlformats.org/spreadsheetml/2006/main" count="243" uniqueCount="181">
  <si>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</si>
  <si>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</si>
  <si>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</si>
  <si>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</si>
  <si>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</si>
  <si>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</si>
  <si>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</si>
  <si>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</si>
  <si>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</si>
  <si>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</si>
  <si>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</si>
  <si>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</si>
  <si>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</si>
  <si>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</si>
  <si>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</si>
  <si>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</si>
  <si>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</si>
  <si>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</si>
  <si>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</si>
  <si>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</si>
  <si>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</si>
  <si>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</si>
  <si>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</si>
  <si>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</si>
  <si>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</si>
  <si>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</si>
  <si>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</si>
  <si>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</si>
  <si>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</si>
  <si>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</si>
  <si>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</si>
  <si>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</si>
  <si>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</si>
  <si>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</si>
  <si>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</si>
  <si>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</si>
  <si>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</si>
  <si>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</si>
  <si>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</si>
  <si>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</si>
  <si>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</si>
  <si>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</si>
  <si>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</si>
  <si>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</si>
  <si>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</si>
  <si>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</si>
  <si>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</si>
  <si>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</si>
  <si>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</si>
  <si>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</si>
  <si>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</si>
  <si>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</si>
  <si>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</si>
  <si>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</si>
  <si>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</si>
  <si>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</si>
  <si>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</si>
  <si>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</si>
  <si>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</si>
  <si>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</si>
  <si>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</si>
  <si>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</si>
  <si>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</si>
  <si>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</si>
  <si>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</si>
  <si>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</si>
  <si>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</si>
  <si>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</si>
  <si>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</si>
  <si>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</si>
  <si>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</si>
  <si>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>Cumulative to date</t>
  </si>
  <si>
    <t>Period Ended</t>
  </si>
  <si>
    <t>Non Current Assets</t>
  </si>
  <si>
    <t>Investment property</t>
  </si>
  <si>
    <t>Interest</t>
  </si>
  <si>
    <t>Equity</t>
  </si>
  <si>
    <t>CONTINUING OPERATIONS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</si>
  <si>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</si>
  <si>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</si>
  <si>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</si>
  <si>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</si>
  <si>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</si>
  <si>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</si>
  <si>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</si>
  <si>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</si>
  <si>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</si>
  <si>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</si>
  <si>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</si>
  <si>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</si>
  <si>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</si>
  <si>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</si>
  <si>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</si>
  <si>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</si>
  <si>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</si>
  <si>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</si>
  <si>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</si>
  <si>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</si>
  <si>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</si>
  <si>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</si>
  <si>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</si>
  <si>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</si>
  <si>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</si>
  <si>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</si>
  <si>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</si>
  <si>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year as at 1 Apr. 2010</t>
  </si>
  <si>
    <t xml:space="preserve">                        Non Distributable Reserves</t>
  </si>
  <si>
    <t>Non-</t>
  </si>
  <si>
    <t>Controlling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</si>
  <si>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</si>
  <si>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</si>
  <si>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</si>
  <si>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</si>
  <si>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</si>
  <si>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</si>
  <si>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</si>
  <si>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>Available-for-sales financial assets</t>
  </si>
  <si>
    <t>Available-</t>
  </si>
  <si>
    <t>for-sale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</si>
  <si>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</si>
  <si>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</si>
  <si>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</si>
  <si>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</si>
  <si>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</si>
  <si>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</si>
  <si>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</si>
  <si>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</si>
  <si>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</si>
  <si>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</si>
  <si>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 the Audited Financial Statements for the year ended 31st March 2011)</t>
  </si>
  <si>
    <t xml:space="preserve">  year as at 1 Apr. 2011</t>
  </si>
  <si>
    <t>Balance as at 1 Apr 2011</t>
  </si>
  <si>
    <t>Development properties</t>
  </si>
  <si>
    <t>Net cash outflow from acquisition of subsidiary</t>
  </si>
  <si>
    <t>Total Comprehensive Profit / (Loss) Attributable to :</t>
  </si>
  <si>
    <t>Total comprehensive profit/</t>
  </si>
  <si>
    <t>Revaluation surplus</t>
  </si>
  <si>
    <t>Net proceeds from disposal of investment property</t>
  </si>
  <si>
    <t>Note</t>
  </si>
  <si>
    <t>B5</t>
  </si>
  <si>
    <t>Profit / (Loss) Attributable to :</t>
  </si>
  <si>
    <t>FOR THE YEAR ENDED 31 MARCH 2012</t>
  </si>
  <si>
    <t>Current Year</t>
  </si>
  <si>
    <t xml:space="preserve"> Ended</t>
  </si>
  <si>
    <t xml:space="preserve">  winding up and disposal of Subsidiaries</t>
  </si>
  <si>
    <t>Net effects of winding up and disposal</t>
  </si>
  <si>
    <t xml:space="preserve"> of Subsidiaries</t>
  </si>
  <si>
    <t>DISCONTINUED OPERATION</t>
  </si>
  <si>
    <t>Loss from discontinued operation,</t>
  </si>
  <si>
    <t>-</t>
  </si>
  <si>
    <t xml:space="preserve">  net of tax</t>
  </si>
  <si>
    <t>Profit /(Loss) before net effects of</t>
  </si>
  <si>
    <t>Profit/(Loss)  from continuing operations</t>
  </si>
  <si>
    <t>Profit  before tax</t>
  </si>
  <si>
    <t>Foreign currency translation</t>
  </si>
  <si>
    <t>- Exchange differences on translating</t>
  </si>
  <si>
    <t xml:space="preserve">       foreign operations</t>
  </si>
  <si>
    <t xml:space="preserve">- Transfer to profit or loss upon </t>
  </si>
  <si>
    <t xml:space="preserve">    winding up and disposal of Subsidiaries</t>
  </si>
  <si>
    <t>Net changes in fair value of Available-for-sale</t>
  </si>
  <si>
    <t>- Loss on fair value changes</t>
  </si>
  <si>
    <t>- Transfer to profit or loss upon disposal</t>
  </si>
  <si>
    <t>Total comprehensive profit</t>
  </si>
  <si>
    <t xml:space="preserve">  for the year</t>
  </si>
  <si>
    <t>Profit / (Loss) for the year</t>
  </si>
  <si>
    <t>AS AT 31 MARCH 2012</t>
  </si>
  <si>
    <t>Year</t>
  </si>
  <si>
    <t>ended 31 Mar 2012</t>
  </si>
  <si>
    <t>Balance at end of the year</t>
  </si>
  <si>
    <t>ended 31 Mar 2011</t>
  </si>
  <si>
    <t>Net effect of winding up &amp;</t>
  </si>
  <si>
    <t xml:space="preserve">  disposal of Subsidiaries</t>
  </si>
  <si>
    <t>Proceeds from  disposal of property, pland and equipment</t>
  </si>
  <si>
    <t>Net cash outflow from winding up &amp; disposal of subsidiaries</t>
  </si>
  <si>
    <t>Cash &amp; cash equivalents at end of the year</t>
  </si>
  <si>
    <t>(loss) for the year</t>
  </si>
  <si>
    <t>Continuing operations</t>
  </si>
  <si>
    <t>Discontinued operations</t>
  </si>
  <si>
    <t>Total Profit before taxation</t>
  </si>
  <si>
    <t>Profit / (Loss) before taxation</t>
  </si>
  <si>
    <t>B6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</si>
</sst>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37" fontId="11" fillId="0" borderId="10" xfId="0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/>
    </xf>
    <xf numFmtId="37" fontId="11" fillId="0" borderId="12" xfId="0" applyNumberFormat="1" applyFont="1" applyFill="1" applyBorder="1" applyAlignment="1">
      <alignment/>
    </xf>
    <xf numFmtId="37" fontId="11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176" fontId="11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/>
    </xf>
    <xf numFmtId="0" fontId="6" fillId="0" borderId="0" xfId="0" applyNumberFormat="1" applyFont="1" applyFill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6" fillId="0" borderId="16" xfId="0" applyNumberFormat="1" applyFon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114300</xdr:rowOff>
    </xdr:from>
    <xdr:to>
      <xdr:col>8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80010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123825</xdr:rowOff>
    </xdr:from>
    <xdr:to>
      <xdr:col>12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401175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V\RPB\RPB\QUARTER\KLSE201112\CondensedFinReport30Sept2011(Al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"/>
      <sheetName val="Comprehensive"/>
      <sheetName val="Balance Sheet"/>
      <sheetName val="Equity Change"/>
      <sheetName val="Cashflow"/>
    </sheetNames>
    <sheetDataSet>
      <sheetData sheetId="0">
        <row r="45">
          <cell r="C45" t="str">
            <v>Owner of  the Parent</v>
          </cell>
        </row>
        <row r="46">
          <cell r="C46" t="str">
            <v>Non-controlling interest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14"/>
  <sheetViews>
    <sheetView tabSelected="1" showOutlineSymbols="0" zoomScalePageLayoutView="0" workbookViewId="0" topLeftCell="B1">
      <selection activeCell="C7" sqref="C7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0.21484375" style="1" customWidth="1"/>
    <col min="4" max="4" width="5.2148437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8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126</v>
      </c>
      <c r="D6" s="37"/>
      <c r="E6" s="47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141</v>
      </c>
      <c r="D7" s="37"/>
      <c r="E7" s="47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7"/>
      <c r="D8" s="37"/>
      <c r="E8" s="47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7"/>
      <c r="D9" s="37"/>
      <c r="E9" s="47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7"/>
      <c r="D10" s="8"/>
      <c r="E10" s="34">
        <v>2012</v>
      </c>
      <c r="F10" s="34"/>
      <c r="G10" s="34">
        <v>2011</v>
      </c>
      <c r="H10" s="8"/>
      <c r="I10" s="34">
        <f>+E10</f>
        <v>2012</v>
      </c>
      <c r="J10" s="8"/>
      <c r="K10" s="34">
        <f>+G10</f>
        <v>2011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2" t="s">
        <v>47</v>
      </c>
      <c r="F11" s="62"/>
      <c r="G11" s="62" t="s">
        <v>7</v>
      </c>
      <c r="H11" s="62"/>
      <c r="I11" s="62" t="s">
        <v>142</v>
      </c>
      <c r="J11" s="62"/>
      <c r="K11" s="62" t="s">
        <v>7</v>
      </c>
      <c r="L11" s="12"/>
      <c r="M11" s="8"/>
    </row>
    <row r="12" spans="1:13" ht="15.75">
      <c r="A12" s="2"/>
      <c r="B12" s="8"/>
      <c r="C12" s="8"/>
      <c r="E12" s="62" t="s">
        <v>45</v>
      </c>
      <c r="F12" s="62"/>
      <c r="G12" s="62" t="str">
        <f>+E12</f>
        <v> Quarter Ended</v>
      </c>
      <c r="H12" s="62"/>
      <c r="I12" s="62" t="s">
        <v>71</v>
      </c>
      <c r="J12" s="62"/>
      <c r="K12" s="62" t="s">
        <v>143</v>
      </c>
      <c r="L12" s="12"/>
      <c r="M12" s="8"/>
    </row>
    <row r="13" spans="1:13" ht="15.75">
      <c r="A13" s="2"/>
      <c r="B13" s="8"/>
      <c r="C13" s="8"/>
      <c r="D13" s="35" t="s">
        <v>138</v>
      </c>
      <c r="E13" s="63">
        <v>40999</v>
      </c>
      <c r="F13" s="49"/>
      <c r="G13" s="63">
        <f>+E13</f>
        <v>40999</v>
      </c>
      <c r="H13" s="49"/>
      <c r="I13" s="63">
        <f>+G13</f>
        <v>40999</v>
      </c>
      <c r="J13" s="49"/>
      <c r="K13" s="63">
        <f>+I13</f>
        <v>40999</v>
      </c>
      <c r="L13" s="14"/>
      <c r="M13" s="8"/>
    </row>
    <row r="14" spans="1:13" ht="15.75">
      <c r="A14" s="2"/>
      <c r="B14" s="8"/>
      <c r="C14" s="8"/>
      <c r="D14" s="8"/>
      <c r="E14" s="48" t="s">
        <v>5</v>
      </c>
      <c r="F14" s="49"/>
      <c r="G14" s="48" t="s">
        <v>5</v>
      </c>
      <c r="H14" s="49"/>
      <c r="I14" s="48" t="s">
        <v>5</v>
      </c>
      <c r="J14" s="49"/>
      <c r="K14" s="48" t="s">
        <v>5</v>
      </c>
      <c r="L14" s="12"/>
      <c r="M14" s="8"/>
    </row>
    <row r="15" spans="1:13" ht="18" hidden="1">
      <c r="A15" s="2"/>
      <c r="B15" s="8"/>
      <c r="C15" s="50" t="s">
        <v>77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5.75">
      <c r="A16" s="2"/>
      <c r="B16" s="8"/>
      <c r="C16" s="54" t="s">
        <v>176</v>
      </c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+I17-183185</f>
        <v>54398</v>
      </c>
      <c r="F17" s="18"/>
      <c r="G17" s="18">
        <f>+K17-396942</f>
        <v>107424</v>
      </c>
      <c r="H17" s="64"/>
      <c r="I17" s="18">
        <v>237583</v>
      </c>
      <c r="J17" s="18"/>
      <c r="K17" s="18">
        <v>504366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4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-51890</v>
      </c>
      <c r="F19" s="18"/>
      <c r="G19" s="18">
        <f>-+G17-G21-G23-G25-G27+G30</f>
        <v>-112031</v>
      </c>
      <c r="H19" s="18"/>
      <c r="I19" s="18">
        <f>-+I17-I21-I23-I25-I27+I30</f>
        <v>-223425</v>
      </c>
      <c r="J19" s="18"/>
      <c r="K19" s="18">
        <f>-+K17-K21-K23-K25-K27+K30</f>
        <v>-498945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4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+I21-209</f>
        <v>1808</v>
      </c>
      <c r="F21" s="18"/>
      <c r="G21" s="18">
        <f>+K21-9639</f>
        <v>4031</v>
      </c>
      <c r="H21" s="64"/>
      <c r="I21" s="18">
        <v>2017</v>
      </c>
      <c r="J21" s="18"/>
      <c r="K21" s="18">
        <v>13670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4"/>
      <c r="I22" s="18"/>
      <c r="J22" s="18"/>
      <c r="K22" s="18"/>
      <c r="L22" s="18"/>
      <c r="M22" s="17"/>
    </row>
    <row r="23" spans="1:13" ht="15.75">
      <c r="A23" s="2"/>
      <c r="B23" s="8"/>
      <c r="C23" s="8" t="s">
        <v>59</v>
      </c>
      <c r="D23" s="8"/>
      <c r="E23" s="18">
        <f>+I23+2722</f>
        <v>-957</v>
      </c>
      <c r="F23" s="18"/>
      <c r="G23" s="18">
        <f>+K23+3364</f>
        <v>-919</v>
      </c>
      <c r="H23" s="64"/>
      <c r="I23" s="18">
        <v>-3679</v>
      </c>
      <c r="J23" s="18"/>
      <c r="K23" s="18">
        <v>-4283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4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+I25+7448</f>
        <v>-2434</v>
      </c>
      <c r="F25" s="18"/>
      <c r="G25" s="18">
        <f>+K25+10590</f>
        <v>-2863</v>
      </c>
      <c r="H25" s="64"/>
      <c r="I25" s="18">
        <v>-9882</v>
      </c>
      <c r="J25" s="18"/>
      <c r="K25" s="18">
        <v>-13453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4"/>
      <c r="I26" s="18"/>
      <c r="J26" s="18"/>
      <c r="K26" s="18"/>
      <c r="L26" s="31"/>
      <c r="M26" s="17"/>
    </row>
    <row r="27" spans="1:13" ht="15.75">
      <c r="A27" s="2"/>
      <c r="B27" s="8"/>
      <c r="C27" s="8" t="s">
        <v>84</v>
      </c>
      <c r="D27" s="8"/>
      <c r="E27" s="18">
        <f>+I27+54</f>
        <v>17</v>
      </c>
      <c r="F27" s="18"/>
      <c r="G27" s="18">
        <f>+K27+17</f>
        <v>-12</v>
      </c>
      <c r="H27" s="64"/>
      <c r="I27" s="18">
        <v>-37</v>
      </c>
      <c r="J27" s="18"/>
      <c r="K27" s="18">
        <v>-29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4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5"/>
      <c r="F29" s="18"/>
      <c r="G29" s="65"/>
      <c r="H29" s="64"/>
      <c r="I29" s="65"/>
      <c r="J29" s="18"/>
      <c r="K29" s="65"/>
      <c r="L29" s="31"/>
      <c r="M29" s="17"/>
    </row>
    <row r="30" spans="1:13" ht="15.75">
      <c r="A30" s="2"/>
      <c r="B30" s="8"/>
      <c r="C30" s="28" t="s">
        <v>151</v>
      </c>
      <c r="D30" s="13" t="s">
        <v>139</v>
      </c>
      <c r="E30" s="66">
        <f>+I30-1635</f>
        <v>942</v>
      </c>
      <c r="F30" s="18"/>
      <c r="G30" s="66">
        <f>+K30-5696</f>
        <v>-4370</v>
      </c>
      <c r="H30" s="64"/>
      <c r="I30" s="66">
        <v>2577</v>
      </c>
      <c r="J30" s="18"/>
      <c r="K30" s="66">
        <v>1326</v>
      </c>
      <c r="L30" s="30"/>
      <c r="M30" s="17"/>
    </row>
    <row r="31" spans="1:13" ht="15.75">
      <c r="A31" s="2"/>
      <c r="B31" s="8"/>
      <c r="C31" s="28" t="s">
        <v>144</v>
      </c>
      <c r="D31" s="13"/>
      <c r="E31" s="66"/>
      <c r="F31" s="18"/>
      <c r="G31" s="66"/>
      <c r="H31" s="64"/>
      <c r="I31" s="66"/>
      <c r="J31" s="18"/>
      <c r="K31" s="66"/>
      <c r="L31" s="30"/>
      <c r="M31" s="17"/>
    </row>
    <row r="32" spans="1:13" ht="15.75">
      <c r="A32" s="2"/>
      <c r="B32" s="8"/>
      <c r="C32" s="28"/>
      <c r="D32" s="13"/>
      <c r="E32" s="66"/>
      <c r="F32" s="18"/>
      <c r="G32" s="66"/>
      <c r="H32" s="64"/>
      <c r="I32" s="66"/>
      <c r="J32" s="18"/>
      <c r="K32" s="66"/>
      <c r="L32" s="30"/>
      <c r="M32" s="17"/>
    </row>
    <row r="33" spans="1:13" ht="15.75">
      <c r="A33" s="2"/>
      <c r="B33" s="8"/>
      <c r="C33" s="124" t="s">
        <v>145</v>
      </c>
      <c r="D33" s="13"/>
      <c r="E33" s="127">
        <f>+I33+0</f>
        <v>0</v>
      </c>
      <c r="F33" s="127"/>
      <c r="G33" s="127">
        <f>+K33+4007</f>
        <v>5928</v>
      </c>
      <c r="H33" s="128"/>
      <c r="I33" s="127">
        <v>0</v>
      </c>
      <c r="J33" s="127"/>
      <c r="K33" s="127">
        <f>746+1175</f>
        <v>1921</v>
      </c>
      <c r="L33" s="125"/>
      <c r="M33" s="126"/>
    </row>
    <row r="34" spans="1:13" ht="15.75">
      <c r="A34" s="2"/>
      <c r="B34" s="8"/>
      <c r="C34" s="124" t="s">
        <v>146</v>
      </c>
      <c r="D34" s="13"/>
      <c r="E34" s="123"/>
      <c r="F34" s="18"/>
      <c r="G34" s="123"/>
      <c r="H34" s="64"/>
      <c r="I34" s="123"/>
      <c r="J34" s="18"/>
      <c r="K34" s="123"/>
      <c r="L34" s="30"/>
      <c r="M34" s="17"/>
    </row>
    <row r="35" spans="1:13" ht="15.75">
      <c r="A35" s="2"/>
      <c r="B35" s="8"/>
      <c r="C35" s="28"/>
      <c r="D35" s="13"/>
      <c r="E35" s="30"/>
      <c r="F35" s="18"/>
      <c r="G35" s="30"/>
      <c r="H35" s="64"/>
      <c r="I35" s="30"/>
      <c r="J35" s="18"/>
      <c r="K35" s="30"/>
      <c r="L35" s="30"/>
      <c r="M35" s="17"/>
    </row>
    <row r="36" spans="1:13" ht="15.75">
      <c r="A36" s="2"/>
      <c r="B36" s="8"/>
      <c r="C36" s="28" t="s">
        <v>153</v>
      </c>
      <c r="D36" s="13"/>
      <c r="E36" s="66">
        <f>+E33+E30</f>
        <v>942</v>
      </c>
      <c r="F36" s="18"/>
      <c r="G36" s="66">
        <f>+G33+G30</f>
        <v>1558</v>
      </c>
      <c r="H36" s="64"/>
      <c r="I36" s="66">
        <f>+I33+I30</f>
        <v>2577</v>
      </c>
      <c r="J36" s="18"/>
      <c r="K36" s="66">
        <f>+K33+K30</f>
        <v>3247</v>
      </c>
      <c r="L36" s="30"/>
      <c r="M36" s="17"/>
    </row>
    <row r="37" spans="1:13" ht="15.75">
      <c r="A37" s="2"/>
      <c r="B37" s="8"/>
      <c r="D37" s="129"/>
      <c r="L37" s="31"/>
      <c r="M37" s="17"/>
    </row>
    <row r="38" spans="1:13" ht="15.75">
      <c r="A38" s="2"/>
      <c r="B38" s="8"/>
      <c r="C38" s="8" t="s">
        <v>4</v>
      </c>
      <c r="D38" s="13" t="s">
        <v>180</v>
      </c>
      <c r="E38" s="18">
        <f>+I38+740</f>
        <v>-283</v>
      </c>
      <c r="F38" s="18"/>
      <c r="G38" s="18">
        <f>+K38+762</f>
        <v>-1668</v>
      </c>
      <c r="H38" s="64"/>
      <c r="I38" s="18">
        <v>-1023</v>
      </c>
      <c r="J38" s="18"/>
      <c r="K38" s="18">
        <v>-2430</v>
      </c>
      <c r="L38" s="31"/>
      <c r="M38" s="17"/>
    </row>
    <row r="39" spans="1:13" ht="5.25" customHeight="1">
      <c r="A39" s="2"/>
      <c r="B39" s="8"/>
      <c r="C39" s="8"/>
      <c r="D39" s="8"/>
      <c r="E39" s="18"/>
      <c r="F39" s="18"/>
      <c r="G39" s="18"/>
      <c r="H39" s="64"/>
      <c r="I39" s="18"/>
      <c r="J39" s="18"/>
      <c r="K39" s="18"/>
      <c r="L39" s="31"/>
      <c r="M39" s="17"/>
    </row>
    <row r="40" spans="1:13" ht="15.75">
      <c r="A40" s="2"/>
      <c r="B40" s="8"/>
      <c r="C40" s="8"/>
      <c r="D40" s="8"/>
      <c r="E40" s="65"/>
      <c r="F40" s="18"/>
      <c r="G40" s="65"/>
      <c r="H40" s="64"/>
      <c r="I40" s="65"/>
      <c r="J40" s="18"/>
      <c r="K40" s="65"/>
      <c r="L40" s="31"/>
      <c r="M40" s="17"/>
    </row>
    <row r="41" spans="1:13" ht="15.75">
      <c r="A41" s="2"/>
      <c r="B41" s="8"/>
      <c r="C41" s="28" t="s">
        <v>152</v>
      </c>
      <c r="D41" s="8"/>
      <c r="E41" s="66">
        <f>+E38+E36</f>
        <v>659</v>
      </c>
      <c r="F41" s="18"/>
      <c r="G41" s="66">
        <f>+G38+G36</f>
        <v>-110</v>
      </c>
      <c r="H41" s="64"/>
      <c r="I41" s="66">
        <f>+I38+I36</f>
        <v>1554</v>
      </c>
      <c r="J41" s="18"/>
      <c r="K41" s="66">
        <f>+K38+K36</f>
        <v>817</v>
      </c>
      <c r="L41" s="31"/>
      <c r="M41" s="17"/>
    </row>
    <row r="42" spans="1:13" ht="15.75">
      <c r="A42" s="2"/>
      <c r="B42" s="8"/>
      <c r="C42" s="8"/>
      <c r="D42" s="8"/>
      <c r="E42" s="18"/>
      <c r="F42" s="18"/>
      <c r="G42" s="18"/>
      <c r="H42" s="64"/>
      <c r="I42" s="18"/>
      <c r="J42" s="18"/>
      <c r="K42" s="18"/>
      <c r="L42" s="31"/>
      <c r="M42" s="17"/>
    </row>
    <row r="43" spans="1:13" ht="15.75">
      <c r="A43" s="2"/>
      <c r="B43" s="8"/>
      <c r="C43" s="28" t="s">
        <v>147</v>
      </c>
      <c r="D43" s="8"/>
      <c r="E43" s="18"/>
      <c r="F43" s="18"/>
      <c r="G43" s="18"/>
      <c r="H43" s="64"/>
      <c r="I43" s="18"/>
      <c r="J43" s="18"/>
      <c r="K43" s="18"/>
      <c r="L43" s="31"/>
      <c r="M43" s="17"/>
    </row>
    <row r="44" spans="1:13" ht="15.75">
      <c r="A44" s="2"/>
      <c r="B44" s="8"/>
      <c r="C44" s="8" t="s">
        <v>148</v>
      </c>
      <c r="D44" s="8"/>
      <c r="E44" s="130" t="s">
        <v>149</v>
      </c>
      <c r="F44" s="18"/>
      <c r="G44" s="80">
        <v>-131</v>
      </c>
      <c r="H44" s="64"/>
      <c r="I44" s="130" t="s">
        <v>149</v>
      </c>
      <c r="J44" s="18"/>
      <c r="K44" s="80">
        <v>-131</v>
      </c>
      <c r="L44" s="31"/>
      <c r="M44" s="17"/>
    </row>
    <row r="45" spans="1:13" ht="15.75">
      <c r="A45" s="2"/>
      <c r="B45" s="8"/>
      <c r="C45" s="8" t="s">
        <v>150</v>
      </c>
      <c r="D45" s="8"/>
      <c r="E45" s="18"/>
      <c r="F45" s="18"/>
      <c r="G45" s="18"/>
      <c r="H45" s="64"/>
      <c r="I45" s="18"/>
      <c r="J45" s="18"/>
      <c r="K45" s="18"/>
      <c r="L45" s="31"/>
      <c r="M45" s="17"/>
    </row>
    <row r="46" spans="1:13" ht="5.25" customHeight="1" thickBot="1">
      <c r="A46" s="2"/>
      <c r="B46" s="8"/>
      <c r="C46" s="8"/>
      <c r="D46" s="8"/>
      <c r="E46" s="18"/>
      <c r="F46" s="18"/>
      <c r="G46" s="18"/>
      <c r="H46" s="64"/>
      <c r="I46" s="18"/>
      <c r="J46" s="18"/>
      <c r="K46" s="18"/>
      <c r="L46" s="31"/>
      <c r="M46" s="17"/>
    </row>
    <row r="47" spans="1:13" ht="16.5" thickBot="1">
      <c r="A47" s="2"/>
      <c r="B47" s="8"/>
      <c r="C47" s="28" t="s">
        <v>164</v>
      </c>
      <c r="D47" s="8"/>
      <c r="E47" s="67">
        <f>SUM(E41:E46)</f>
        <v>659</v>
      </c>
      <c r="F47" s="18"/>
      <c r="G47" s="67">
        <f>SUM(G41:G46)</f>
        <v>-241</v>
      </c>
      <c r="H47" s="64"/>
      <c r="I47" s="67">
        <f>SUM(I41:I46)</f>
        <v>1554</v>
      </c>
      <c r="J47" s="18"/>
      <c r="K47" s="67">
        <f>SUM(K41:K46)</f>
        <v>686</v>
      </c>
      <c r="L47" s="30"/>
      <c r="M47" s="17"/>
    </row>
    <row r="48" spans="1:13" ht="15.75">
      <c r="A48" s="2"/>
      <c r="B48" s="8"/>
      <c r="C48" s="8"/>
      <c r="D48" s="8"/>
      <c r="E48" s="68"/>
      <c r="F48" s="18"/>
      <c r="G48" s="68"/>
      <c r="H48" s="64"/>
      <c r="I48" s="68"/>
      <c r="J48" s="18"/>
      <c r="K48" s="68"/>
      <c r="L48" s="31"/>
      <c r="M48" s="17"/>
    </row>
    <row r="49" spans="1:13" ht="15.75">
      <c r="A49" s="2"/>
      <c r="B49" s="8"/>
      <c r="C49" s="8"/>
      <c r="D49" s="8"/>
      <c r="E49" s="64"/>
      <c r="F49" s="64"/>
      <c r="G49" s="64"/>
      <c r="H49" s="64"/>
      <c r="I49" s="64"/>
      <c r="J49" s="64"/>
      <c r="K49" s="64"/>
      <c r="L49" s="24"/>
      <c r="M49" s="17"/>
    </row>
    <row r="50" spans="1:13" ht="15.75">
      <c r="A50" s="2"/>
      <c r="B50" s="8"/>
      <c r="C50" s="28" t="s">
        <v>140</v>
      </c>
      <c r="D50" s="8"/>
      <c r="E50" s="64"/>
      <c r="F50" s="64"/>
      <c r="G50" s="64"/>
      <c r="H50" s="64"/>
      <c r="I50" s="64"/>
      <c r="J50" s="64"/>
      <c r="K50" s="64"/>
      <c r="L50" s="24"/>
      <c r="M50" s="17"/>
    </row>
    <row r="51" spans="1:13" ht="15.75">
      <c r="A51" s="2"/>
      <c r="B51" s="8"/>
      <c r="C51" s="8" t="s">
        <v>109</v>
      </c>
      <c r="D51" s="8"/>
      <c r="E51" s="18">
        <f>+I51-994</f>
        <v>630</v>
      </c>
      <c r="F51" s="18"/>
      <c r="G51" s="18">
        <f>+K51-1551</f>
        <v>-23</v>
      </c>
      <c r="H51" s="18"/>
      <c r="I51" s="18">
        <f>+I53-I52</f>
        <v>1624</v>
      </c>
      <c r="J51" s="18"/>
      <c r="K51" s="18">
        <f>+K53-K52</f>
        <v>1528</v>
      </c>
      <c r="L51" s="24"/>
      <c r="M51" s="17"/>
    </row>
    <row r="52" spans="1:13" ht="16.5" thickBot="1">
      <c r="A52" s="2"/>
      <c r="B52" s="8"/>
      <c r="C52" s="8" t="s">
        <v>87</v>
      </c>
      <c r="D52" s="8"/>
      <c r="E52" s="18">
        <f>+I52+99</f>
        <v>29</v>
      </c>
      <c r="F52" s="64"/>
      <c r="G52" s="18">
        <f>+K52+624</f>
        <v>-218</v>
      </c>
      <c r="H52" s="64"/>
      <c r="I52" s="18">
        <v>-70</v>
      </c>
      <c r="J52" s="64"/>
      <c r="K52" s="18">
        <v>-842</v>
      </c>
      <c r="L52" s="24"/>
      <c r="M52" s="17"/>
    </row>
    <row r="53" spans="1:13" ht="16.5" thickBot="1">
      <c r="A53" s="2"/>
      <c r="B53" s="8"/>
      <c r="C53" s="28"/>
      <c r="D53" s="8"/>
      <c r="E53" s="69">
        <f>+E47</f>
        <v>659</v>
      </c>
      <c r="F53" s="18"/>
      <c r="G53" s="69">
        <f>+G47</f>
        <v>-241</v>
      </c>
      <c r="H53" s="64"/>
      <c r="I53" s="69">
        <f>+I47</f>
        <v>1554</v>
      </c>
      <c r="J53" s="18"/>
      <c r="K53" s="69">
        <f>+K47</f>
        <v>686</v>
      </c>
      <c r="L53" s="24"/>
      <c r="M53" s="17"/>
    </row>
    <row r="54" spans="1:13" ht="15.75">
      <c r="A54" s="2"/>
      <c r="B54" s="8"/>
      <c r="C54" s="8"/>
      <c r="D54" s="8"/>
      <c r="E54" s="64"/>
      <c r="F54" s="64"/>
      <c r="G54" s="64"/>
      <c r="H54" s="64"/>
      <c r="I54" s="64"/>
      <c r="J54" s="64"/>
      <c r="K54" s="64"/>
      <c r="L54" s="24"/>
      <c r="M54" s="17"/>
    </row>
    <row r="55" spans="1:13" ht="15.75">
      <c r="A55" s="2"/>
      <c r="B55" s="8"/>
      <c r="C55" s="57" t="s">
        <v>81</v>
      </c>
      <c r="D55" s="8"/>
      <c r="E55" s="64"/>
      <c r="F55" s="64"/>
      <c r="G55" s="64"/>
      <c r="H55" s="64"/>
      <c r="I55" s="64"/>
      <c r="J55" s="64"/>
      <c r="K55" s="64"/>
      <c r="L55" s="24"/>
      <c r="M55" s="17"/>
    </row>
    <row r="56" spans="1:13" ht="15.75">
      <c r="A56" s="2"/>
      <c r="B56" s="8"/>
      <c r="C56" s="25" t="s">
        <v>78</v>
      </c>
      <c r="D56" s="8"/>
      <c r="E56" s="25">
        <v>0.07</v>
      </c>
      <c r="F56" s="25"/>
      <c r="G56" s="25">
        <v>0.01</v>
      </c>
      <c r="H56" s="25"/>
      <c r="I56" s="25">
        <v>0.19</v>
      </c>
      <c r="J56" s="25"/>
      <c r="K56" s="25">
        <v>0.19</v>
      </c>
      <c r="L56" s="24"/>
      <c r="M56" s="17"/>
    </row>
    <row r="57" spans="1:13" ht="16.5" thickBot="1">
      <c r="A57" s="2"/>
      <c r="B57" s="8"/>
      <c r="C57" s="25" t="s">
        <v>79</v>
      </c>
      <c r="D57" s="8"/>
      <c r="E57" s="70">
        <v>0</v>
      </c>
      <c r="F57" s="25"/>
      <c r="G57" s="70">
        <v>-0.01</v>
      </c>
      <c r="H57" s="25"/>
      <c r="I57" s="70">
        <v>0</v>
      </c>
      <c r="J57" s="25"/>
      <c r="K57" s="70">
        <v>-0.01</v>
      </c>
      <c r="L57" s="24"/>
      <c r="M57" s="17"/>
    </row>
    <row r="58" spans="1:22" ht="16.5" thickBot="1">
      <c r="A58" s="5"/>
      <c r="B58" s="25"/>
      <c r="C58" s="131" t="s">
        <v>81</v>
      </c>
      <c r="D58" s="25"/>
      <c r="E58" s="132">
        <f>+E57+E56</f>
        <v>0.07</v>
      </c>
      <c r="F58" s="57"/>
      <c r="G58" s="132">
        <f>+G57+G56</f>
        <v>0</v>
      </c>
      <c r="H58" s="57"/>
      <c r="I58" s="132">
        <f>+I57+I56</f>
        <v>0.19</v>
      </c>
      <c r="J58" s="57"/>
      <c r="K58" s="132">
        <f>+K57+K56</f>
        <v>0.18</v>
      </c>
      <c r="L58" s="56"/>
      <c r="M58" s="57"/>
      <c r="N58" s="58"/>
      <c r="O58" s="58"/>
      <c r="P58" s="58"/>
      <c r="Q58" s="58"/>
      <c r="R58" s="58"/>
      <c r="S58" s="58"/>
      <c r="T58" s="58"/>
      <c r="U58" s="58"/>
      <c r="V58" s="58"/>
    </row>
    <row r="59" spans="1:13" ht="15.75">
      <c r="A59" s="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32"/>
      <c r="M59" s="25"/>
    </row>
    <row r="60" spans="1:13" ht="15.75">
      <c r="A60" s="2"/>
      <c r="B60" s="8"/>
      <c r="C60" s="28" t="s">
        <v>80</v>
      </c>
      <c r="D60" s="8"/>
      <c r="E60" s="71" t="s">
        <v>6</v>
      </c>
      <c r="F60" s="66"/>
      <c r="G60" s="71" t="s">
        <v>6</v>
      </c>
      <c r="H60" s="72"/>
      <c r="I60" s="73" t="s">
        <v>6</v>
      </c>
      <c r="J60" s="72"/>
      <c r="K60" s="73" t="s">
        <v>6</v>
      </c>
      <c r="L60" s="59"/>
      <c r="M60" s="17"/>
    </row>
    <row r="61" spans="1:13" ht="15.75">
      <c r="A61" s="2"/>
      <c r="B61" s="8"/>
      <c r="C61" s="8"/>
      <c r="D61" s="2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2"/>
      <c r="B62" s="8"/>
      <c r="C62" s="28" t="s">
        <v>125</v>
      </c>
      <c r="D62" s="2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2"/>
      <c r="B63" s="8"/>
      <c r="C63" s="28" t="s">
        <v>129</v>
      </c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2"/>
      <c r="B64" s="2"/>
      <c r="C64" s="8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2"/>
      <c r="E108" s="2"/>
      <c r="F108" s="33"/>
      <c r="G108" s="2"/>
      <c r="H108" s="33"/>
      <c r="I108" s="2"/>
      <c r="J108" s="33"/>
      <c r="K108" s="2"/>
      <c r="L108" s="2"/>
      <c r="M108" s="2"/>
    </row>
    <row r="109" spans="3:13" ht="15.75">
      <c r="C109" s="2"/>
      <c r="D109" s="2"/>
      <c r="E109" s="2"/>
      <c r="F109" s="33"/>
      <c r="G109" s="2"/>
      <c r="H109" s="33"/>
      <c r="I109" s="2"/>
      <c r="J109" s="33"/>
      <c r="K109" s="2"/>
      <c r="L109" s="2"/>
      <c r="M109" s="2"/>
    </row>
    <row r="110" spans="3:13" ht="15.75">
      <c r="C110" s="2"/>
      <c r="D110" s="2"/>
      <c r="E110" s="2"/>
      <c r="F110" s="33"/>
      <c r="G110" s="2"/>
      <c r="H110" s="33"/>
      <c r="I110" s="2"/>
      <c r="J110" s="33"/>
      <c r="K110" s="2"/>
      <c r="L110" s="2"/>
      <c r="M110" s="2"/>
    </row>
    <row r="111" spans="3:13" ht="15.75">
      <c r="C111" s="2"/>
      <c r="D111" s="2"/>
      <c r="E111" s="2"/>
      <c r="F111" s="33"/>
      <c r="G111" s="2"/>
      <c r="H111" s="33"/>
      <c r="I111" s="2"/>
      <c r="J111" s="33"/>
      <c r="K111" s="2"/>
      <c r="L111" s="2"/>
      <c r="M111" s="2"/>
    </row>
    <row r="112" spans="3:13" ht="15.75">
      <c r="C112" s="2"/>
      <c r="D112" s="2"/>
      <c r="E112" s="2"/>
      <c r="F112" s="33"/>
      <c r="G112" s="2"/>
      <c r="H112" s="33"/>
      <c r="I112" s="2"/>
      <c r="J112" s="33"/>
      <c r="K112" s="2"/>
      <c r="L112" s="2"/>
      <c r="M112" s="2"/>
    </row>
    <row r="113" spans="3:13" ht="15.75">
      <c r="C113" s="2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3:13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91"/>
  <sheetViews>
    <sheetView showOutlineSymbols="0" zoomScalePageLayoutView="0" workbookViewId="0" topLeftCell="B1">
      <selection activeCell="K42" sqref="K42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8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120</v>
      </c>
      <c r="D6" s="37"/>
      <c r="E6" s="47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YEAR ENDED 31 MARCH 2012</v>
      </c>
      <c r="D7" s="37"/>
      <c r="E7" s="47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7"/>
      <c r="D8" s="37"/>
      <c r="E8" s="47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7"/>
      <c r="D9" s="37"/>
      <c r="E9" s="47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7"/>
      <c r="D10" s="8"/>
      <c r="E10" s="34">
        <f>+'Income Statemen'!E10</f>
        <v>2012</v>
      </c>
      <c r="F10" s="8"/>
      <c r="G10" s="34">
        <f>+'Income Statemen'!G10</f>
        <v>2011</v>
      </c>
      <c r="H10" s="8"/>
      <c r="I10" s="34">
        <f>+E10</f>
        <v>2012</v>
      </c>
      <c r="J10" s="8"/>
      <c r="K10" s="34">
        <f>+G10</f>
        <v>2011</v>
      </c>
      <c r="L10" s="34"/>
      <c r="M10" s="8"/>
    </row>
    <row r="11" spans="1:13" ht="15.75">
      <c r="A11" s="2"/>
      <c r="B11" s="8"/>
      <c r="C11" s="8"/>
      <c r="E11" s="62" t="s">
        <v>47</v>
      </c>
      <c r="F11" s="62"/>
      <c r="G11" s="62" t="s">
        <v>7</v>
      </c>
      <c r="H11" s="62"/>
      <c r="I11" s="62" t="str">
        <f>'Income Statemen'!I11</f>
        <v>Current Year</v>
      </c>
      <c r="J11" s="62"/>
      <c r="K11" s="62" t="s">
        <v>7</v>
      </c>
      <c r="L11" s="12"/>
      <c r="M11" s="8"/>
    </row>
    <row r="12" spans="1:13" ht="15.75">
      <c r="A12" s="2"/>
      <c r="B12" s="8"/>
      <c r="C12" s="8"/>
      <c r="E12" s="62" t="s">
        <v>45</v>
      </c>
      <c r="F12" s="62"/>
      <c r="G12" s="62" t="str">
        <f>+E12</f>
        <v> Quarter Ended</v>
      </c>
      <c r="H12" s="62"/>
      <c r="I12" s="62" t="s">
        <v>71</v>
      </c>
      <c r="J12" s="62"/>
      <c r="K12" s="62" t="s">
        <v>72</v>
      </c>
      <c r="L12" s="12"/>
      <c r="M12" s="8"/>
    </row>
    <row r="13" spans="1:13" ht="15.75">
      <c r="A13" s="2"/>
      <c r="B13" s="8"/>
      <c r="C13" s="8"/>
      <c r="D13" s="8"/>
      <c r="E13" s="63">
        <f>+'Income Statemen'!E13</f>
        <v>40999</v>
      </c>
      <c r="F13" s="49"/>
      <c r="G13" s="63">
        <f>+E13</f>
        <v>40999</v>
      </c>
      <c r="H13" s="49"/>
      <c r="I13" s="63">
        <f>+G13</f>
        <v>40999</v>
      </c>
      <c r="J13" s="49"/>
      <c r="K13" s="63">
        <f>+I13</f>
        <v>40999</v>
      </c>
      <c r="L13" s="14"/>
      <c r="M13" s="8"/>
    </row>
    <row r="14" spans="1:13" ht="15.75">
      <c r="A14" s="2"/>
      <c r="B14" s="8"/>
      <c r="C14" s="8"/>
      <c r="D14" s="8"/>
      <c r="E14" s="48" t="s">
        <v>5</v>
      </c>
      <c r="F14" s="49"/>
      <c r="G14" s="48" t="s">
        <v>5</v>
      </c>
      <c r="H14" s="49"/>
      <c r="I14" s="48" t="s">
        <v>5</v>
      </c>
      <c r="J14" s="49"/>
      <c r="K14" s="48" t="s">
        <v>5</v>
      </c>
      <c r="L14" s="12"/>
      <c r="M14" s="8"/>
    </row>
    <row r="15" spans="1:13" ht="18" hidden="1">
      <c r="A15" s="2"/>
      <c r="B15" s="8"/>
      <c r="C15" s="50" t="s">
        <v>77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0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116" t="str">
        <f>'Income Statemen'!C47</f>
        <v>Profit / (Loss) for the year</v>
      </c>
      <c r="D17" s="116"/>
      <c r="E17" s="117">
        <f>'Income Statemen'!E53</f>
        <v>659</v>
      </c>
      <c r="F17" s="117"/>
      <c r="G17" s="117">
        <f>'Income Statemen'!G53</f>
        <v>-241</v>
      </c>
      <c r="H17" s="117"/>
      <c r="I17" s="117">
        <f>'Income Statemen'!I53</f>
        <v>1554</v>
      </c>
      <c r="J17" s="117"/>
      <c r="K17" s="117">
        <f>'Income Statemen'!K53</f>
        <v>686</v>
      </c>
      <c r="L17" s="18"/>
      <c r="M17" s="17"/>
    </row>
    <row r="18" spans="1:13" ht="15.75">
      <c r="A18" s="2"/>
      <c r="B18" s="8"/>
      <c r="C18" s="116"/>
      <c r="D18" s="116"/>
      <c r="E18" s="117"/>
      <c r="F18" s="117"/>
      <c r="G18" s="117"/>
      <c r="H18" s="118"/>
      <c r="I18" s="117"/>
      <c r="J18" s="117"/>
      <c r="K18" s="117"/>
      <c r="L18" s="18"/>
      <c r="M18" s="17"/>
    </row>
    <row r="19" spans="1:13" ht="15.75">
      <c r="A19" s="2"/>
      <c r="B19" s="8"/>
      <c r="C19" s="116" t="s">
        <v>154</v>
      </c>
      <c r="D19" s="116"/>
      <c r="E19" s="117"/>
      <c r="F19" s="117"/>
      <c r="G19" s="117"/>
      <c r="H19" s="118"/>
      <c r="I19" s="117"/>
      <c r="J19" s="117"/>
      <c r="K19" s="117"/>
      <c r="L19" s="18"/>
      <c r="M19" s="17"/>
    </row>
    <row r="20" spans="1:13" ht="15.75">
      <c r="A20" s="2"/>
      <c r="B20" s="8"/>
      <c r="C20" s="133" t="s">
        <v>155</v>
      </c>
      <c r="D20" s="116"/>
      <c r="E20" s="117">
        <f>+I20-629</f>
        <v>-440</v>
      </c>
      <c r="F20" s="117"/>
      <c r="G20" s="117">
        <f>+K20+59</f>
        <v>2251</v>
      </c>
      <c r="H20" s="118"/>
      <c r="I20" s="117">
        <v>189</v>
      </c>
      <c r="J20" s="117"/>
      <c r="K20" s="117">
        <v>2192</v>
      </c>
      <c r="L20" s="18"/>
      <c r="M20" s="17"/>
    </row>
    <row r="21" spans="1:13" ht="15.75">
      <c r="A21" s="2"/>
      <c r="B21" s="8"/>
      <c r="C21" s="116" t="s">
        <v>156</v>
      </c>
      <c r="D21" s="116"/>
      <c r="E21" s="117"/>
      <c r="F21" s="117"/>
      <c r="G21" s="117"/>
      <c r="H21" s="118"/>
      <c r="I21" s="117"/>
      <c r="J21" s="117"/>
      <c r="K21" s="117"/>
      <c r="L21" s="18"/>
      <c r="M21" s="17"/>
    </row>
    <row r="22" spans="1:13" ht="15.75">
      <c r="A22" s="2"/>
      <c r="B22" s="8"/>
      <c r="C22" s="133" t="s">
        <v>157</v>
      </c>
      <c r="D22" s="116"/>
      <c r="E22" s="117">
        <v>0</v>
      </c>
      <c r="F22" s="117"/>
      <c r="G22" s="117">
        <v>1423</v>
      </c>
      <c r="H22" s="118"/>
      <c r="I22" s="117">
        <v>0</v>
      </c>
      <c r="J22" s="117"/>
      <c r="K22" s="117">
        <v>1423</v>
      </c>
      <c r="L22" s="18"/>
      <c r="M22" s="17"/>
    </row>
    <row r="23" spans="1:13" ht="15.75">
      <c r="A23" s="2"/>
      <c r="B23" s="8"/>
      <c r="C23" s="116" t="s">
        <v>158</v>
      </c>
      <c r="D23" s="116"/>
      <c r="E23" s="117"/>
      <c r="F23" s="117"/>
      <c r="G23" s="117"/>
      <c r="H23" s="118"/>
      <c r="I23" s="117"/>
      <c r="J23" s="117"/>
      <c r="K23" s="117"/>
      <c r="L23" s="18"/>
      <c r="M23" s="17"/>
    </row>
    <row r="24" spans="1:13" ht="15.75">
      <c r="A24" s="2"/>
      <c r="B24" s="8"/>
      <c r="C24" s="133"/>
      <c r="D24" s="116"/>
      <c r="E24" s="117"/>
      <c r="F24" s="117"/>
      <c r="G24" s="117"/>
      <c r="H24" s="118"/>
      <c r="I24" s="117"/>
      <c r="J24" s="117"/>
      <c r="K24" s="117"/>
      <c r="L24" s="18"/>
      <c r="M24" s="17"/>
    </row>
    <row r="25" spans="1:13" ht="15.75">
      <c r="A25" s="2"/>
      <c r="B25" s="8"/>
      <c r="C25" s="116" t="s">
        <v>159</v>
      </c>
      <c r="D25" s="116"/>
      <c r="E25" s="117"/>
      <c r="F25" s="117"/>
      <c r="G25" s="117"/>
      <c r="H25" s="118"/>
      <c r="I25" s="117"/>
      <c r="J25" s="117"/>
      <c r="K25" s="117"/>
      <c r="L25" s="18"/>
      <c r="M25" s="17"/>
    </row>
    <row r="26" spans="1:13" ht="15.75">
      <c r="A26" s="2"/>
      <c r="B26" s="8"/>
      <c r="C26" s="133" t="s">
        <v>160</v>
      </c>
      <c r="D26" s="116"/>
      <c r="E26" s="117">
        <f>+I26-16</f>
        <v>-5</v>
      </c>
      <c r="F26" s="117"/>
      <c r="G26" s="117">
        <f>+K26+3195</f>
        <v>1687</v>
      </c>
      <c r="H26" s="118"/>
      <c r="I26" s="117">
        <v>11</v>
      </c>
      <c r="J26" s="117"/>
      <c r="K26" s="117">
        <v>-1508</v>
      </c>
      <c r="L26" s="18"/>
      <c r="M26" s="17"/>
    </row>
    <row r="27" spans="1:13" ht="15" customHeight="1">
      <c r="A27" s="2"/>
      <c r="B27" s="8"/>
      <c r="C27" s="133" t="s">
        <v>161</v>
      </c>
      <c r="D27" s="116"/>
      <c r="E27" s="117"/>
      <c r="F27" s="117"/>
      <c r="G27" s="117">
        <v>-3015</v>
      </c>
      <c r="H27" s="118"/>
      <c r="I27" s="117"/>
      <c r="J27" s="117"/>
      <c r="K27" s="117">
        <v>-3015</v>
      </c>
      <c r="L27" s="31"/>
      <c r="M27" s="17"/>
    </row>
    <row r="28" spans="1:13" ht="15" customHeight="1">
      <c r="A28" s="2"/>
      <c r="B28" s="8"/>
      <c r="C28" s="116"/>
      <c r="D28" s="116"/>
      <c r="E28" s="117"/>
      <c r="F28" s="117"/>
      <c r="G28" s="117"/>
      <c r="H28" s="118"/>
      <c r="I28" s="117"/>
      <c r="J28" s="117"/>
      <c r="K28" s="117"/>
      <c r="L28" s="31"/>
      <c r="M28" s="17"/>
    </row>
    <row r="29" spans="1:13" ht="15" customHeight="1">
      <c r="A29" s="2"/>
      <c r="B29" s="8"/>
      <c r="C29" s="116" t="s">
        <v>136</v>
      </c>
      <c r="D29" s="116"/>
      <c r="E29" s="117">
        <v>0</v>
      </c>
      <c r="F29" s="117"/>
      <c r="G29" s="117">
        <f>+K29-633</f>
        <v>0</v>
      </c>
      <c r="H29" s="118"/>
      <c r="I29" s="117">
        <v>0</v>
      </c>
      <c r="J29" s="117"/>
      <c r="K29" s="117">
        <v>633</v>
      </c>
      <c r="L29" s="31"/>
      <c r="M29" s="17"/>
    </row>
    <row r="30" spans="1:13" ht="15" customHeight="1">
      <c r="A30" s="2"/>
      <c r="B30" s="8"/>
      <c r="C30" s="116"/>
      <c r="D30" s="116"/>
      <c r="E30" s="117"/>
      <c r="F30" s="117"/>
      <c r="G30" s="117"/>
      <c r="H30" s="118"/>
      <c r="I30" s="117"/>
      <c r="J30" s="117"/>
      <c r="K30" s="117"/>
      <c r="L30" s="31"/>
      <c r="M30" s="17"/>
    </row>
    <row r="31" spans="1:13" ht="15" customHeight="1" thickBot="1">
      <c r="A31" s="2"/>
      <c r="B31" s="8"/>
      <c r="C31" s="119" t="s">
        <v>162</v>
      </c>
      <c r="D31" s="116"/>
      <c r="E31" s="117"/>
      <c r="F31" s="117"/>
      <c r="G31" s="117"/>
      <c r="H31" s="118"/>
      <c r="I31" s="117"/>
      <c r="J31" s="117"/>
      <c r="K31" s="117"/>
      <c r="L31" s="31"/>
      <c r="M31" s="17"/>
    </row>
    <row r="32" spans="1:13" ht="16.5" thickBot="1">
      <c r="A32" s="2"/>
      <c r="B32" s="8"/>
      <c r="C32" s="119" t="s">
        <v>163</v>
      </c>
      <c r="D32" s="116"/>
      <c r="E32" s="120">
        <f>SUM(E17:E31)</f>
        <v>214</v>
      </c>
      <c r="F32" s="117"/>
      <c r="G32" s="120">
        <f>SUM(G17:G31)</f>
        <v>2105</v>
      </c>
      <c r="H32" s="118"/>
      <c r="I32" s="120">
        <f>SUM(I17:I31)</f>
        <v>1754</v>
      </c>
      <c r="J32" s="117"/>
      <c r="K32" s="120">
        <f>SUM(K17:K31)</f>
        <v>411</v>
      </c>
      <c r="L32" s="30"/>
      <c r="M32" s="17"/>
    </row>
    <row r="33" spans="1:13" ht="15.75">
      <c r="A33" s="2"/>
      <c r="B33" s="8"/>
      <c r="C33" s="116"/>
      <c r="D33" s="116"/>
      <c r="E33" s="121"/>
      <c r="F33" s="117"/>
      <c r="G33" s="121"/>
      <c r="H33" s="118"/>
      <c r="I33" s="121"/>
      <c r="J33" s="117"/>
      <c r="K33" s="121"/>
      <c r="L33" s="31"/>
      <c r="M33" s="17"/>
    </row>
    <row r="34" spans="1:13" ht="15.75">
      <c r="A34" s="2"/>
      <c r="B34" s="8"/>
      <c r="C34" s="116"/>
      <c r="D34" s="116"/>
      <c r="E34" s="118"/>
      <c r="F34" s="118"/>
      <c r="G34" s="118"/>
      <c r="H34" s="118"/>
      <c r="I34" s="118"/>
      <c r="J34" s="118"/>
      <c r="K34" s="118"/>
      <c r="L34" s="24"/>
      <c r="M34" s="17"/>
    </row>
    <row r="35" spans="1:13" ht="15.75">
      <c r="A35" s="2"/>
      <c r="B35" s="8"/>
      <c r="C35" s="119" t="s">
        <v>134</v>
      </c>
      <c r="D35" s="116"/>
      <c r="E35" s="118"/>
      <c r="F35" s="118"/>
      <c r="G35" s="118"/>
      <c r="H35" s="118"/>
      <c r="I35" s="118"/>
      <c r="J35" s="118"/>
      <c r="K35" s="118"/>
      <c r="L35" s="24"/>
      <c r="M35" s="17"/>
    </row>
    <row r="36" spans="1:13" ht="15.75">
      <c r="A36" s="2"/>
      <c r="B36" s="8"/>
      <c r="C36" s="116" t="str">
        <f>+'[1]Income Statemen'!C45</f>
        <v>Owner of  the Parent</v>
      </c>
      <c r="D36" s="116"/>
      <c r="E36" s="117">
        <f>+E38-E37</f>
        <v>185</v>
      </c>
      <c r="F36" s="117"/>
      <c r="G36" s="117">
        <f>+G38-G37</f>
        <v>2323</v>
      </c>
      <c r="H36" s="117"/>
      <c r="I36" s="117">
        <f>+I38-I37</f>
        <v>1824</v>
      </c>
      <c r="J36" s="117"/>
      <c r="K36" s="117">
        <f>+K38-K37</f>
        <v>1253</v>
      </c>
      <c r="L36" s="24"/>
      <c r="M36" s="17"/>
    </row>
    <row r="37" spans="1:13" ht="16.5" thickBot="1">
      <c r="A37" s="2"/>
      <c r="B37" s="8"/>
      <c r="C37" s="116" t="str">
        <f>+'[1]Income Statemen'!C46</f>
        <v>Non-controlling interest</v>
      </c>
      <c r="D37" s="116"/>
      <c r="E37" s="117">
        <f>+I37+99</f>
        <v>29</v>
      </c>
      <c r="F37" s="118"/>
      <c r="G37" s="117">
        <f>+K37+624</f>
        <v>-218</v>
      </c>
      <c r="H37" s="118"/>
      <c r="I37" s="117">
        <v>-70</v>
      </c>
      <c r="J37" s="118"/>
      <c r="K37" s="117">
        <v>-842</v>
      </c>
      <c r="L37" s="24"/>
      <c r="M37" s="17"/>
    </row>
    <row r="38" spans="1:13" ht="16.5" thickBot="1">
      <c r="A38" s="2"/>
      <c r="B38" s="8"/>
      <c r="C38" s="119"/>
      <c r="D38" s="116"/>
      <c r="E38" s="122">
        <f>+E32</f>
        <v>214</v>
      </c>
      <c r="F38" s="117"/>
      <c r="G38" s="122">
        <f>+G32</f>
        <v>2105</v>
      </c>
      <c r="H38" s="118"/>
      <c r="I38" s="122">
        <f>+I32</f>
        <v>1754</v>
      </c>
      <c r="J38" s="117"/>
      <c r="K38" s="122">
        <f>+K32</f>
        <v>411</v>
      </c>
      <c r="L38" s="24"/>
      <c r="M38" s="17"/>
    </row>
    <row r="39" spans="1:13" ht="15.75">
      <c r="A39" s="2"/>
      <c r="B39" s="8"/>
      <c r="C39" s="8"/>
      <c r="D39" s="2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2"/>
      <c r="B40" s="8"/>
      <c r="C40" s="28" t="s">
        <v>88</v>
      </c>
      <c r="D40" s="2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2"/>
      <c r="B41" s="8"/>
      <c r="C41" s="28" t="str">
        <f>+'Income Statemen'!C63</f>
        <v> the Audited Financial Statements for the year ended 31st March 2011)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>
      <c r="A42" s="2"/>
      <c r="B42" s="2"/>
      <c r="C42" s="8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spans="3:13" ht="15.75">
      <c r="C85" s="2"/>
      <c r="D85" s="2"/>
      <c r="E85" s="2"/>
      <c r="G85" s="2"/>
      <c r="I85" s="2"/>
      <c r="K85" s="2"/>
      <c r="L85" s="2"/>
      <c r="M85" s="2"/>
    </row>
    <row r="86" spans="3:13" ht="15.75">
      <c r="C86" s="2"/>
      <c r="D86" s="2"/>
      <c r="E86" s="2"/>
      <c r="G86" s="2"/>
      <c r="I86" s="2"/>
      <c r="K86" s="2"/>
      <c r="L86" s="2"/>
      <c r="M86" s="2"/>
    </row>
    <row r="87" spans="3:13" ht="15.75">
      <c r="C87" s="2"/>
      <c r="D87" s="2"/>
      <c r="E87" s="2"/>
      <c r="G87" s="2"/>
      <c r="I87" s="2"/>
      <c r="K87" s="2"/>
      <c r="L87" s="2"/>
      <c r="M87" s="2"/>
    </row>
    <row r="88" spans="3:13" ht="15.75">
      <c r="C88" s="2"/>
      <c r="D88" s="2"/>
      <c r="E88" s="2"/>
      <c r="G88" s="2"/>
      <c r="I88" s="2"/>
      <c r="K88" s="2"/>
      <c r="L88" s="2"/>
      <c r="M88" s="2"/>
    </row>
    <row r="89" spans="3:13" ht="15.75">
      <c r="C89" s="2"/>
      <c r="D89" s="2"/>
      <c r="E89" s="2"/>
      <c r="G89" s="2"/>
      <c r="I89" s="2"/>
      <c r="K89" s="2"/>
      <c r="L89" s="2"/>
      <c r="M89" s="2"/>
    </row>
    <row r="90" spans="3:13" ht="15.75">
      <c r="C90" s="2"/>
      <c r="D90" s="2"/>
      <c r="E90" s="2"/>
      <c r="G90" s="2"/>
      <c r="I90" s="2"/>
      <c r="K90" s="2"/>
      <c r="L90" s="2"/>
      <c r="M90" s="2"/>
    </row>
    <row r="91" ht="15.75">
      <c r="C91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A1">
      <selection activeCell="B34" sqref="B34"/>
    </sheetView>
  </sheetViews>
  <sheetFormatPr defaultColWidth="9.6640625" defaultRowHeight="15"/>
  <cols>
    <col min="1" max="1" width="3.88671875" style="82" customWidth="1"/>
    <col min="2" max="2" width="4.6640625" style="82" customWidth="1"/>
    <col min="3" max="3" width="19.6640625" style="82" customWidth="1"/>
    <col min="4" max="4" width="36.77734375" style="82" customWidth="1"/>
    <col min="5" max="5" width="13.77734375" style="82" customWidth="1"/>
    <col min="6" max="6" width="4.6640625" style="82" customWidth="1"/>
    <col min="7" max="7" width="13.3359375" style="82" customWidth="1"/>
    <col min="8" max="8" width="3.99609375" style="82" customWidth="1"/>
    <col min="9" max="9" width="1.77734375" style="82" customWidth="1"/>
    <col min="10" max="14" width="9.6640625" style="82" hidden="1" customWidth="1"/>
    <col min="15" max="16384" width="9.6640625" style="82" customWidth="1"/>
  </cols>
  <sheetData>
    <row r="2" spans="2:4" ht="19.5">
      <c r="B2" s="83" t="s">
        <v>40</v>
      </c>
      <c r="C2" s="84"/>
      <c r="D2" s="84"/>
    </row>
    <row r="3" ht="15">
      <c r="B3" s="85" t="s">
        <v>41</v>
      </c>
    </row>
    <row r="4" ht="15">
      <c r="B4" s="85"/>
    </row>
    <row r="5" spans="2:4" ht="18">
      <c r="B5" s="86" t="s">
        <v>104</v>
      </c>
      <c r="C5" s="87"/>
      <c r="D5" s="87"/>
    </row>
    <row r="6" spans="2:4" ht="18">
      <c r="B6" s="86" t="s">
        <v>165</v>
      </c>
      <c r="C6" s="87"/>
      <c r="D6" s="87"/>
    </row>
    <row r="7" spans="2:7" ht="15">
      <c r="B7" s="84"/>
      <c r="C7" s="84"/>
      <c r="D7" s="84"/>
      <c r="E7" s="88" t="s">
        <v>70</v>
      </c>
      <c r="G7" s="88" t="s">
        <v>70</v>
      </c>
    </row>
    <row r="8" spans="2:7" ht="15">
      <c r="B8" s="84"/>
      <c r="C8" s="84"/>
      <c r="D8" s="84"/>
      <c r="E8" s="89">
        <v>40999</v>
      </c>
      <c r="G8" s="89">
        <v>40633</v>
      </c>
    </row>
    <row r="9" spans="5:7" ht="15">
      <c r="E9" s="88" t="s">
        <v>5</v>
      </c>
      <c r="G9" s="88" t="s">
        <v>5</v>
      </c>
    </row>
    <row r="10" spans="2:7" ht="18">
      <c r="B10" s="86" t="s">
        <v>89</v>
      </c>
      <c r="E10" s="90" t="s">
        <v>115</v>
      </c>
      <c r="G10" s="90" t="s">
        <v>114</v>
      </c>
    </row>
    <row r="11" spans="2:7" ht="15">
      <c r="B11" s="87"/>
      <c r="G11" s="90"/>
    </row>
    <row r="12" spans="2:7" ht="18">
      <c r="B12" s="91" t="s">
        <v>73</v>
      </c>
      <c r="C12" s="92"/>
      <c r="D12" s="92"/>
      <c r="E12" s="93"/>
      <c r="F12" s="92"/>
      <c r="G12" s="93"/>
    </row>
    <row r="13" spans="2:7" ht="18" customHeight="1">
      <c r="B13" s="92" t="s">
        <v>51</v>
      </c>
      <c r="D13" s="92"/>
      <c r="E13" s="93">
        <v>234787</v>
      </c>
      <c r="F13" s="92"/>
      <c r="G13" s="93">
        <v>234927</v>
      </c>
    </row>
    <row r="14" spans="2:7" ht="18" customHeight="1">
      <c r="B14" s="92" t="s">
        <v>74</v>
      </c>
      <c r="D14" s="92"/>
      <c r="E14" s="93">
        <v>1827</v>
      </c>
      <c r="F14" s="92"/>
      <c r="G14" s="93">
        <v>1867</v>
      </c>
    </row>
    <row r="15" spans="2:7" ht="18">
      <c r="B15" s="92" t="s">
        <v>52</v>
      </c>
      <c r="D15" s="92"/>
      <c r="E15" s="93">
        <v>30123</v>
      </c>
      <c r="F15" s="92"/>
      <c r="G15" s="93">
        <v>20542</v>
      </c>
    </row>
    <row r="16" spans="2:7" ht="18" customHeight="1">
      <c r="B16" s="92" t="s">
        <v>83</v>
      </c>
      <c r="D16" s="92"/>
      <c r="E16" s="93">
        <v>46</v>
      </c>
      <c r="F16" s="92"/>
      <c r="G16" s="94">
        <v>83</v>
      </c>
    </row>
    <row r="17" spans="2:7" ht="18" customHeight="1">
      <c r="B17" s="92" t="s">
        <v>116</v>
      </c>
      <c r="D17" s="92"/>
      <c r="E17" s="93">
        <v>613</v>
      </c>
      <c r="F17" s="92"/>
      <c r="G17" s="93">
        <v>606</v>
      </c>
    </row>
    <row r="18" spans="2:7" ht="18" customHeight="1">
      <c r="B18" s="92" t="s">
        <v>8</v>
      </c>
      <c r="D18" s="92"/>
      <c r="E18" s="93">
        <v>312</v>
      </c>
      <c r="F18" s="92"/>
      <c r="G18" s="93">
        <v>527</v>
      </c>
    </row>
    <row r="19" spans="2:7" ht="18" customHeight="1">
      <c r="B19" s="92" t="s">
        <v>68</v>
      </c>
      <c r="D19" s="92"/>
      <c r="E19" s="93">
        <v>83897</v>
      </c>
      <c r="F19" s="92"/>
      <c r="G19" s="93">
        <v>76695</v>
      </c>
    </row>
    <row r="20" spans="2:7" ht="18" customHeight="1">
      <c r="B20" s="92" t="s">
        <v>67</v>
      </c>
      <c r="D20" s="92"/>
      <c r="E20" s="93">
        <v>54</v>
      </c>
      <c r="F20" s="92"/>
      <c r="G20" s="93">
        <v>54</v>
      </c>
    </row>
    <row r="21" spans="2:7" ht="18" customHeight="1">
      <c r="B21" s="91" t="s">
        <v>90</v>
      </c>
      <c r="D21" s="92"/>
      <c r="E21" s="95">
        <f>SUM(E12:E20)</f>
        <v>351659</v>
      </c>
      <c r="F21" s="91"/>
      <c r="G21" s="95">
        <f>SUM(G12:G20)</f>
        <v>335301</v>
      </c>
    </row>
    <row r="22" spans="2:7" ht="18" customHeight="1">
      <c r="B22" s="92"/>
      <c r="D22" s="92"/>
      <c r="E22" s="93"/>
      <c r="F22" s="92"/>
      <c r="G22" s="93"/>
    </row>
    <row r="23" spans="2:7" ht="18" customHeight="1">
      <c r="B23" s="91" t="s">
        <v>9</v>
      </c>
      <c r="C23" s="92"/>
      <c r="D23" s="92"/>
      <c r="E23" s="93"/>
      <c r="F23" s="92"/>
      <c r="G23" s="93"/>
    </row>
    <row r="24" spans="2:7" ht="18" customHeight="1">
      <c r="B24" s="92" t="s">
        <v>12</v>
      </c>
      <c r="D24" s="92"/>
      <c r="E24" s="93">
        <v>22708</v>
      </c>
      <c r="F24" s="92"/>
      <c r="G24" s="93">
        <v>22806</v>
      </c>
    </row>
    <row r="25" spans="2:7" ht="18" customHeight="1">
      <c r="B25" s="92" t="s">
        <v>49</v>
      </c>
      <c r="D25" s="92"/>
      <c r="E25" s="93">
        <v>125742</v>
      </c>
      <c r="F25" s="92"/>
      <c r="G25" s="93">
        <v>148092</v>
      </c>
    </row>
    <row r="26" spans="2:7" ht="18" customHeight="1">
      <c r="B26" s="92" t="s">
        <v>132</v>
      </c>
      <c r="D26" s="92"/>
      <c r="E26" s="93">
        <v>18363</v>
      </c>
      <c r="F26" s="92"/>
      <c r="G26" s="93">
        <v>0</v>
      </c>
    </row>
    <row r="27" spans="2:7" ht="18" customHeight="1">
      <c r="B27" s="92" t="s">
        <v>48</v>
      </c>
      <c r="D27" s="92"/>
      <c r="E27" s="93">
        <v>15888</v>
      </c>
      <c r="F27" s="92"/>
      <c r="G27" s="93">
        <v>15762</v>
      </c>
    </row>
    <row r="28" spans="2:7" ht="18" customHeight="1">
      <c r="B28" s="92" t="s">
        <v>50</v>
      </c>
      <c r="D28" s="92"/>
      <c r="E28" s="93">
        <v>5802</v>
      </c>
      <c r="F28" s="92"/>
      <c r="G28" s="93">
        <v>35037</v>
      </c>
    </row>
    <row r="29" spans="2:7" ht="18">
      <c r="B29" s="91" t="s">
        <v>91</v>
      </c>
      <c r="C29" s="92"/>
      <c r="D29" s="92"/>
      <c r="E29" s="96">
        <f>SUM(E23:E28)</f>
        <v>188503</v>
      </c>
      <c r="F29" s="91"/>
      <c r="G29" s="96">
        <f>SUM(G23:G28)</f>
        <v>221697</v>
      </c>
    </row>
    <row r="30" spans="2:7" ht="18" customHeight="1">
      <c r="B30" s="92"/>
      <c r="C30" s="92"/>
      <c r="D30" s="92"/>
      <c r="E30" s="97"/>
      <c r="F30" s="92"/>
      <c r="G30" s="97"/>
    </row>
    <row r="31" spans="2:7" ht="18.75" customHeight="1" thickBot="1">
      <c r="B31" s="92"/>
      <c r="C31" s="92"/>
      <c r="D31" s="92"/>
      <c r="E31" s="93"/>
      <c r="F31" s="92"/>
      <c r="G31" s="93"/>
    </row>
    <row r="32" spans="2:7" ht="18.75" customHeight="1" thickBot="1">
      <c r="B32" s="91" t="s">
        <v>92</v>
      </c>
      <c r="C32" s="91"/>
      <c r="D32" s="91"/>
      <c r="E32" s="98">
        <f>+E29+E21</f>
        <v>540162</v>
      </c>
      <c r="F32" s="91"/>
      <c r="G32" s="98">
        <f>+G29+G21</f>
        <v>556998</v>
      </c>
    </row>
    <row r="33" spans="2:7" ht="18" customHeight="1">
      <c r="B33" s="92"/>
      <c r="C33" s="92"/>
      <c r="D33" s="92"/>
      <c r="E33" s="99"/>
      <c r="F33" s="92"/>
      <c r="G33" s="99"/>
    </row>
    <row r="34" spans="2:7" ht="18" customHeight="1">
      <c r="B34" s="92"/>
      <c r="C34" s="92"/>
      <c r="D34" s="92"/>
      <c r="E34" s="93"/>
      <c r="F34" s="92"/>
      <c r="G34" s="93"/>
    </row>
    <row r="35" spans="2:7" ht="18" customHeight="1">
      <c r="B35" s="91" t="s">
        <v>93</v>
      </c>
      <c r="C35" s="92"/>
      <c r="D35" s="92"/>
      <c r="E35" s="93"/>
      <c r="F35" s="92"/>
      <c r="G35" s="93"/>
    </row>
    <row r="36" spans="2:7" ht="18" customHeight="1">
      <c r="B36" s="91"/>
      <c r="C36" s="92"/>
      <c r="D36" s="92"/>
      <c r="E36" s="93"/>
      <c r="F36" s="92"/>
      <c r="G36" s="93"/>
    </row>
    <row r="37" spans="2:7" ht="18" customHeight="1">
      <c r="B37" s="91" t="s">
        <v>94</v>
      </c>
      <c r="C37" s="92"/>
      <c r="D37" s="92"/>
      <c r="E37" s="93"/>
      <c r="F37" s="92"/>
      <c r="G37" s="93"/>
    </row>
    <row r="38" spans="2:7" ht="18" customHeight="1">
      <c r="B38" s="92" t="s">
        <v>58</v>
      </c>
      <c r="D38" s="92"/>
      <c r="E38" s="93">
        <v>171710</v>
      </c>
      <c r="F38" s="92"/>
      <c r="G38" s="93">
        <v>171710</v>
      </c>
    </row>
    <row r="39" spans="2:7" ht="18">
      <c r="B39" s="92" t="s">
        <v>95</v>
      </c>
      <c r="D39" s="92"/>
      <c r="E39" s="93">
        <f>+SUM('Equity Change'!E33:I33)</f>
        <v>98094</v>
      </c>
      <c r="F39" s="92"/>
      <c r="G39" s="93">
        <v>97894</v>
      </c>
    </row>
    <row r="40" spans="2:7" ht="18">
      <c r="B40" s="92" t="s">
        <v>96</v>
      </c>
      <c r="D40" s="92"/>
      <c r="E40" s="93">
        <f>+'Equity Change'!K33</f>
        <v>74270</v>
      </c>
      <c r="F40" s="92"/>
      <c r="G40" s="93">
        <v>72646</v>
      </c>
    </row>
    <row r="41" spans="2:7" ht="18" customHeight="1">
      <c r="B41" s="92" t="s">
        <v>82</v>
      </c>
      <c r="D41" s="92"/>
      <c r="E41" s="97">
        <f>SUM(E38:E40)</f>
        <v>344074</v>
      </c>
      <c r="F41" s="92"/>
      <c r="G41" s="97">
        <f>SUM(G38:G40)</f>
        <v>342250</v>
      </c>
    </row>
    <row r="42" spans="2:7" ht="18">
      <c r="B42" s="92"/>
      <c r="D42" s="92"/>
      <c r="E42" s="93"/>
      <c r="F42" s="92"/>
      <c r="G42" s="93"/>
    </row>
    <row r="43" spans="2:7" ht="18" customHeight="1">
      <c r="B43" s="91" t="s">
        <v>87</v>
      </c>
      <c r="C43" s="84"/>
      <c r="D43" s="91"/>
      <c r="E43" s="100">
        <f>'Equity Change'!O33</f>
        <v>5421</v>
      </c>
      <c r="F43" s="91"/>
      <c r="G43" s="100">
        <v>5491</v>
      </c>
    </row>
    <row r="44" spans="2:7" ht="18" customHeight="1">
      <c r="B44" s="92"/>
      <c r="D44" s="92"/>
      <c r="E44" s="101"/>
      <c r="F44" s="92"/>
      <c r="G44" s="101"/>
    </row>
    <row r="45" spans="2:7" ht="18" customHeight="1" thickBot="1">
      <c r="B45" s="91" t="s">
        <v>97</v>
      </c>
      <c r="C45" s="84"/>
      <c r="D45" s="91"/>
      <c r="E45" s="102">
        <f>+E43+E41</f>
        <v>349495</v>
      </c>
      <c r="F45" s="91"/>
      <c r="G45" s="102">
        <f>+G43+G41</f>
        <v>347741</v>
      </c>
    </row>
    <row r="46" spans="2:7" ht="18" customHeight="1">
      <c r="B46" s="92"/>
      <c r="C46" s="92"/>
      <c r="D46" s="92"/>
      <c r="E46" s="93"/>
      <c r="F46" s="92"/>
      <c r="G46" s="93"/>
    </row>
    <row r="47" spans="2:7" ht="18" customHeight="1">
      <c r="B47" s="92"/>
      <c r="C47" s="92"/>
      <c r="D47" s="92"/>
      <c r="E47" s="93"/>
      <c r="F47" s="92"/>
      <c r="G47" s="93"/>
    </row>
    <row r="48" spans="2:7" ht="18" customHeight="1">
      <c r="B48" s="91" t="s">
        <v>100</v>
      </c>
      <c r="C48" s="92"/>
      <c r="D48" s="92"/>
      <c r="E48" s="93"/>
      <c r="F48" s="92"/>
      <c r="G48" s="93"/>
    </row>
    <row r="49" spans="2:7" ht="18" customHeight="1">
      <c r="B49" s="92" t="s">
        <v>39</v>
      </c>
      <c r="D49" s="92"/>
      <c r="E49" s="93">
        <v>90909</v>
      </c>
      <c r="F49" s="92"/>
      <c r="G49" s="93">
        <v>66458</v>
      </c>
    </row>
    <row r="50" spans="2:7" ht="18">
      <c r="B50" s="92" t="s">
        <v>42</v>
      </c>
      <c r="D50" s="92"/>
      <c r="E50" s="93">
        <v>151</v>
      </c>
      <c r="F50" s="92"/>
      <c r="G50" s="93">
        <v>171</v>
      </c>
    </row>
    <row r="51" spans="2:7" ht="18" customHeight="1">
      <c r="B51" s="92" t="s">
        <v>98</v>
      </c>
      <c r="D51" s="92"/>
      <c r="E51" s="93">
        <v>537</v>
      </c>
      <c r="F51" s="92"/>
      <c r="G51" s="93">
        <v>537</v>
      </c>
    </row>
    <row r="52" spans="2:7" ht="18.75" customHeight="1">
      <c r="B52" s="91" t="s">
        <v>101</v>
      </c>
      <c r="C52" s="92"/>
      <c r="D52" s="92"/>
      <c r="E52" s="95">
        <f>SUM(E48:E51)</f>
        <v>91597</v>
      </c>
      <c r="F52" s="91"/>
      <c r="G52" s="95">
        <f>SUM(G48:G51)</f>
        <v>67166</v>
      </c>
    </row>
    <row r="53" spans="2:7" ht="18.75" customHeight="1">
      <c r="B53" s="92"/>
      <c r="C53" s="92"/>
      <c r="D53" s="92"/>
      <c r="E53" s="103"/>
      <c r="F53" s="92"/>
      <c r="G53" s="103"/>
    </row>
    <row r="54" spans="2:7" ht="18.75" customHeight="1">
      <c r="B54" s="91" t="s">
        <v>10</v>
      </c>
      <c r="C54" s="92"/>
      <c r="D54" s="92"/>
      <c r="E54" s="93"/>
      <c r="F54" s="92"/>
      <c r="G54" s="93"/>
    </row>
    <row r="55" spans="2:7" ht="18.75" customHeight="1">
      <c r="B55" s="92" t="s">
        <v>53</v>
      </c>
      <c r="D55" s="92"/>
      <c r="E55" s="93">
        <v>23574</v>
      </c>
      <c r="F55" s="92"/>
      <c r="G55" s="93">
        <v>42921</v>
      </c>
    </row>
    <row r="56" spans="2:7" ht="18.75" customHeight="1">
      <c r="B56" s="92" t="s">
        <v>54</v>
      </c>
      <c r="D56" s="92"/>
      <c r="E56" s="93">
        <v>74843</v>
      </c>
      <c r="F56" s="92"/>
      <c r="G56" s="93">
        <v>58916</v>
      </c>
    </row>
    <row r="57" spans="2:7" ht="18.75" customHeight="1">
      <c r="B57" s="92" t="s">
        <v>43</v>
      </c>
      <c r="D57" s="92"/>
      <c r="E57" s="93">
        <v>0</v>
      </c>
      <c r="F57" s="92"/>
      <c r="G57" s="93">
        <v>40000</v>
      </c>
    </row>
    <row r="58" spans="2:7" ht="18">
      <c r="B58" s="92" t="s">
        <v>42</v>
      </c>
      <c r="D58" s="92"/>
      <c r="E58" s="93">
        <v>83</v>
      </c>
      <c r="F58" s="92"/>
      <c r="G58" s="93">
        <v>55</v>
      </c>
    </row>
    <row r="59" spans="2:7" ht="18.75" customHeight="1">
      <c r="B59" s="92" t="s">
        <v>4</v>
      </c>
      <c r="D59" s="92"/>
      <c r="E59" s="93">
        <v>570</v>
      </c>
      <c r="F59" s="92"/>
      <c r="G59" s="93">
        <v>199</v>
      </c>
    </row>
    <row r="60" spans="2:7" ht="18.75" customHeight="1">
      <c r="B60" s="92"/>
      <c r="D60" s="92"/>
      <c r="E60" s="93"/>
      <c r="F60" s="92"/>
      <c r="G60" s="93"/>
    </row>
    <row r="61" spans="2:7" ht="18.75" customHeight="1">
      <c r="B61" s="91" t="s">
        <v>102</v>
      </c>
      <c r="C61" s="92"/>
      <c r="D61" s="92"/>
      <c r="E61" s="95">
        <f>SUM(E55:E60)</f>
        <v>99070</v>
      </c>
      <c r="F61" s="92"/>
      <c r="G61" s="95">
        <f>SUM(G55:G60)</f>
        <v>142091</v>
      </c>
    </row>
    <row r="62" spans="2:7" ht="18">
      <c r="B62" s="92"/>
      <c r="C62" s="92"/>
      <c r="D62" s="92"/>
      <c r="E62" s="103"/>
      <c r="F62" s="104"/>
      <c r="G62" s="103"/>
    </row>
    <row r="63" spans="2:7" ht="18.75" thickBot="1">
      <c r="B63" s="91" t="s">
        <v>103</v>
      </c>
      <c r="C63" s="91"/>
      <c r="D63" s="91"/>
      <c r="E63" s="102">
        <f>+E61+E52</f>
        <v>190667</v>
      </c>
      <c r="F63" s="105"/>
      <c r="G63" s="102">
        <f>+G61+G52</f>
        <v>209257</v>
      </c>
    </row>
    <row r="64" spans="2:7" ht="18">
      <c r="B64" s="92"/>
      <c r="C64" s="92"/>
      <c r="D64" s="92"/>
      <c r="E64" s="103"/>
      <c r="F64" s="104"/>
      <c r="G64" s="103"/>
    </row>
    <row r="65" spans="2:7" ht="18.75" thickBot="1">
      <c r="B65" s="92"/>
      <c r="C65" s="92"/>
      <c r="D65" s="92"/>
      <c r="E65" s="106"/>
      <c r="F65" s="104"/>
      <c r="G65" s="106"/>
    </row>
    <row r="66" spans="2:7" ht="18.75" thickBot="1">
      <c r="B66" s="91" t="s">
        <v>99</v>
      </c>
      <c r="C66" s="92"/>
      <c r="D66" s="92"/>
      <c r="E66" s="107">
        <f>+E63+E45</f>
        <v>540162</v>
      </c>
      <c r="F66" s="104"/>
      <c r="G66" s="107">
        <f>+G63+G45</f>
        <v>556998</v>
      </c>
    </row>
    <row r="67" spans="2:7" ht="18">
      <c r="B67" s="92"/>
      <c r="C67" s="92"/>
      <c r="D67" s="92"/>
      <c r="E67" s="103"/>
      <c r="F67" s="104"/>
      <c r="G67" s="103"/>
    </row>
    <row r="68" spans="2:7" ht="18">
      <c r="B68" s="92"/>
      <c r="C68" s="92"/>
      <c r="D68" s="92"/>
      <c r="E68" s="103"/>
      <c r="F68" s="104"/>
      <c r="G68" s="103"/>
    </row>
    <row r="69" spans="2:7" ht="15">
      <c r="B69" s="84" t="s">
        <v>124</v>
      </c>
      <c r="C69" s="84"/>
      <c r="D69" s="84"/>
      <c r="E69" s="108"/>
      <c r="F69" s="108"/>
      <c r="G69" s="108"/>
    </row>
    <row r="70" spans="2:7" ht="15">
      <c r="B70" s="84" t="str">
        <f>'Income Statemen'!C63</f>
        <v> the Audited Financial Statements for the year ended 31st March 2011)</v>
      </c>
      <c r="C70" s="84"/>
      <c r="D70" s="84"/>
      <c r="E70" s="108"/>
      <c r="F70" s="108"/>
      <c r="G70" s="108"/>
    </row>
    <row r="71" spans="5:7" ht="15">
      <c r="E71" s="108"/>
      <c r="F71" s="108"/>
      <c r="G71" s="108"/>
    </row>
    <row r="72" spans="2:10" ht="18">
      <c r="B72" s="92"/>
      <c r="C72" s="92"/>
      <c r="D72" s="92"/>
      <c r="E72" s="104"/>
      <c r="F72" s="104"/>
      <c r="G72" s="104"/>
      <c r="H72" s="92"/>
      <c r="I72" s="92"/>
      <c r="J72" s="92"/>
    </row>
    <row r="73" spans="2:10" ht="18">
      <c r="B73" s="92"/>
      <c r="C73" s="92"/>
      <c r="D73" s="92"/>
      <c r="E73" s="103"/>
      <c r="F73" s="104"/>
      <c r="G73" s="103"/>
      <c r="H73" s="92"/>
      <c r="I73" s="92"/>
      <c r="J73" s="92"/>
    </row>
    <row r="74" spans="2:10" ht="18">
      <c r="B74" s="92"/>
      <c r="C74" s="92"/>
      <c r="D74" s="92"/>
      <c r="E74" s="103"/>
      <c r="F74" s="103"/>
      <c r="G74" s="103"/>
      <c r="H74" s="92"/>
      <c r="I74" s="92"/>
      <c r="J74" s="92"/>
    </row>
    <row r="75" spans="2:10" ht="18">
      <c r="B75" s="92"/>
      <c r="C75" s="92"/>
      <c r="D75" s="92"/>
      <c r="E75" s="103"/>
      <c r="F75" s="104"/>
      <c r="G75" s="103"/>
      <c r="H75" s="92"/>
      <c r="I75" s="92"/>
      <c r="J75" s="92"/>
    </row>
    <row r="76" spans="2:10" ht="18">
      <c r="B76" s="92"/>
      <c r="C76" s="92"/>
      <c r="D76" s="92"/>
      <c r="E76" s="103">
        <f>+E32-E66</f>
        <v>0</v>
      </c>
      <c r="F76" s="104"/>
      <c r="G76" s="103">
        <f>+G32-G66</f>
        <v>0</v>
      </c>
      <c r="H76" s="92"/>
      <c r="I76" s="92"/>
      <c r="J76" s="92"/>
    </row>
    <row r="77" spans="2:10" ht="18">
      <c r="B77" s="92"/>
      <c r="C77" s="92"/>
      <c r="D77" s="92"/>
      <c r="E77" s="103"/>
      <c r="F77" s="104"/>
      <c r="G77" s="103"/>
      <c r="H77" s="92"/>
      <c r="I77" s="92"/>
      <c r="J77" s="92"/>
    </row>
    <row r="78" spans="2:10" ht="18">
      <c r="B78" s="92"/>
      <c r="C78" s="92"/>
      <c r="D78" s="92"/>
      <c r="E78" s="103"/>
      <c r="F78" s="104"/>
      <c r="G78" s="103"/>
      <c r="H78" s="92"/>
      <c r="I78" s="92"/>
      <c r="J78" s="92"/>
    </row>
    <row r="79" spans="2:10" ht="18">
      <c r="B79" s="92"/>
      <c r="C79" s="92"/>
      <c r="D79" s="92"/>
      <c r="E79" s="103"/>
      <c r="F79" s="104"/>
      <c r="G79" s="103"/>
      <c r="H79" s="92"/>
      <c r="I79" s="92"/>
      <c r="J79" s="92"/>
    </row>
    <row r="80" spans="2:10" ht="18">
      <c r="B80" s="92"/>
      <c r="C80" s="92"/>
      <c r="D80" s="92"/>
      <c r="E80" s="109"/>
      <c r="F80" s="105"/>
      <c r="G80" s="109"/>
      <c r="H80" s="92"/>
      <c r="I80" s="92"/>
      <c r="J80" s="92"/>
    </row>
    <row r="81" spans="2:10" ht="18">
      <c r="B81" s="92"/>
      <c r="C81" s="92"/>
      <c r="D81" s="92"/>
      <c r="E81" s="103">
        <f>+E32-E51</f>
        <v>539625</v>
      </c>
      <c r="F81" s="104"/>
      <c r="G81" s="103">
        <f>+G32-G51</f>
        <v>556461</v>
      </c>
      <c r="H81" s="92"/>
      <c r="I81" s="92"/>
      <c r="J81" s="92"/>
    </row>
    <row r="82" spans="2:10" ht="18">
      <c r="B82" s="92"/>
      <c r="C82" s="92"/>
      <c r="D82" s="92"/>
      <c r="E82" s="110"/>
      <c r="F82" s="104"/>
      <c r="G82" s="110"/>
      <c r="H82" s="92"/>
      <c r="I82" s="92"/>
      <c r="J82" s="92"/>
    </row>
    <row r="83" spans="2:10" ht="18">
      <c r="B83" s="92"/>
      <c r="C83" s="92"/>
      <c r="D83" s="92"/>
      <c r="E83" s="103"/>
      <c r="F83" s="104"/>
      <c r="G83" s="103"/>
      <c r="H83" s="92"/>
      <c r="I83" s="92"/>
      <c r="J83" s="92"/>
    </row>
    <row r="84" spans="2:10" ht="18">
      <c r="B84" s="92"/>
      <c r="C84" s="92"/>
      <c r="D84" s="92"/>
      <c r="E84" s="103"/>
      <c r="F84" s="104"/>
      <c r="G84" s="103"/>
      <c r="H84" s="92"/>
      <c r="I84" s="92"/>
      <c r="J84" s="92"/>
    </row>
    <row r="85" spans="2:10" ht="18">
      <c r="B85" s="92"/>
      <c r="C85" s="92"/>
      <c r="D85" s="92"/>
      <c r="E85" s="103"/>
      <c r="F85" s="104"/>
      <c r="G85" s="103"/>
      <c r="H85" s="92"/>
      <c r="I85" s="92"/>
      <c r="J85" s="92"/>
    </row>
    <row r="86" spans="2:10" ht="18">
      <c r="B86" s="92"/>
      <c r="C86" s="92"/>
      <c r="D86" s="92"/>
      <c r="E86" s="109"/>
      <c r="F86" s="105"/>
      <c r="G86" s="109"/>
      <c r="H86" s="92"/>
      <c r="I86" s="92"/>
      <c r="J86" s="92"/>
    </row>
    <row r="87" spans="2:10" ht="18">
      <c r="B87" s="92"/>
      <c r="C87" s="92"/>
      <c r="D87" s="92"/>
      <c r="E87" s="104"/>
      <c r="F87" s="104"/>
      <c r="G87" s="104"/>
      <c r="H87" s="92"/>
      <c r="I87" s="92"/>
      <c r="J87" s="92"/>
    </row>
    <row r="88" spans="2:10" ht="18">
      <c r="B88" s="92"/>
      <c r="C88" s="92"/>
      <c r="D88" s="92"/>
      <c r="E88" s="111"/>
      <c r="F88" s="111"/>
      <c r="G88" s="111"/>
      <c r="H88" s="92"/>
      <c r="I88" s="92"/>
      <c r="J88" s="92"/>
    </row>
    <row r="89" spans="2:10" ht="18">
      <c r="B89" s="92"/>
      <c r="C89" s="92"/>
      <c r="D89" s="92"/>
      <c r="E89" s="104"/>
      <c r="F89" s="104"/>
      <c r="G89" s="104"/>
      <c r="H89" s="92"/>
      <c r="I89" s="92"/>
      <c r="J89" s="92"/>
    </row>
    <row r="90" spans="2:10" ht="18">
      <c r="B90" s="92"/>
      <c r="C90" s="92"/>
      <c r="D90" s="92"/>
      <c r="E90" s="104"/>
      <c r="F90" s="104"/>
      <c r="G90" s="104"/>
      <c r="H90" s="92"/>
      <c r="I90" s="92"/>
      <c r="J90" s="92"/>
    </row>
    <row r="91" spans="2:10" ht="18">
      <c r="B91" s="92"/>
      <c r="C91" s="92"/>
      <c r="D91" s="92"/>
      <c r="E91" s="104"/>
      <c r="F91" s="104"/>
      <c r="G91" s="104"/>
      <c r="H91" s="92"/>
      <c r="I91" s="92"/>
      <c r="J91" s="92"/>
    </row>
    <row r="92" spans="2:10" ht="18">
      <c r="B92" s="92"/>
      <c r="C92" s="92"/>
      <c r="D92" s="92"/>
      <c r="E92" s="104"/>
      <c r="F92" s="104"/>
      <c r="G92" s="104"/>
      <c r="H92" s="92"/>
      <c r="I92" s="92"/>
      <c r="J92" s="92"/>
    </row>
    <row r="93" spans="2:10" ht="18">
      <c r="B93" s="92"/>
      <c r="C93" s="92"/>
      <c r="D93" s="92"/>
      <c r="E93" s="104"/>
      <c r="F93" s="104"/>
      <c r="G93" s="104"/>
      <c r="H93" s="92"/>
      <c r="I93" s="92"/>
      <c r="J93" s="92"/>
    </row>
    <row r="94" spans="2:10" ht="18">
      <c r="B94" s="92"/>
      <c r="C94" s="92"/>
      <c r="D94" s="92"/>
      <c r="E94" s="104"/>
      <c r="F94" s="104"/>
      <c r="G94" s="104"/>
      <c r="H94" s="92"/>
      <c r="I94" s="92"/>
      <c r="J94" s="92"/>
    </row>
    <row r="95" spans="2:10" ht="18">
      <c r="B95" s="92"/>
      <c r="C95" s="92"/>
      <c r="D95" s="92"/>
      <c r="E95" s="104"/>
      <c r="F95" s="104"/>
      <c r="G95" s="104"/>
      <c r="H95" s="92"/>
      <c r="I95" s="92"/>
      <c r="J95" s="92"/>
    </row>
    <row r="96" spans="2:10" ht="18">
      <c r="B96" s="92"/>
      <c r="C96" s="92"/>
      <c r="D96" s="92"/>
      <c r="E96" s="92"/>
      <c r="F96" s="92"/>
      <c r="G96" s="92"/>
      <c r="H96" s="92"/>
      <c r="I96" s="92"/>
      <c r="J96" s="92"/>
    </row>
    <row r="97" spans="2:10" ht="18">
      <c r="B97" s="92"/>
      <c r="C97" s="92"/>
      <c r="D97" s="92"/>
      <c r="E97" s="92"/>
      <c r="F97" s="92"/>
      <c r="G97" s="92"/>
      <c r="H97" s="92"/>
      <c r="I97" s="92"/>
      <c r="J97" s="92"/>
    </row>
    <row r="98" spans="2:10" ht="18">
      <c r="B98" s="92"/>
      <c r="C98" s="92"/>
      <c r="D98" s="92"/>
      <c r="E98" s="92"/>
      <c r="F98" s="92"/>
      <c r="G98" s="92"/>
      <c r="H98" s="92"/>
      <c r="I98" s="92"/>
      <c r="J98" s="92"/>
    </row>
    <row r="99" spans="2:10" ht="18">
      <c r="B99" s="92"/>
      <c r="C99" s="92"/>
      <c r="D99" s="92"/>
      <c r="E99" s="92"/>
      <c r="F99" s="92"/>
      <c r="G99" s="92"/>
      <c r="H99" s="92"/>
      <c r="I99" s="92"/>
      <c r="J99" s="92"/>
    </row>
    <row r="100" spans="2:10" ht="18"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2:10" ht="18"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2:10" ht="18"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2:10" ht="18">
      <c r="B103" s="92"/>
      <c r="C103" s="92"/>
      <c r="D103" s="92"/>
      <c r="E103" s="92"/>
      <c r="F103" s="92"/>
      <c r="G103" s="92"/>
      <c r="H103" s="92"/>
      <c r="I103" s="92"/>
      <c r="J103" s="92"/>
    </row>
    <row r="104" spans="2:10" ht="18"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2:10" ht="18"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2:10" ht="18">
      <c r="B106" s="92"/>
      <c r="C106" s="92"/>
      <c r="D106" s="92"/>
      <c r="E106" s="92"/>
      <c r="F106" s="92"/>
      <c r="G106" s="92"/>
      <c r="H106" s="92"/>
      <c r="I106" s="92"/>
      <c r="J106" s="92"/>
    </row>
    <row r="107" spans="2:10" ht="18"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2:10" ht="18">
      <c r="B108" s="92"/>
      <c r="C108" s="92"/>
      <c r="D108" s="92"/>
      <c r="E108" s="92"/>
      <c r="F108" s="92"/>
      <c r="G108" s="92"/>
      <c r="H108" s="92"/>
      <c r="I108" s="92"/>
      <c r="J108" s="92"/>
    </row>
    <row r="109" spans="2:10" ht="18"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2:10" ht="18">
      <c r="B110" s="92"/>
      <c r="C110" s="92"/>
      <c r="D110" s="92"/>
      <c r="E110" s="92"/>
      <c r="F110" s="92"/>
      <c r="G110" s="92"/>
      <c r="H110" s="92"/>
      <c r="I110" s="92"/>
      <c r="J110" s="92"/>
    </row>
    <row r="111" spans="2:10" ht="18">
      <c r="B111" s="92"/>
      <c r="C111" s="92"/>
      <c r="D111" s="92"/>
      <c r="E111" s="92"/>
      <c r="F111" s="92"/>
      <c r="G111" s="92"/>
      <c r="H111" s="92"/>
      <c r="I111" s="92"/>
      <c r="J111" s="92"/>
    </row>
    <row r="112" spans="2:10" ht="18">
      <c r="B112" s="92"/>
      <c r="C112" s="92"/>
      <c r="D112" s="92"/>
      <c r="E112" s="92"/>
      <c r="F112" s="92"/>
      <c r="G112" s="92"/>
      <c r="H112" s="92"/>
      <c r="I112" s="92"/>
      <c r="J112" s="92"/>
    </row>
    <row r="113" spans="2:10" ht="18">
      <c r="B113" s="92"/>
      <c r="C113" s="92"/>
      <c r="D113" s="92"/>
      <c r="E113" s="92"/>
      <c r="F113" s="92"/>
      <c r="G113" s="92"/>
      <c r="H113" s="92"/>
      <c r="I113" s="92"/>
      <c r="J113" s="92"/>
    </row>
    <row r="114" spans="2:10" ht="18">
      <c r="B114" s="92"/>
      <c r="C114" s="92"/>
      <c r="D114" s="92"/>
      <c r="E114" s="92"/>
      <c r="F114" s="92"/>
      <c r="G114" s="92"/>
      <c r="H114" s="92"/>
      <c r="I114" s="92"/>
      <c r="J114" s="92"/>
    </row>
    <row r="115" spans="2:10" ht="18">
      <c r="B115" s="92"/>
      <c r="C115" s="92"/>
      <c r="D115" s="92"/>
      <c r="E115" s="92"/>
      <c r="F115" s="92"/>
      <c r="G115" s="92"/>
      <c r="H115" s="92"/>
      <c r="I115" s="92"/>
      <c r="J115" s="92"/>
    </row>
    <row r="116" spans="2:10" ht="18">
      <c r="B116" s="92"/>
      <c r="C116" s="92"/>
      <c r="D116" s="92"/>
      <c r="E116" s="92"/>
      <c r="F116" s="92"/>
      <c r="G116" s="92"/>
      <c r="H116" s="92"/>
      <c r="I116" s="92"/>
      <c r="J116" s="92"/>
    </row>
    <row r="117" spans="2:10" ht="18"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2:10" ht="18">
      <c r="B118" s="92"/>
      <c r="C118" s="92"/>
      <c r="D118" s="92"/>
      <c r="E118" s="92"/>
      <c r="F118" s="92"/>
      <c r="G118" s="92"/>
      <c r="H118" s="92"/>
      <c r="I118" s="92"/>
      <c r="J118" s="92"/>
    </row>
    <row r="119" spans="2:10" ht="18">
      <c r="B119" s="92"/>
      <c r="C119" s="92"/>
      <c r="D119" s="92"/>
      <c r="E119" s="92"/>
      <c r="F119" s="92"/>
      <c r="G119" s="92"/>
      <c r="H119" s="92"/>
      <c r="I119" s="92"/>
      <c r="J119" s="92"/>
    </row>
    <row r="120" spans="2:10" ht="18">
      <c r="B120" s="92"/>
      <c r="C120" s="92"/>
      <c r="D120" s="92"/>
      <c r="E120" s="92"/>
      <c r="F120" s="92"/>
      <c r="G120" s="92"/>
      <c r="H120" s="92"/>
      <c r="I120" s="92"/>
      <c r="J120" s="92"/>
    </row>
    <row r="121" spans="2:10" ht="18">
      <c r="B121" s="92"/>
      <c r="C121" s="92"/>
      <c r="D121" s="92"/>
      <c r="E121" s="92"/>
      <c r="F121" s="92"/>
      <c r="G121" s="92"/>
      <c r="H121" s="92"/>
      <c r="I121" s="92"/>
      <c r="J121" s="92"/>
    </row>
    <row r="122" spans="2:10" ht="18">
      <c r="B122" s="92"/>
      <c r="C122" s="92"/>
      <c r="D122" s="92"/>
      <c r="E122" s="92"/>
      <c r="F122" s="92"/>
      <c r="G122" s="92"/>
      <c r="H122" s="92"/>
      <c r="I122" s="92"/>
      <c r="J122" s="92"/>
    </row>
    <row r="123" spans="2:10" ht="18">
      <c r="B123" s="92"/>
      <c r="C123" s="92"/>
      <c r="D123" s="92"/>
      <c r="E123" s="92"/>
      <c r="F123" s="92"/>
      <c r="G123" s="92"/>
      <c r="H123" s="92"/>
      <c r="I123" s="92"/>
      <c r="J123" s="92"/>
    </row>
    <row r="124" spans="2:10" ht="18">
      <c r="B124" s="92"/>
      <c r="C124" s="92"/>
      <c r="D124" s="92"/>
      <c r="E124" s="92"/>
      <c r="F124" s="92"/>
      <c r="G124" s="92"/>
      <c r="H124" s="92"/>
      <c r="I124" s="92"/>
      <c r="J124" s="92"/>
    </row>
    <row r="125" spans="2:10" ht="18">
      <c r="B125" s="92"/>
      <c r="C125" s="92"/>
      <c r="D125" s="92"/>
      <c r="E125" s="92"/>
      <c r="F125" s="92"/>
      <c r="G125" s="92"/>
      <c r="H125" s="92"/>
      <c r="I125" s="92"/>
      <c r="J125" s="92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6"/>
  <sheetViews>
    <sheetView showOutlineSymbols="0" view="pageBreakPreview" zoomScale="60" zoomScaleNormal="60" zoomScalePageLayoutView="0" workbookViewId="0" topLeftCell="A1">
      <selection activeCell="F63" sqref="F63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8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121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YEAR ENDED 31 MARCH 2012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4" t="s">
        <v>86</v>
      </c>
      <c r="F9" s="8"/>
      <c r="G9" s="8"/>
      <c r="H9" s="8"/>
      <c r="I9" s="8"/>
      <c r="J9" s="8"/>
      <c r="K9" s="8"/>
      <c r="L9" s="8"/>
      <c r="O9" s="55" t="s">
        <v>107</v>
      </c>
      <c r="P9" s="55"/>
      <c r="Q9" s="55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5" t="s">
        <v>108</v>
      </c>
      <c r="P10" s="55"/>
      <c r="Q10" s="55" t="s">
        <v>76</v>
      </c>
    </row>
    <row r="11" spans="1:17" ht="18">
      <c r="A11" s="8"/>
      <c r="B11" s="10"/>
      <c r="C11" s="8"/>
      <c r="D11" s="27"/>
      <c r="E11" s="28" t="s">
        <v>106</v>
      </c>
      <c r="F11" s="8"/>
      <c r="G11" s="8"/>
      <c r="H11" s="8"/>
      <c r="I11" s="8"/>
      <c r="J11" s="8"/>
      <c r="K11" s="39" t="s">
        <v>21</v>
      </c>
      <c r="L11" s="8"/>
      <c r="M11" s="8"/>
      <c r="O11" s="55" t="s">
        <v>75</v>
      </c>
      <c r="P11" s="28"/>
      <c r="Q11" s="28"/>
    </row>
    <row r="12" spans="1:253" ht="15.75">
      <c r="A12" s="8"/>
      <c r="B12" s="37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117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118</v>
      </c>
      <c r="I15" s="13" t="s">
        <v>85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0" t="s">
        <v>15</v>
      </c>
      <c r="D16" s="13"/>
      <c r="E16" s="40" t="s">
        <v>17</v>
      </c>
      <c r="F16" s="40" t="s">
        <v>17</v>
      </c>
      <c r="G16" s="40" t="s">
        <v>17</v>
      </c>
      <c r="H16" s="40" t="s">
        <v>17</v>
      </c>
      <c r="I16" s="40" t="s">
        <v>17</v>
      </c>
      <c r="J16" s="13"/>
      <c r="K16" s="40" t="s">
        <v>23</v>
      </c>
      <c r="L16" s="12"/>
      <c r="M16" s="40" t="s">
        <v>24</v>
      </c>
      <c r="O16" s="40"/>
      <c r="P16" s="12"/>
      <c r="Q16" s="40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166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167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465</v>
      </c>
      <c r="H20" s="16">
        <v>-4523</v>
      </c>
      <c r="I20" s="16">
        <v>73111</v>
      </c>
      <c r="J20" s="16"/>
      <c r="K20" s="16">
        <f>+'Balance Sheet'!G40</f>
        <v>72646</v>
      </c>
      <c r="L20" s="16"/>
      <c r="M20" s="16">
        <f>SUM(C20:K20)</f>
        <v>342250</v>
      </c>
      <c r="O20" s="16">
        <f>+'Balance Sheet'!G43</f>
        <v>5491</v>
      </c>
      <c r="P20" s="16"/>
      <c r="Q20" s="16">
        <f>+O20+M20</f>
        <v>347741</v>
      </c>
    </row>
    <row r="21" spans="1:17" ht="18">
      <c r="A21" s="8"/>
      <c r="B21" s="11" t="s">
        <v>130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2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 hidden="1">
      <c r="A24" s="8"/>
      <c r="B24" s="11" t="s">
        <v>111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.75" hidden="1" thickBot="1">
      <c r="A25" s="8"/>
      <c r="B25" s="11"/>
      <c r="C25" s="115"/>
      <c r="D25" s="16"/>
      <c r="E25" s="115"/>
      <c r="F25" s="115"/>
      <c r="G25" s="115"/>
      <c r="H25" s="115"/>
      <c r="I25" s="115"/>
      <c r="J25" s="16"/>
      <c r="K25" s="115"/>
      <c r="L25" s="16"/>
      <c r="M25" s="115"/>
      <c r="O25" s="115"/>
      <c r="P25" s="16"/>
      <c r="Q25" s="115"/>
    </row>
    <row r="26" spans="1:17" ht="18" hidden="1">
      <c r="A26" s="8"/>
      <c r="B26" s="50" t="s">
        <v>131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hidden="1">
      <c r="A27" s="8"/>
      <c r="B27" s="113" t="s">
        <v>113</v>
      </c>
      <c r="C27" s="114">
        <f>SUM(C20:C25)</f>
        <v>171710</v>
      </c>
      <c r="D27" s="16"/>
      <c r="E27" s="114">
        <f>SUM(E20:E25)</f>
        <v>19911</v>
      </c>
      <c r="F27" s="114">
        <f>SUM(F20:F25)</f>
        <v>8930</v>
      </c>
      <c r="G27" s="114">
        <f>SUM(G20:G25)</f>
        <v>465</v>
      </c>
      <c r="H27" s="114">
        <f>SUM(H20:H25)</f>
        <v>-4523</v>
      </c>
      <c r="I27" s="114">
        <f>SUM(I20:I25)</f>
        <v>73111</v>
      </c>
      <c r="J27" s="16"/>
      <c r="K27" s="114">
        <f>SUM(K20:K25)</f>
        <v>72646</v>
      </c>
      <c r="L27" s="16"/>
      <c r="M27" s="114">
        <f>SUM(M20:M25)</f>
        <v>342250</v>
      </c>
      <c r="O27" s="114">
        <f>SUM(O20:O25)</f>
        <v>5491</v>
      </c>
      <c r="P27" s="16"/>
      <c r="Q27" s="114">
        <f>SUM(Q20:Q25)</f>
        <v>347741</v>
      </c>
    </row>
    <row r="28" spans="1:17" ht="18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135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f>+Comprehensive!I20</f>
        <v>189</v>
      </c>
      <c r="H30" s="26">
        <f>+H33-H20</f>
        <v>11</v>
      </c>
      <c r="I30" s="26">
        <v>0</v>
      </c>
      <c r="J30" s="16"/>
      <c r="K30" s="26">
        <f>'Income Statemen'!I51</f>
        <v>1624</v>
      </c>
      <c r="L30" s="16"/>
      <c r="M30" s="16">
        <f>SUM(C30:K30)</f>
        <v>1824</v>
      </c>
      <c r="O30" s="26">
        <f>'Income Statemen'!I52</f>
        <v>-70</v>
      </c>
      <c r="P30" s="16"/>
      <c r="Q30" s="16">
        <f>+O30+M30</f>
        <v>1754</v>
      </c>
    </row>
    <row r="31" spans="1:17" ht="18">
      <c r="A31" s="8"/>
      <c r="B31" s="11" t="s">
        <v>175</v>
      </c>
      <c r="C31" s="41"/>
      <c r="D31" s="41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168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654</v>
      </c>
      <c r="H33" s="22">
        <v>-4512</v>
      </c>
      <c r="I33" s="22">
        <f>SUM(I26:I31)</f>
        <v>73111</v>
      </c>
      <c r="J33" s="21"/>
      <c r="K33" s="22">
        <f>SUM(K26:K31)</f>
        <v>74270</v>
      </c>
      <c r="L33" s="21"/>
      <c r="M33" s="22">
        <f>SUM(M26:M31)</f>
        <v>344074</v>
      </c>
      <c r="O33" s="22">
        <f>SUM(O26:O31)</f>
        <v>5421</v>
      </c>
      <c r="P33" s="21"/>
      <c r="Q33" s="22">
        <f>SUM(Q26:Q31)</f>
        <v>349495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0" t="str">
        <f>+B18</f>
        <v>Year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169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105</v>
      </c>
      <c r="C39" s="16">
        <v>171710</v>
      </c>
      <c r="D39" s="20"/>
      <c r="E39" s="16">
        <v>19911</v>
      </c>
      <c r="F39" s="16">
        <v>8930</v>
      </c>
      <c r="G39" s="16">
        <v>-3150</v>
      </c>
      <c r="H39" s="16">
        <v>0</v>
      </c>
      <c r="I39" s="16">
        <v>79171</v>
      </c>
      <c r="J39" s="16"/>
      <c r="K39" s="16">
        <v>63674</v>
      </c>
      <c r="L39" s="16"/>
      <c r="M39" s="16">
        <f>SUM(C39:K39)</f>
        <v>340246</v>
      </c>
      <c r="O39" s="16">
        <v>-650</v>
      </c>
      <c r="P39" s="16"/>
      <c r="Q39" s="16">
        <f>+O39+M39</f>
        <v>339596</v>
      </c>
    </row>
    <row r="40" spans="1:17" ht="18">
      <c r="A40" s="8"/>
      <c r="B40" s="112" t="s">
        <v>110</v>
      </c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8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8">
      <c r="A42" s="8"/>
      <c r="B42" s="11" t="s">
        <v>111</v>
      </c>
      <c r="C42" s="16"/>
      <c r="D42" s="16"/>
      <c r="E42" s="16"/>
      <c r="F42" s="16"/>
      <c r="G42" s="16"/>
      <c r="H42" s="16"/>
      <c r="I42" s="16"/>
      <c r="J42" s="16"/>
      <c r="K42" s="26">
        <v>751</v>
      </c>
      <c r="L42" s="16"/>
      <c r="M42" s="16">
        <f>SUM(C42:K42)</f>
        <v>751</v>
      </c>
      <c r="O42" s="16"/>
      <c r="P42" s="16"/>
      <c r="Q42" s="16">
        <f>+O42+M42</f>
        <v>751</v>
      </c>
    </row>
    <row r="43" spans="1:17" ht="18.75" thickBot="1">
      <c r="A43" s="8"/>
      <c r="B43" s="11"/>
      <c r="C43" s="115"/>
      <c r="D43" s="16"/>
      <c r="E43" s="115"/>
      <c r="F43" s="115"/>
      <c r="G43" s="115"/>
      <c r="H43" s="115"/>
      <c r="I43" s="115"/>
      <c r="J43" s="16"/>
      <c r="K43" s="115"/>
      <c r="L43" s="16"/>
      <c r="M43" s="115"/>
      <c r="O43" s="115"/>
      <c r="P43" s="16"/>
      <c r="Q43" s="115"/>
    </row>
    <row r="44" spans="1:17" ht="18">
      <c r="A44" s="8"/>
      <c r="B44" s="50" t="s">
        <v>112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">
      <c r="A45" s="8"/>
      <c r="B45" s="113" t="s">
        <v>113</v>
      </c>
      <c r="C45" s="114">
        <f>SUM(C38:C43)</f>
        <v>171710</v>
      </c>
      <c r="D45" s="16"/>
      <c r="E45" s="114">
        <f>SUM(E38:E43)</f>
        <v>19911</v>
      </c>
      <c r="F45" s="114">
        <f>SUM(F38:F43)</f>
        <v>8930</v>
      </c>
      <c r="G45" s="114">
        <f>SUM(G38:G43)</f>
        <v>-3150</v>
      </c>
      <c r="H45" s="114">
        <f>SUM(H38:H43)</f>
        <v>0</v>
      </c>
      <c r="I45" s="114">
        <f>SUM(I38:I43)</f>
        <v>79171</v>
      </c>
      <c r="J45" s="16"/>
      <c r="K45" s="114">
        <f>SUM(K38:K43)</f>
        <v>64425</v>
      </c>
      <c r="L45" s="16"/>
      <c r="M45" s="114">
        <f>SUM(M38:M43)</f>
        <v>340997</v>
      </c>
      <c r="O45" s="114">
        <f>SUM(O38:O43)</f>
        <v>-650</v>
      </c>
      <c r="P45" s="16"/>
      <c r="Q45" s="114">
        <f>SUM(Q38:Q43)</f>
        <v>340347</v>
      </c>
    </row>
    <row r="46" spans="1:17" ht="18">
      <c r="A46" s="8"/>
      <c r="B46" s="113"/>
      <c r="C46" s="114"/>
      <c r="D46" s="16"/>
      <c r="E46" s="114"/>
      <c r="F46" s="114"/>
      <c r="G46" s="114"/>
      <c r="H46" s="114"/>
      <c r="I46" s="114"/>
      <c r="J46" s="16"/>
      <c r="K46" s="114"/>
      <c r="L46" s="16"/>
      <c r="M46" s="114"/>
      <c r="O46" s="114"/>
      <c r="P46" s="16"/>
      <c r="Q46" s="114"/>
    </row>
    <row r="47" spans="1:17" ht="18">
      <c r="A47" s="8"/>
      <c r="B47" s="11" t="s">
        <v>135</v>
      </c>
      <c r="C47" s="26">
        <f>C54-C39</f>
        <v>0</v>
      </c>
      <c r="D47" s="52"/>
      <c r="E47" s="26">
        <f>E54-E39</f>
        <v>0</v>
      </c>
      <c r="F47" s="26">
        <f>F54-F39</f>
        <v>0</v>
      </c>
      <c r="G47" s="26">
        <f>+G54-G39-G52</f>
        <v>3615</v>
      </c>
      <c r="H47" s="26">
        <f>+H54-H39-H52</f>
        <v>-4523</v>
      </c>
      <c r="I47" s="26">
        <f>+I54-I39-I52-I50</f>
        <v>633</v>
      </c>
      <c r="J47" s="16"/>
      <c r="K47" s="26">
        <f>'Income Statemen'!K51</f>
        <v>1528</v>
      </c>
      <c r="L47" s="16"/>
      <c r="M47" s="16">
        <f>SUM(C47:K47)</f>
        <v>1253</v>
      </c>
      <c r="O47" s="26">
        <v>-842</v>
      </c>
      <c r="P47" s="16"/>
      <c r="Q47" s="16">
        <f>+O47+M47</f>
        <v>411</v>
      </c>
    </row>
    <row r="48" spans="1:17" ht="18">
      <c r="A48" s="8"/>
      <c r="B48" s="11" t="s">
        <v>175</v>
      </c>
      <c r="C48" s="41"/>
      <c r="D48" s="53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8">
      <c r="A49" s="8"/>
      <c r="B49" s="11"/>
      <c r="C49" s="41"/>
      <c r="D49" s="53"/>
      <c r="E49" s="16"/>
      <c r="F49" s="16"/>
      <c r="G49" s="16"/>
      <c r="H49" s="16"/>
      <c r="I49" s="16"/>
      <c r="J49" s="16"/>
      <c r="K49" s="16"/>
      <c r="L49" s="16"/>
      <c r="M49" s="16"/>
      <c r="O49" s="16"/>
      <c r="P49" s="16"/>
      <c r="Q49" s="16"/>
    </row>
    <row r="50" spans="1:17" ht="18">
      <c r="A50" s="8"/>
      <c r="B50" s="11" t="s">
        <v>170</v>
      </c>
      <c r="C50" s="41"/>
      <c r="D50" s="53"/>
      <c r="E50" s="16"/>
      <c r="F50" s="16"/>
      <c r="G50" s="16"/>
      <c r="H50" s="16"/>
      <c r="I50" s="16">
        <v>-6693</v>
      </c>
      <c r="J50" s="16"/>
      <c r="K50" s="16">
        <v>6693</v>
      </c>
      <c r="L50" s="16"/>
      <c r="M50" s="16">
        <f>SUM(C50:K50)</f>
        <v>0</v>
      </c>
      <c r="O50" s="16">
        <f>89+6894</f>
        <v>6983</v>
      </c>
      <c r="P50" s="16"/>
      <c r="Q50" s="16">
        <f>+O50+M50</f>
        <v>6983</v>
      </c>
    </row>
    <row r="51" spans="1:17" ht="18">
      <c r="A51" s="8"/>
      <c r="B51" s="11" t="s">
        <v>171</v>
      </c>
      <c r="C51" s="41"/>
      <c r="D51" s="53"/>
      <c r="E51" s="16"/>
      <c r="F51" s="16"/>
      <c r="G51" s="16"/>
      <c r="H51" s="16"/>
      <c r="I51" s="16"/>
      <c r="J51" s="16"/>
      <c r="K51" s="16"/>
      <c r="L51" s="16"/>
      <c r="M51" s="16"/>
      <c r="O51" s="16"/>
      <c r="P51" s="16"/>
      <c r="Q51" s="16"/>
    </row>
    <row r="52" spans="1:17" ht="18">
      <c r="A52" s="8"/>
      <c r="B52" s="11"/>
      <c r="C52" s="41"/>
      <c r="D52" s="53"/>
      <c r="E52" s="16"/>
      <c r="F52" s="16"/>
      <c r="G52" s="16"/>
      <c r="H52" s="16"/>
      <c r="I52" s="16"/>
      <c r="J52" s="16"/>
      <c r="K52" s="16"/>
      <c r="L52" s="16"/>
      <c r="M52" s="16"/>
      <c r="O52" s="26"/>
      <c r="P52" s="16"/>
      <c r="Q52" s="16"/>
    </row>
    <row r="53" spans="1:17" ht="18.75" thickBot="1">
      <c r="A53" s="8"/>
      <c r="B53" s="27"/>
      <c r="C53" s="16"/>
      <c r="D53" s="20"/>
      <c r="E53" s="16"/>
      <c r="F53" s="16"/>
      <c r="G53" s="16"/>
      <c r="H53" s="16"/>
      <c r="I53" s="16"/>
      <c r="J53" s="16"/>
      <c r="K53" s="16"/>
      <c r="L53" s="16"/>
      <c r="M53" s="16"/>
      <c r="O53" s="16"/>
      <c r="P53" s="16"/>
      <c r="Q53" s="16"/>
    </row>
    <row r="54" spans="1:17" ht="18.75" thickBot="1">
      <c r="A54" s="8"/>
      <c r="B54" s="27" t="s">
        <v>168</v>
      </c>
      <c r="C54" s="22">
        <v>171710</v>
      </c>
      <c r="D54" s="19"/>
      <c r="E54" s="22">
        <v>19911</v>
      </c>
      <c r="F54" s="22">
        <v>8930</v>
      </c>
      <c r="G54" s="22">
        <v>465</v>
      </c>
      <c r="H54" s="22">
        <v>-4523</v>
      </c>
      <c r="I54" s="22">
        <v>73111</v>
      </c>
      <c r="J54" s="21"/>
      <c r="K54" s="22">
        <f>SUM(K44:K53)</f>
        <v>72646</v>
      </c>
      <c r="L54" s="21"/>
      <c r="M54" s="22">
        <f>SUM(C54:K54)</f>
        <v>342250</v>
      </c>
      <c r="O54" s="22">
        <f>+O47+O39+O50</f>
        <v>5491</v>
      </c>
      <c r="P54" s="21"/>
      <c r="Q54" s="22">
        <f>SUM(Q44:Q53)</f>
        <v>347741</v>
      </c>
    </row>
    <row r="55" spans="1:17" ht="18">
      <c r="A55" s="8"/>
      <c r="B55" s="8"/>
      <c r="C55" s="23"/>
      <c r="D55" s="16"/>
      <c r="E55" s="23"/>
      <c r="F55" s="23"/>
      <c r="G55" s="23"/>
      <c r="H55" s="23"/>
      <c r="I55" s="23"/>
      <c r="J55" s="16"/>
      <c r="K55" s="23"/>
      <c r="L55" s="16"/>
      <c r="M55" s="23"/>
      <c r="O55" s="23"/>
      <c r="P55" s="16"/>
      <c r="Q55" s="23"/>
    </row>
    <row r="56" spans="1:17" ht="15">
      <c r="A56" s="8"/>
      <c r="B56" s="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O56" s="18"/>
      <c r="P56" s="18"/>
      <c r="Q56" s="18"/>
    </row>
    <row r="57" spans="1:17" ht="18">
      <c r="A57" s="8"/>
      <c r="B57" s="27" t="s">
        <v>122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8"/>
      <c r="O57" s="18"/>
      <c r="P57" s="18"/>
      <c r="Q57" s="8"/>
    </row>
    <row r="58" spans="1:17" ht="18">
      <c r="A58" s="8"/>
      <c r="B58" s="27" t="str">
        <f>+'Balance Sheet'!B70</f>
        <v> the Audited Financial Statements for the year ended 31st March 2011)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O58" s="8"/>
      <c r="P58" s="8"/>
      <c r="Q58" s="8"/>
    </row>
    <row r="59" spans="1:17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O59" s="8"/>
      <c r="P59" s="8"/>
      <c r="Q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O64" s="8"/>
      <c r="P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>
      <c r="A72" s="8"/>
      <c r="B72" s="2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1"/>
  <sheetViews>
    <sheetView showOutlineSymbols="0" zoomScalePageLayoutView="0" workbookViewId="0" topLeftCell="A1">
      <selection activeCell="E68" sqref="E68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1"/>
      <c r="G1" s="8"/>
      <c r="H1" s="8"/>
      <c r="I1" s="8"/>
    </row>
    <row r="2" spans="1:9" ht="15">
      <c r="A2" s="8"/>
      <c r="B2" s="8"/>
      <c r="C2" s="8"/>
      <c r="D2" s="8"/>
      <c r="E2" s="8"/>
      <c r="F2" s="51"/>
      <c r="G2" s="8"/>
      <c r="H2" s="8"/>
      <c r="I2" s="8"/>
    </row>
    <row r="3" spans="1:9" ht="23.25">
      <c r="A3" s="8"/>
      <c r="B3" s="38" t="s">
        <v>40</v>
      </c>
      <c r="C3" s="9"/>
      <c r="D3" s="9"/>
      <c r="E3" s="8"/>
      <c r="F3" s="51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1"/>
      <c r="G4" s="8"/>
      <c r="H4" s="8"/>
      <c r="I4" s="8"/>
    </row>
    <row r="5" spans="1:9" ht="15">
      <c r="A5" s="8"/>
      <c r="B5" s="36"/>
      <c r="C5" s="8"/>
      <c r="D5" s="8"/>
      <c r="E5" s="8"/>
      <c r="F5" s="51"/>
      <c r="G5" s="8"/>
      <c r="H5" s="8"/>
      <c r="I5" s="8"/>
    </row>
    <row r="6" spans="1:9" ht="18">
      <c r="A6" s="8"/>
      <c r="B6" s="37" t="s">
        <v>119</v>
      </c>
      <c r="C6" s="10"/>
      <c r="D6" s="10"/>
      <c r="E6" s="8"/>
      <c r="F6" s="51"/>
      <c r="G6" s="8"/>
      <c r="H6" s="8"/>
      <c r="I6" s="8"/>
    </row>
    <row r="7" spans="1:9" ht="18">
      <c r="A7" s="8"/>
      <c r="B7" s="37" t="str">
        <f>'Equity Change'!B6</f>
        <v>FOR THE YEAR ENDED 31 MARCH 2012</v>
      </c>
      <c r="C7" s="10"/>
      <c r="D7" s="10"/>
      <c r="E7" s="11"/>
      <c r="F7" s="45"/>
      <c r="G7" s="11"/>
      <c r="H7" s="11"/>
      <c r="I7" s="8"/>
    </row>
    <row r="8" spans="1:9" ht="18">
      <c r="A8" s="8"/>
      <c r="B8" s="27"/>
      <c r="C8" s="27"/>
      <c r="D8" s="27"/>
      <c r="E8" s="12">
        <v>2012</v>
      </c>
      <c r="F8" s="43"/>
      <c r="G8" s="12">
        <v>2011</v>
      </c>
      <c r="H8" s="42"/>
      <c r="I8" s="8"/>
    </row>
    <row r="9" spans="1:9" ht="18">
      <c r="A9" s="8"/>
      <c r="B9" s="27"/>
      <c r="C9" s="27"/>
      <c r="D9" s="27"/>
      <c r="E9" s="12" t="s">
        <v>166</v>
      </c>
      <c r="F9" s="75"/>
      <c r="G9" s="74" t="str">
        <f>+E9</f>
        <v>Year</v>
      </c>
      <c r="H9" s="42"/>
      <c r="I9" s="8"/>
    </row>
    <row r="10" spans="1:9" ht="18">
      <c r="A10" s="8"/>
      <c r="B10" s="27"/>
      <c r="C10" s="11"/>
      <c r="D10" s="27"/>
      <c r="E10" s="12" t="s">
        <v>57</v>
      </c>
      <c r="F10" s="43"/>
      <c r="G10" s="12" t="s">
        <v>57</v>
      </c>
      <c r="H10" s="42"/>
      <c r="I10" s="8"/>
    </row>
    <row r="11" spans="1:9" ht="18">
      <c r="A11" s="8"/>
      <c r="B11" s="27"/>
      <c r="C11" s="11"/>
      <c r="D11" s="27"/>
      <c r="E11" s="14">
        <f>'Income Statemen'!E13</f>
        <v>40999</v>
      </c>
      <c r="F11" s="76"/>
      <c r="G11" s="14">
        <f>'Income Statemen'!G13</f>
        <v>40999</v>
      </c>
      <c r="H11" s="42"/>
      <c r="I11" s="8"/>
    </row>
    <row r="12" spans="1:9" ht="18">
      <c r="A12" s="8"/>
      <c r="B12" s="11"/>
      <c r="D12" s="11"/>
      <c r="E12" s="12" t="s">
        <v>5</v>
      </c>
      <c r="F12" s="43"/>
      <c r="G12" s="12" t="s">
        <v>5</v>
      </c>
      <c r="H12" s="43"/>
      <c r="I12" s="8"/>
    </row>
    <row r="13" spans="1:9" ht="18">
      <c r="A13" s="8"/>
      <c r="B13" s="28" t="s">
        <v>60</v>
      </c>
      <c r="C13" s="29"/>
      <c r="D13" s="8"/>
      <c r="E13" s="77"/>
      <c r="F13" s="78"/>
      <c r="G13" s="77"/>
      <c r="H13" s="44"/>
      <c r="I13" s="8"/>
    </row>
    <row r="14" spans="1:9" ht="18">
      <c r="A14" s="8"/>
      <c r="B14" s="8" t="s">
        <v>179</v>
      </c>
      <c r="C14" s="29"/>
      <c r="D14" s="8"/>
      <c r="E14" s="77"/>
      <c r="F14" s="78"/>
      <c r="G14" s="77"/>
      <c r="H14" s="44"/>
      <c r="I14" s="8"/>
    </row>
    <row r="15" spans="1:9" ht="18">
      <c r="A15" s="8"/>
      <c r="B15" s="8"/>
      <c r="C15" s="29" t="s">
        <v>176</v>
      </c>
      <c r="D15" s="8"/>
      <c r="E15" s="134">
        <v>2577</v>
      </c>
      <c r="F15" s="135"/>
      <c r="G15" s="134">
        <f>+G17-G16</f>
        <v>3247</v>
      </c>
      <c r="H15" s="44"/>
      <c r="I15" s="8"/>
    </row>
    <row r="16" spans="1:9" ht="18">
      <c r="A16" s="8"/>
      <c r="B16" s="8"/>
      <c r="C16" s="29" t="s">
        <v>177</v>
      </c>
      <c r="D16" s="8"/>
      <c r="E16" s="136">
        <v>0</v>
      </c>
      <c r="F16" s="135"/>
      <c r="G16" s="136">
        <v>-131</v>
      </c>
      <c r="H16" s="44"/>
      <c r="I16" s="8"/>
    </row>
    <row r="17" spans="1:9" ht="18">
      <c r="A17" s="8"/>
      <c r="B17" s="8" t="s">
        <v>178</v>
      </c>
      <c r="C17" s="29"/>
      <c r="D17" s="8"/>
      <c r="E17" s="18">
        <f>'Income Statemen'!I36</f>
        <v>2577</v>
      </c>
      <c r="F17" s="31"/>
      <c r="G17" s="18">
        <f>'Income Statemen'!K36+'Income Statemen'!K44</f>
        <v>3116</v>
      </c>
      <c r="H17" s="44"/>
      <c r="I17" s="8"/>
    </row>
    <row r="18" spans="1:9" ht="18">
      <c r="A18" s="8"/>
      <c r="B18" s="8"/>
      <c r="C18" s="29"/>
      <c r="D18" s="8"/>
      <c r="E18" s="18"/>
      <c r="F18" s="31"/>
      <c r="G18" s="18"/>
      <c r="H18" s="44"/>
      <c r="I18" s="8"/>
    </row>
    <row r="19" spans="1:9" ht="18">
      <c r="A19" s="8"/>
      <c r="B19" s="8" t="s">
        <v>25</v>
      </c>
      <c r="C19" s="8"/>
      <c r="D19" s="8"/>
      <c r="E19" s="29"/>
      <c r="F19" s="29"/>
      <c r="G19" s="29"/>
      <c r="H19" s="20"/>
      <c r="I19" s="8"/>
    </row>
    <row r="20" spans="1:9" ht="18">
      <c r="A20" s="8"/>
      <c r="B20" s="8"/>
      <c r="C20" s="8" t="s">
        <v>32</v>
      </c>
      <c r="D20" s="8"/>
      <c r="E20" s="18">
        <v>3402</v>
      </c>
      <c r="F20" s="31"/>
      <c r="G20" s="18">
        <v>-10607</v>
      </c>
      <c r="H20" s="20"/>
      <c r="I20" s="8"/>
    </row>
    <row r="21" spans="1:9" ht="18">
      <c r="A21" s="8"/>
      <c r="B21" s="8"/>
      <c r="C21" s="8" t="s">
        <v>33</v>
      </c>
      <c r="D21" s="8"/>
      <c r="E21" s="18">
        <v>-13</v>
      </c>
      <c r="F21" s="79"/>
      <c r="G21" s="18">
        <v>-63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26</v>
      </c>
      <c r="C23" s="8"/>
      <c r="D23" s="8"/>
      <c r="E23" s="65">
        <f>SUM(E17:E22)</f>
        <v>5966</v>
      </c>
      <c r="F23" s="31"/>
      <c r="G23" s="65">
        <f>SUM(G17:G22)</f>
        <v>-7554</v>
      </c>
      <c r="H23" s="20"/>
      <c r="I23" s="8"/>
    </row>
    <row r="24" spans="1:9" ht="18">
      <c r="A24" s="8"/>
      <c r="B24" s="8"/>
      <c r="C24" s="8"/>
      <c r="D24" s="8"/>
      <c r="E24" s="18"/>
      <c r="F24" s="31"/>
      <c r="G24" s="18"/>
      <c r="H24" s="20"/>
      <c r="I24" s="8"/>
    </row>
    <row r="25" spans="1:9" ht="18">
      <c r="A25" s="8"/>
      <c r="B25" s="8" t="s">
        <v>27</v>
      </c>
      <c r="C25" s="8"/>
      <c r="D25" s="8"/>
      <c r="E25" s="18"/>
      <c r="F25" s="31"/>
      <c r="G25" s="18"/>
      <c r="H25" s="20"/>
      <c r="I25" s="8"/>
    </row>
    <row r="26" spans="1:9" ht="18">
      <c r="A26" s="8"/>
      <c r="B26" s="8"/>
      <c r="C26" s="8" t="s">
        <v>34</v>
      </c>
      <c r="D26" s="8"/>
      <c r="E26" s="18">
        <v>10874</v>
      </c>
      <c r="F26" s="31"/>
      <c r="G26" s="18">
        <v>-109422</v>
      </c>
      <c r="H26" s="20"/>
      <c r="I26" s="8"/>
    </row>
    <row r="27" spans="1:9" ht="18">
      <c r="A27" s="8"/>
      <c r="B27" s="8"/>
      <c r="C27" s="8" t="s">
        <v>35</v>
      </c>
      <c r="D27" s="8"/>
      <c r="E27" s="80">
        <v>-21863</v>
      </c>
      <c r="F27" s="31"/>
      <c r="G27" s="80">
        <v>192866</v>
      </c>
      <c r="H27" s="20"/>
      <c r="I27" s="8"/>
    </row>
    <row r="28" spans="1:9" ht="18">
      <c r="A28" s="8"/>
      <c r="B28" s="8"/>
      <c r="C28" s="8"/>
      <c r="D28" s="8"/>
      <c r="E28" s="18"/>
      <c r="F28" s="31"/>
      <c r="G28" s="18"/>
      <c r="H28" s="20"/>
      <c r="I28" s="8"/>
    </row>
    <row r="29" spans="1:9" ht="18">
      <c r="A29" s="8"/>
      <c r="B29" s="8" t="s">
        <v>28</v>
      </c>
      <c r="C29" s="8"/>
      <c r="D29" s="8"/>
      <c r="E29" s="65">
        <f>SUM(E23:E28)</f>
        <v>-5023</v>
      </c>
      <c r="F29" s="31"/>
      <c r="G29" s="65">
        <f>SUM(G23:G28)</f>
        <v>75890</v>
      </c>
      <c r="H29" s="20"/>
      <c r="I29" s="8"/>
    </row>
    <row r="30" spans="1:9" ht="15.75" customHeight="1">
      <c r="A30" s="8"/>
      <c r="B30" s="8"/>
      <c r="C30" s="8"/>
      <c r="D30" s="8"/>
      <c r="E30" s="18"/>
      <c r="F30" s="31"/>
      <c r="G30" s="18"/>
      <c r="H30" s="20"/>
      <c r="I30" s="8"/>
    </row>
    <row r="31" spans="1:9" ht="18" hidden="1">
      <c r="A31" s="8"/>
      <c r="B31" s="8"/>
      <c r="C31" s="8" t="s">
        <v>36</v>
      </c>
      <c r="D31" s="8"/>
      <c r="E31" s="18"/>
      <c r="F31" s="31"/>
      <c r="G31" s="18"/>
      <c r="H31" s="20"/>
      <c r="I31" s="8"/>
    </row>
    <row r="32" spans="1:9" ht="18">
      <c r="A32" s="8"/>
      <c r="B32" s="8"/>
      <c r="C32" s="8" t="s">
        <v>44</v>
      </c>
      <c r="D32" s="8"/>
      <c r="E32" s="18">
        <v>-547</v>
      </c>
      <c r="F32" s="31"/>
      <c r="G32" s="18">
        <v>-2689</v>
      </c>
      <c r="H32" s="20"/>
      <c r="I32" s="8"/>
    </row>
    <row r="33" spans="1:9" ht="18">
      <c r="A33" s="8"/>
      <c r="B33" s="8"/>
      <c r="C33" s="8"/>
      <c r="D33" s="8"/>
      <c r="E33" s="18"/>
      <c r="F33" s="31"/>
      <c r="G33" s="18"/>
      <c r="H33" s="20"/>
      <c r="I33" s="8"/>
    </row>
    <row r="34" spans="1:9" ht="18">
      <c r="A34" s="8"/>
      <c r="B34" s="8" t="s">
        <v>29</v>
      </c>
      <c r="C34" s="8"/>
      <c r="D34" s="8"/>
      <c r="E34" s="65">
        <f>SUM(E29:E33)</f>
        <v>-5570</v>
      </c>
      <c r="F34" s="31"/>
      <c r="G34" s="65">
        <f>SUM(G29:G33)</f>
        <v>73201</v>
      </c>
      <c r="H34" s="20"/>
      <c r="I34" s="8"/>
    </row>
    <row r="35" spans="1:9" ht="18">
      <c r="A35" s="8"/>
      <c r="B35" s="8"/>
      <c r="C35" s="8"/>
      <c r="D35" s="8"/>
      <c r="E35" s="65"/>
      <c r="F35" s="31"/>
      <c r="G35" s="65"/>
      <c r="H35" s="20"/>
      <c r="I35" s="8"/>
    </row>
    <row r="36" spans="1:9" ht="18">
      <c r="A36" s="8"/>
      <c r="B36" s="28" t="s">
        <v>61</v>
      </c>
      <c r="C36" s="8"/>
      <c r="D36" s="8"/>
      <c r="E36" s="18"/>
      <c r="F36" s="31"/>
      <c r="G36" s="18"/>
      <c r="H36" s="20"/>
      <c r="I36" s="8"/>
    </row>
    <row r="37" spans="1:9" ht="18">
      <c r="A37" s="8"/>
      <c r="B37" s="8"/>
      <c r="C37" s="8" t="s">
        <v>46</v>
      </c>
      <c r="D37" s="8"/>
      <c r="E37" s="18">
        <v>13</v>
      </c>
      <c r="F37" s="31"/>
      <c r="G37" s="18">
        <v>63</v>
      </c>
      <c r="H37" s="20"/>
      <c r="I37" s="8"/>
    </row>
    <row r="38" spans="1:9" ht="18">
      <c r="A38" s="8"/>
      <c r="B38" s="8"/>
      <c r="C38" s="8" t="s">
        <v>137</v>
      </c>
      <c r="D38" s="8"/>
      <c r="E38" s="18">
        <v>0</v>
      </c>
      <c r="F38" s="31"/>
      <c r="G38" s="18">
        <v>26000</v>
      </c>
      <c r="H38" s="20"/>
      <c r="I38" s="8"/>
    </row>
    <row r="39" spans="1:9" ht="18">
      <c r="A39" s="8"/>
      <c r="B39" s="8"/>
      <c r="C39" s="8" t="s">
        <v>172</v>
      </c>
      <c r="D39" s="8"/>
      <c r="E39" s="18">
        <v>0</v>
      </c>
      <c r="F39" s="31"/>
      <c r="G39" s="18">
        <v>125</v>
      </c>
      <c r="H39" s="20"/>
      <c r="I39" s="8"/>
    </row>
    <row r="40" spans="1:9" ht="18">
      <c r="A40" s="8"/>
      <c r="B40" s="8"/>
      <c r="C40" s="8" t="s">
        <v>37</v>
      </c>
      <c r="D40" s="8"/>
      <c r="E40" s="18">
        <v>-1354</v>
      </c>
      <c r="F40" s="31"/>
      <c r="G40" s="18">
        <v>-7926</v>
      </c>
      <c r="H40" s="20"/>
      <c r="I40" s="8"/>
    </row>
    <row r="41" spans="1:9" ht="18">
      <c r="A41" s="8"/>
      <c r="B41" s="8"/>
      <c r="C41" s="8" t="s">
        <v>69</v>
      </c>
      <c r="D41" s="8"/>
      <c r="E41" s="18">
        <v>-7202</v>
      </c>
      <c r="F41" s="31"/>
      <c r="G41" s="18">
        <v>-48050</v>
      </c>
      <c r="H41" s="20"/>
      <c r="I41" s="8"/>
    </row>
    <row r="42" spans="1:9" ht="18">
      <c r="A42" s="8"/>
      <c r="B42" s="8"/>
      <c r="C42" s="8" t="s">
        <v>173</v>
      </c>
      <c r="D42" s="8"/>
      <c r="E42" s="18">
        <v>0</v>
      </c>
      <c r="F42" s="31"/>
      <c r="G42" s="18">
        <v>27599</v>
      </c>
      <c r="H42" s="20"/>
      <c r="I42" s="8"/>
    </row>
    <row r="43" spans="1:9" ht="18">
      <c r="A43" s="8"/>
      <c r="B43" s="8"/>
      <c r="C43" s="8" t="s">
        <v>133</v>
      </c>
      <c r="D43" s="8"/>
      <c r="E43" s="18">
        <v>-12937</v>
      </c>
      <c r="F43" s="31"/>
      <c r="G43" s="18">
        <v>0</v>
      </c>
      <c r="H43" s="20"/>
      <c r="I43" s="8"/>
    </row>
    <row r="44" spans="1:9" ht="18">
      <c r="A44" s="8"/>
      <c r="B44" s="8"/>
      <c r="C44" s="8"/>
      <c r="D44" s="8"/>
      <c r="E44" s="18"/>
      <c r="F44" s="31"/>
      <c r="G44" s="18"/>
      <c r="H44" s="20"/>
      <c r="I44" s="8"/>
    </row>
    <row r="45" spans="1:9" ht="18">
      <c r="A45" s="8"/>
      <c r="B45" s="8" t="s">
        <v>30</v>
      </c>
      <c r="C45" s="8"/>
      <c r="D45" s="8"/>
      <c r="E45" s="65">
        <f>SUM(E36:E43)</f>
        <v>-21480</v>
      </c>
      <c r="F45" s="31"/>
      <c r="G45" s="65">
        <f>SUM(G36:G43)</f>
        <v>-2189</v>
      </c>
      <c r="H45" s="20"/>
      <c r="I45" s="8"/>
    </row>
    <row r="46" spans="1:9" ht="18">
      <c r="A46" s="8"/>
      <c r="B46" s="8"/>
      <c r="C46" s="8"/>
      <c r="D46" s="8"/>
      <c r="E46" s="65"/>
      <c r="F46" s="31"/>
      <c r="G46" s="65"/>
      <c r="H46" s="20"/>
      <c r="I46" s="8"/>
    </row>
    <row r="47" spans="1:9" ht="18">
      <c r="A47" s="8"/>
      <c r="B47" s="28" t="s">
        <v>62</v>
      </c>
      <c r="C47" s="8"/>
      <c r="D47" s="8"/>
      <c r="E47" s="18"/>
      <c r="F47" s="31"/>
      <c r="G47" s="18"/>
      <c r="H47" s="20"/>
      <c r="I47" s="8"/>
    </row>
    <row r="48" spans="1:9" ht="18">
      <c r="A48" s="8"/>
      <c r="B48" s="8"/>
      <c r="C48" s="8" t="s">
        <v>38</v>
      </c>
      <c r="D48" s="8"/>
      <c r="E48" s="18">
        <v>-7565</v>
      </c>
      <c r="F48" s="31"/>
      <c r="G48" s="18">
        <v>-43861</v>
      </c>
      <c r="H48" s="20"/>
      <c r="I48" s="8"/>
    </row>
    <row r="49" spans="1:9" ht="18">
      <c r="A49" s="8"/>
      <c r="B49" s="8"/>
      <c r="C49" s="8"/>
      <c r="D49" s="8"/>
      <c r="E49" s="18"/>
      <c r="F49" s="31"/>
      <c r="G49" s="18"/>
      <c r="H49" s="20"/>
      <c r="I49" s="8"/>
    </row>
    <row r="50" spans="1:9" ht="18">
      <c r="A50" s="8"/>
      <c r="B50" s="8" t="s">
        <v>31</v>
      </c>
      <c r="C50" s="8"/>
      <c r="D50" s="8"/>
      <c r="E50" s="65">
        <f>SUM(E47:E49)</f>
        <v>-7565</v>
      </c>
      <c r="F50" s="31"/>
      <c r="G50" s="65">
        <f>SUM(G47:G49)</f>
        <v>-43861</v>
      </c>
      <c r="H50" s="20"/>
      <c r="I50" s="8"/>
    </row>
    <row r="51" spans="1:9" ht="18">
      <c r="A51" s="8"/>
      <c r="B51" s="8"/>
      <c r="C51" s="8"/>
      <c r="D51" s="8"/>
      <c r="E51" s="65"/>
      <c r="F51" s="31"/>
      <c r="G51" s="65"/>
      <c r="H51" s="20"/>
      <c r="I51" s="8"/>
    </row>
    <row r="52" spans="1:9" ht="18">
      <c r="A52" s="8"/>
      <c r="B52" s="28" t="s">
        <v>63</v>
      </c>
      <c r="C52" s="28"/>
      <c r="D52" s="28"/>
      <c r="E52" s="66">
        <f>E50+E45+E34</f>
        <v>-34615</v>
      </c>
      <c r="F52" s="30"/>
      <c r="G52" s="66">
        <f>G50+G45+G34</f>
        <v>27151</v>
      </c>
      <c r="H52" s="19"/>
      <c r="I52" s="8"/>
    </row>
    <row r="53" spans="1:9" ht="18">
      <c r="A53" s="8"/>
      <c r="B53" s="8"/>
      <c r="C53" s="8"/>
      <c r="D53" s="8"/>
      <c r="E53" s="18"/>
      <c r="F53" s="31"/>
      <c r="G53" s="18"/>
      <c r="H53" s="20"/>
      <c r="I53" s="8"/>
    </row>
    <row r="54" spans="1:9" ht="18">
      <c r="A54" s="8"/>
      <c r="B54" s="8" t="s">
        <v>64</v>
      </c>
      <c r="C54" s="8"/>
      <c r="D54" s="8"/>
      <c r="E54" s="80">
        <v>12310</v>
      </c>
      <c r="F54" s="81"/>
      <c r="G54" s="80">
        <v>-14498</v>
      </c>
      <c r="H54" s="20"/>
      <c r="I54" s="8"/>
    </row>
    <row r="55" spans="1:9" ht="18">
      <c r="A55" s="8"/>
      <c r="B55" s="8"/>
      <c r="C55" s="8"/>
      <c r="D55" s="8"/>
      <c r="E55" s="18"/>
      <c r="F55" s="31"/>
      <c r="G55" s="18"/>
      <c r="H55" s="20"/>
      <c r="I55" s="8"/>
    </row>
    <row r="56" spans="1:9" ht="18">
      <c r="A56" s="8"/>
      <c r="B56" s="8" t="s">
        <v>65</v>
      </c>
      <c r="C56" s="8"/>
      <c r="D56" s="8"/>
      <c r="E56" s="18">
        <v>211</v>
      </c>
      <c r="F56" s="31"/>
      <c r="G56" s="18">
        <v>-343</v>
      </c>
      <c r="H56" s="20"/>
      <c r="I56" s="8"/>
    </row>
    <row r="57" spans="1:9" ht="18">
      <c r="A57" s="8"/>
      <c r="B57" s="8"/>
      <c r="C57" s="8" t="s">
        <v>66</v>
      </c>
      <c r="D57" s="8"/>
      <c r="E57" s="18"/>
      <c r="F57" s="31"/>
      <c r="G57" s="18"/>
      <c r="H57" s="20"/>
      <c r="I57" s="8"/>
    </row>
    <row r="58" spans="1:9" ht="18.75" thickBot="1">
      <c r="A58" s="8"/>
      <c r="B58" s="8"/>
      <c r="C58" s="8"/>
      <c r="D58" s="8"/>
      <c r="E58" s="18"/>
      <c r="F58" s="31"/>
      <c r="G58" s="18"/>
      <c r="H58" s="20"/>
      <c r="I58" s="8"/>
    </row>
    <row r="59" spans="1:9" ht="18.75" thickBot="1">
      <c r="A59" s="8"/>
      <c r="B59" s="28" t="s">
        <v>174</v>
      </c>
      <c r="C59" s="28"/>
      <c r="D59" s="28"/>
      <c r="E59" s="69">
        <f>SUM(E51:E58)</f>
        <v>-22094</v>
      </c>
      <c r="F59" s="30"/>
      <c r="G59" s="69">
        <f>SUM(G51:G58)</f>
        <v>12310</v>
      </c>
      <c r="H59" s="19"/>
      <c r="I59" s="8"/>
    </row>
    <row r="60" spans="1:9" ht="18">
      <c r="A60" s="8"/>
      <c r="B60" s="8"/>
      <c r="C60" s="8"/>
      <c r="D60" s="8"/>
      <c r="E60" s="29"/>
      <c r="F60" s="31"/>
      <c r="G60" s="29"/>
      <c r="H60" s="20"/>
      <c r="I60" s="8"/>
    </row>
    <row r="61" spans="1:9" ht="18">
      <c r="A61" s="8"/>
      <c r="B61" s="8"/>
      <c r="C61" s="8"/>
      <c r="D61" s="8"/>
      <c r="E61" s="31"/>
      <c r="F61" s="8"/>
      <c r="G61" s="31"/>
      <c r="H61" s="45"/>
      <c r="I61" s="8"/>
    </row>
    <row r="62" spans="1:9" ht="18">
      <c r="A62" s="8"/>
      <c r="B62" s="28" t="s">
        <v>127</v>
      </c>
      <c r="C62" s="8"/>
      <c r="D62" s="8"/>
      <c r="E62" s="31"/>
      <c r="F62" s="8"/>
      <c r="G62" s="31"/>
      <c r="H62" s="45"/>
      <c r="I62" s="8"/>
    </row>
    <row r="63" spans="1:9" ht="18">
      <c r="A63" s="8"/>
      <c r="B63" s="82" t="s">
        <v>48</v>
      </c>
      <c r="C63" s="8"/>
      <c r="D63" s="8"/>
      <c r="E63" s="31">
        <f>'Balance Sheet'!E27</f>
        <v>15888</v>
      </c>
      <c r="F63" s="8"/>
      <c r="G63" s="31">
        <v>15762</v>
      </c>
      <c r="H63" s="45"/>
      <c r="I63" s="8"/>
    </row>
    <row r="64" spans="1:9" ht="18">
      <c r="A64" s="8"/>
      <c r="B64" s="82" t="s">
        <v>50</v>
      </c>
      <c r="C64" s="8"/>
      <c r="D64" s="8"/>
      <c r="E64" s="31">
        <f>'Balance Sheet'!E28</f>
        <v>5802</v>
      </c>
      <c r="F64" s="8"/>
      <c r="G64" s="31">
        <v>35037</v>
      </c>
      <c r="H64" s="45"/>
      <c r="I64" s="8"/>
    </row>
    <row r="65" spans="1:9" ht="18.75" thickBot="1">
      <c r="A65" s="8"/>
      <c r="B65" s="8" t="s">
        <v>128</v>
      </c>
      <c r="C65" s="8"/>
      <c r="D65" s="8"/>
      <c r="E65" s="31">
        <v>-43784</v>
      </c>
      <c r="F65" s="8"/>
      <c r="G65" s="31">
        <v>-38489</v>
      </c>
      <c r="H65" s="45"/>
      <c r="I65" s="8"/>
    </row>
    <row r="66" spans="1:9" ht="18.75" thickBot="1">
      <c r="A66" s="8"/>
      <c r="D66" s="8"/>
      <c r="E66" s="69">
        <f>SUM(E63:E65)</f>
        <v>-22094</v>
      </c>
      <c r="F66" s="30"/>
      <c r="G66" s="69">
        <f>SUM(G63:G65)</f>
        <v>12310</v>
      </c>
      <c r="H66" s="45"/>
      <c r="I66" s="8"/>
    </row>
    <row r="67" spans="1:9" ht="18">
      <c r="A67" s="8"/>
      <c r="D67" s="8"/>
      <c r="E67" s="31"/>
      <c r="F67" s="8"/>
      <c r="G67" s="31"/>
      <c r="H67" s="45"/>
      <c r="I67" s="8"/>
    </row>
    <row r="68" spans="1:9" ht="18">
      <c r="A68" s="8"/>
      <c r="B68" s="28" t="s">
        <v>123</v>
      </c>
      <c r="C68" s="28"/>
      <c r="D68" s="27"/>
      <c r="E68" s="11"/>
      <c r="F68" s="11"/>
      <c r="G68" s="11"/>
      <c r="H68" s="45"/>
      <c r="I68" s="8"/>
    </row>
    <row r="69" spans="1:8" ht="18.75">
      <c r="A69" s="2"/>
      <c r="B69" s="28" t="str">
        <f>+'Equity Change'!B58</f>
        <v> the Audited Financial Statements for the year ended 31st March 2011)</v>
      </c>
      <c r="C69" s="28"/>
      <c r="D69" s="3"/>
      <c r="E69" s="3"/>
      <c r="F69" s="3"/>
      <c r="G69" s="3"/>
      <c r="H69" s="6"/>
    </row>
    <row r="70" spans="1:8" ht="18.75">
      <c r="A70" s="2"/>
      <c r="B70" s="46"/>
      <c r="C70" s="27"/>
      <c r="D70" s="3"/>
      <c r="E70" s="3"/>
      <c r="F70" s="3"/>
      <c r="G70" s="3"/>
      <c r="H70" s="6"/>
    </row>
    <row r="71" spans="1:8" ht="18.75">
      <c r="A71" s="2"/>
      <c r="B71" s="60"/>
      <c r="C71" s="61"/>
      <c r="D71" s="3"/>
      <c r="E71" s="3"/>
      <c r="F71" s="3"/>
      <c r="G71" s="3"/>
      <c r="H71" s="6"/>
    </row>
    <row r="72" spans="1:8" ht="18.75">
      <c r="A72" s="2"/>
      <c r="B72" s="60"/>
      <c r="C72" s="61"/>
      <c r="D72" s="3"/>
      <c r="E72" s="3"/>
      <c r="F72" s="3"/>
      <c r="G72" s="3"/>
      <c r="H72" s="6"/>
    </row>
    <row r="73" spans="2:8" ht="18.75">
      <c r="B73" s="3"/>
      <c r="C73" s="3"/>
      <c r="H73" s="7"/>
    </row>
    <row r="74" spans="2:8" ht="18.75">
      <c r="B74" s="3"/>
      <c r="C74" s="3"/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  <row r="111" ht="15">
      <c r="H111" s="7"/>
    </row>
  </sheetData>
  <sheetProtection/>
  <printOptions horizontalCentered="1"/>
  <pageMargins left="0.5" right="0.15" top="0.17" bottom="0.26" header="0" footer="0.17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2012-05-30T09:46:37Z</cp:lastPrinted>
  <dcterms:created xsi:type="dcterms:W3CDTF">2002-11-29T07:40:55Z</dcterms:created>
  <dcterms:modified xsi:type="dcterms:W3CDTF">2012-05-31T10:02:07Z</dcterms:modified>
  <cp:category/>
  <cp:version/>
  <cp:contentType/>
  <cp:contentStatus/>
</cp:coreProperties>
</file>