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31" windowWidth="9720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externalReferences>
    <externalReference r:id="rId8"/>
  </externalReferences>
  <definedNames>
    <definedName name="_xlnm.Print_Area" localSheetId="2">'Balance Sheet'!$B$1:$H$70</definedName>
    <definedName name="_xlnm.Print_Area" localSheetId="4">'Cashflow'!$B$1:$H$66</definedName>
    <definedName name="_xlnm.Print_Area" localSheetId="1">'Comprehensive'!$C$1:$L$38</definedName>
    <definedName name="_xlnm.Print_Area" localSheetId="3">'Equity Change'!$B$2:$R$55</definedName>
    <definedName name="_xlnm.Print_Area" localSheetId="0">'Income Statemen'!$C$1:$L$57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<sst xmlns="http://schemas.openxmlformats.org/spreadsheetml/2006/main" count="225" uniqueCount="165">
  <si>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</si>
  <si>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</si>
  <si>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</si>
  <si>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</si>
  <si>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</si>
  <si>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</si>
  <si>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</si>
  <si>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</si>
  <si>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</si>
  <si>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</si>
  <si>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</si>
  <si>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</si>
  <si>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</si>
  <si>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</si>
  <si>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</si>
  <si>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</si>
  <si>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</si>
  <si>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</si>
  <si>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</si>
  <si>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</si>
  <si>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</si>
  <si>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</si>
  <si>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</si>
  <si>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</si>
  <si>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</si>
  <si>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</si>
  <si>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</si>
  <si>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</si>
  <si>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</si>
  <si>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</si>
  <si>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</si>
  <si>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</si>
  <si>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</si>
  <si>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</si>
  <si>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</si>
  <si>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</si>
  <si>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</si>
  <si>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</si>
  <si>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</si>
  <si>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</si>
  <si>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</si>
  <si>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</si>
  <si>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</si>
  <si>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</si>
  <si>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</si>
  <si>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</si>
  <si>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</si>
  <si>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</si>
  <si>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</si>
  <si>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</si>
  <si>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</si>
  <si>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</si>
  <si>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</si>
  <si>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</si>
  <si>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</si>
  <si>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</si>
  <si>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</si>
  <si>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</si>
  <si>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</si>
  <si>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</si>
  <si>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</si>
  <si>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</si>
  <si>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</si>
  <si>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</si>
  <si>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</si>
  <si>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</si>
  <si>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</si>
  <si>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</si>
  <si>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</si>
  <si>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</si>
  <si>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</si>
  <si>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</si>
  <si>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</si>
  <si>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</si>
  <si>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</si>
  <si>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</si>
  <si>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</si>
  <si>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</si>
  <si>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</si>
  <si>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</si>
  <si>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</si>
  <si>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</si>
  <si>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</si>
  <si>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</si>
  <si>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</si>
  <si>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</si>
  <si>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</si>
  <si>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</si>
  <si>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</si>
  <si>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</si>
  <si>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</si>
  <si>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</si>
  <si>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</si>
  <si>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</si>
  <si>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</si>
  <si>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</si>
  <si>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</si>
  <si>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</si>
  <si>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</si>
  <si>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</si>
  <si>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</si>
  <si>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</si>
  <si>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</si>
  <si>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</si>
  <si>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</si>
  <si>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</si>
  <si>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</si>
  <si>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</si>
  <si>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</si>
  <si>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</si>
  <si>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</si>
  <si>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</si>
  <si>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year as at 1 Apr. 2010</t>
  </si>
  <si>
    <t xml:space="preserve">                        Non Distributable Reserves</t>
  </si>
  <si>
    <t>Non-</t>
  </si>
  <si>
    <t>Controlling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</si>
  <si>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</si>
  <si>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</si>
  <si>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</si>
  <si>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</si>
  <si>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</si>
  <si>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</si>
  <si>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</si>
  <si>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</si>
  <si>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</si>
  <si>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</si>
  <si>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Available-</t>
  </si>
  <si>
    <t>for-sale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</si>
  <si>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</si>
  <si>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</si>
  <si>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</si>
  <si>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</si>
  <si>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</si>
  <si>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</si>
  <si>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</si>
  <si>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</si>
  <si>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</si>
  <si>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</si>
  <si>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</si>
  <si>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the Audited Financial Statements for the year ended 31st March 2011)</t>
  </si>
  <si>
    <t xml:space="preserve">  year as at 1 Apr. 2011</t>
  </si>
  <si>
    <t>Balance as at 1 Apr 2011</t>
  </si>
  <si>
    <t>Development properties</t>
  </si>
  <si>
    <t>Net cash outflow from acquisition of subsidiary</t>
  </si>
  <si>
    <t>Total comprehensive profit / (loss)</t>
  </si>
  <si>
    <t>Total Comprehensive Profit / (Loss) Attributable to :</t>
  </si>
  <si>
    <t>Total comprehensive profit/</t>
  </si>
  <si>
    <t>FOR THE QUARTER ENDED 31 DECEMBER 2011</t>
  </si>
  <si>
    <t>Current 9 months</t>
  </si>
  <si>
    <t>AS AT 31 DECEMBER  2011</t>
  </si>
  <si>
    <t>9 months quarter</t>
  </si>
  <si>
    <t>ended 31 Dec 2011</t>
  </si>
  <si>
    <t>ended 31 Dec 2010</t>
  </si>
  <si>
    <t>9 months</t>
  </si>
  <si>
    <t>Profit  before net effects of</t>
  </si>
  <si>
    <t>Net effects of winding up Subsidiaries</t>
  </si>
  <si>
    <t xml:space="preserve">  winding up Subsidiaries</t>
  </si>
  <si>
    <t>Revaluation surplus</t>
  </si>
  <si>
    <t>Net proceeds from disposal of investment property</t>
  </si>
  <si>
    <t>Note</t>
  </si>
  <si>
    <t>B5</t>
  </si>
  <si>
    <t>B6</t>
  </si>
  <si>
    <t>Profit / (Loss) Attributable to :</t>
  </si>
  <si>
    <t>Profit / (Loss) for the period</t>
  </si>
  <si>
    <t>Profit / (Loss) before tax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</si>
</sst>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10" fillId="0" borderId="1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37" fontId="6" fillId="0" borderId="2" xfId="0" applyNumberFormat="1" applyFont="1" applyAlignment="1">
      <alignment/>
    </xf>
    <xf numFmtId="37" fontId="11" fillId="0" borderId="0" xfId="0" applyNumberFormat="1" applyFont="1" applyAlignment="1">
      <alignment/>
    </xf>
    <xf numFmtId="37" fontId="11" fillId="0" borderId="1" xfId="0" applyNumberFormat="1" applyFont="1" applyAlignment="1">
      <alignment/>
    </xf>
    <xf numFmtId="37" fontId="6" fillId="0" borderId="1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70" fontId="11" fillId="0" borderId="4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5" xfId="0" applyNumberFormat="1" applyFont="1" applyBorder="1" applyAlignment="1">
      <alignment/>
    </xf>
    <xf numFmtId="3" fontId="29" fillId="0" borderId="2" xfId="0" applyNumberFormat="1" applyFont="1" applyAlignment="1">
      <alignment/>
    </xf>
    <xf numFmtId="3" fontId="30" fillId="0" borderId="2" xfId="0" applyNumberFormat="1" applyFont="1" applyAlignment="1">
      <alignment/>
    </xf>
    <xf numFmtId="3" fontId="29" fillId="0" borderId="1" xfId="0" applyNumberFormat="1" applyFont="1" applyAlignment="1">
      <alignment/>
    </xf>
    <xf numFmtId="3" fontId="30" fillId="0" borderId="1" xfId="0" applyNumberFormat="1" applyFont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16" applyNumberFormat="1" applyFont="1" applyBorder="1" applyAlignment="1">
      <alignment/>
    </xf>
    <xf numFmtId="178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4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37" fontId="11" fillId="0" borderId="1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37" fontId="11" fillId="0" borderId="3" xfId="0" applyNumberFormat="1" applyFont="1" applyFill="1" applyBorder="1" applyAlignment="1">
      <alignment/>
    </xf>
    <xf numFmtId="37" fontId="11" fillId="0" borderId="7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V\RPB\RPB\QUARTER\KLSE201112\CondensedFinReport30Sept2011(Al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"/>
      <sheetName val="Comprehensive"/>
      <sheetName val="Balance Sheet"/>
      <sheetName val="Equity Change"/>
      <sheetName val="Cashflow"/>
    </sheetNames>
    <sheetDataSet>
      <sheetData sheetId="0">
        <row r="45">
          <cell r="C45" t="str">
            <v>Owner of  the Parent</v>
          </cell>
        </row>
        <row r="46">
          <cell r="C46" t="str">
            <v>Non-controlling interest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7"/>
  <sheetViews>
    <sheetView tabSelected="1" showOutlineSymbols="0" workbookViewId="0" topLeftCell="B1">
      <selection activeCell="C9" sqref="C9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0.21484375" style="1" customWidth="1"/>
    <col min="4" max="4" width="5.2148437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136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147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2011</v>
      </c>
      <c r="F10" s="34"/>
      <c r="G10" s="34">
        <v>2010</v>
      </c>
      <c r="H10" s="8"/>
      <c r="I10" s="34">
        <f>+E10</f>
        <v>2011</v>
      </c>
      <c r="J10" s="8"/>
      <c r="K10" s="34">
        <f>+G10</f>
        <v>2010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148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74</v>
      </c>
      <c r="J12" s="64"/>
      <c r="K12" s="64" t="s">
        <v>75</v>
      </c>
      <c r="L12" s="12"/>
      <c r="M12" s="8"/>
    </row>
    <row r="13" spans="1:13" ht="15.75">
      <c r="A13" s="2"/>
      <c r="B13" s="8"/>
      <c r="C13" s="8"/>
      <c r="D13" s="35" t="s">
        <v>159</v>
      </c>
      <c r="E13" s="65">
        <v>40908</v>
      </c>
      <c r="F13" s="50"/>
      <c r="G13" s="65">
        <f>+E13</f>
        <v>40908</v>
      </c>
      <c r="H13" s="50"/>
      <c r="I13" s="65">
        <f>+G13</f>
        <v>40908</v>
      </c>
      <c r="J13" s="50"/>
      <c r="K13" s="65">
        <f>+I13</f>
        <v>40908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81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+I17-123355</f>
        <v>59830</v>
      </c>
      <c r="F17" s="18"/>
      <c r="G17" s="18">
        <f>+K17-247811</f>
        <v>149131</v>
      </c>
      <c r="H17" s="66"/>
      <c r="I17" s="18">
        <v>183185</v>
      </c>
      <c r="J17" s="18"/>
      <c r="K17" s="18">
        <v>396942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-55513</v>
      </c>
      <c r="F19" s="18"/>
      <c r="G19" s="18">
        <f>-+G17-G21-G23-G25-G27+G30</f>
        <v>-146008</v>
      </c>
      <c r="H19" s="18"/>
      <c r="I19" s="18">
        <f>-+I17-I21-I23-I25-I27+I30</f>
        <v>-171535</v>
      </c>
      <c r="J19" s="18"/>
      <c r="K19" s="18">
        <f>-+K17-K21-K23-K25-K27+K30</f>
        <v>-386914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+I21-96</f>
        <v>113</v>
      </c>
      <c r="F21" s="18"/>
      <c r="G21" s="18">
        <f>+K21-3588</f>
        <v>6051</v>
      </c>
      <c r="H21" s="66"/>
      <c r="I21" s="18">
        <v>209</v>
      </c>
      <c r="J21" s="18"/>
      <c r="K21" s="18">
        <v>9639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+I23+1798</f>
        <v>-924</v>
      </c>
      <c r="F23" s="18"/>
      <c r="G23" s="18">
        <f>+K23+2045</f>
        <v>-1319</v>
      </c>
      <c r="H23" s="66"/>
      <c r="I23" s="18">
        <v>-2722</v>
      </c>
      <c r="J23" s="18"/>
      <c r="K23" s="18">
        <v>-3364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+I25+4917</f>
        <v>-2531</v>
      </c>
      <c r="F25" s="18"/>
      <c r="G25" s="18">
        <f>+K25+6623</f>
        <v>-3967</v>
      </c>
      <c r="H25" s="66"/>
      <c r="I25" s="18">
        <v>-7448</v>
      </c>
      <c r="J25" s="18"/>
      <c r="K25" s="18">
        <v>-10590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88</v>
      </c>
      <c r="D27" s="8"/>
      <c r="E27" s="18">
        <f>+I27+28</f>
        <v>-26</v>
      </c>
      <c r="F27" s="18"/>
      <c r="G27" s="18">
        <f>+K27+28</f>
        <v>11</v>
      </c>
      <c r="H27" s="66"/>
      <c r="I27" s="18">
        <v>-54</v>
      </c>
      <c r="J27" s="18"/>
      <c r="K27" s="18">
        <v>-17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154</v>
      </c>
      <c r="D30" s="13" t="s">
        <v>160</v>
      </c>
      <c r="E30" s="68">
        <f>+I30-686</f>
        <v>949</v>
      </c>
      <c r="F30" s="18"/>
      <c r="G30" s="68">
        <f>+K30-1797</f>
        <v>3899</v>
      </c>
      <c r="H30" s="66"/>
      <c r="I30" s="68">
        <v>1635</v>
      </c>
      <c r="J30" s="18"/>
      <c r="K30" s="68">
        <v>5696</v>
      </c>
      <c r="L30" s="30"/>
      <c r="M30" s="17"/>
    </row>
    <row r="31" spans="1:13" ht="15.75">
      <c r="A31" s="2"/>
      <c r="B31" s="8"/>
      <c r="C31" s="28" t="s">
        <v>156</v>
      </c>
      <c r="D31" s="13"/>
      <c r="E31" s="68"/>
      <c r="F31" s="18"/>
      <c r="G31" s="68"/>
      <c r="H31" s="66"/>
      <c r="I31" s="68"/>
      <c r="J31" s="18"/>
      <c r="K31" s="68"/>
      <c r="L31" s="30"/>
      <c r="M31" s="17"/>
    </row>
    <row r="32" spans="1:13" ht="15.75">
      <c r="A32" s="2"/>
      <c r="B32" s="8"/>
      <c r="C32" s="28"/>
      <c r="D32" s="13"/>
      <c r="E32" s="68"/>
      <c r="F32" s="18"/>
      <c r="G32" s="68"/>
      <c r="H32" s="66"/>
      <c r="I32" s="68"/>
      <c r="J32" s="18"/>
      <c r="K32" s="68"/>
      <c r="L32" s="30"/>
      <c r="M32" s="17"/>
    </row>
    <row r="33" spans="1:13" ht="15.75">
      <c r="A33" s="2"/>
      <c r="B33" s="8"/>
      <c r="C33" s="128" t="s">
        <v>155</v>
      </c>
      <c r="D33" s="13"/>
      <c r="E33" s="131">
        <f>+I33+0</f>
        <v>0</v>
      </c>
      <c r="F33" s="131"/>
      <c r="G33" s="131">
        <f>+K33+0</f>
        <v>-4007</v>
      </c>
      <c r="H33" s="132"/>
      <c r="I33" s="131">
        <v>0</v>
      </c>
      <c r="J33" s="131"/>
      <c r="K33" s="131">
        <v>-4007</v>
      </c>
      <c r="L33" s="129"/>
      <c r="M33" s="130"/>
    </row>
    <row r="34" spans="1:13" ht="15.75">
      <c r="A34" s="2"/>
      <c r="B34" s="8"/>
      <c r="C34" s="28"/>
      <c r="D34" s="13"/>
      <c r="E34" s="127"/>
      <c r="F34" s="18"/>
      <c r="G34" s="127"/>
      <c r="H34" s="66"/>
      <c r="I34" s="127"/>
      <c r="J34" s="18"/>
      <c r="K34" s="127"/>
      <c r="L34" s="30"/>
      <c r="M34" s="17"/>
    </row>
    <row r="35" spans="1:13" ht="15.75">
      <c r="A35" s="2"/>
      <c r="B35" s="8"/>
      <c r="C35" s="28" t="s">
        <v>164</v>
      </c>
      <c r="D35" s="13"/>
      <c r="E35" s="68">
        <f>+I35-686</f>
        <v>949</v>
      </c>
      <c r="F35" s="18"/>
      <c r="G35" s="68">
        <f>+K35-1797</f>
        <v>-108</v>
      </c>
      <c r="H35" s="66"/>
      <c r="I35" s="68">
        <v>1635</v>
      </c>
      <c r="J35" s="18"/>
      <c r="K35" s="68">
        <v>1689</v>
      </c>
      <c r="L35" s="30"/>
      <c r="M35" s="17"/>
    </row>
    <row r="36" spans="1:13" ht="15.75">
      <c r="A36" s="2"/>
      <c r="B36" s="8"/>
      <c r="D36" s="133"/>
      <c r="L36" s="31"/>
      <c r="M36" s="17"/>
    </row>
    <row r="37" spans="1:13" ht="15.75">
      <c r="A37" s="2"/>
      <c r="B37" s="8"/>
      <c r="C37" s="8" t="s">
        <v>4</v>
      </c>
      <c r="D37" s="13" t="s">
        <v>161</v>
      </c>
      <c r="E37" s="18">
        <f>+I37+424</f>
        <v>-316</v>
      </c>
      <c r="F37" s="18"/>
      <c r="G37" s="18">
        <f>+K37+591</f>
        <v>-171</v>
      </c>
      <c r="H37" s="66"/>
      <c r="I37" s="18">
        <v>-740</v>
      </c>
      <c r="J37" s="18"/>
      <c r="K37" s="18">
        <v>-762</v>
      </c>
      <c r="L37" s="31"/>
      <c r="M37" s="17"/>
    </row>
    <row r="38" spans="1:13" ht="7.5" customHeight="1" thickBot="1">
      <c r="A38" s="2"/>
      <c r="B38" s="8"/>
      <c r="C38" s="8"/>
      <c r="D38" s="8"/>
      <c r="E38" s="18"/>
      <c r="F38" s="18"/>
      <c r="G38" s="18"/>
      <c r="H38" s="66"/>
      <c r="I38" s="18"/>
      <c r="J38" s="18"/>
      <c r="K38" s="18"/>
      <c r="L38" s="31"/>
      <c r="M38" s="17"/>
    </row>
    <row r="39" spans="1:13" ht="16.5" thickBot="1">
      <c r="A39" s="2"/>
      <c r="B39" s="8"/>
      <c r="C39" s="28" t="s">
        <v>163</v>
      </c>
      <c r="D39" s="8"/>
      <c r="E39" s="69">
        <f>SUM(E35:E38)</f>
        <v>633</v>
      </c>
      <c r="F39" s="18"/>
      <c r="G39" s="69">
        <f>SUM(G35:G38)</f>
        <v>-279</v>
      </c>
      <c r="H39" s="66"/>
      <c r="I39" s="69">
        <f>SUM(I35:I38)</f>
        <v>895</v>
      </c>
      <c r="J39" s="18"/>
      <c r="K39" s="69">
        <f>SUM(K35:K38)</f>
        <v>927</v>
      </c>
      <c r="L39" s="30"/>
      <c r="M39" s="17"/>
    </row>
    <row r="40" spans="1:13" ht="15.75">
      <c r="A40" s="2"/>
      <c r="B40" s="8"/>
      <c r="C40" s="8"/>
      <c r="D40" s="8"/>
      <c r="E40" s="70"/>
      <c r="F40" s="18"/>
      <c r="G40" s="70"/>
      <c r="H40" s="66"/>
      <c r="I40" s="70"/>
      <c r="J40" s="18"/>
      <c r="K40" s="70"/>
      <c r="L40" s="31"/>
      <c r="M40" s="17"/>
    </row>
    <row r="41" spans="1:13" ht="15.75">
      <c r="A41" s="2"/>
      <c r="B41" s="8"/>
      <c r="C41" s="8"/>
      <c r="D41" s="8"/>
      <c r="E41" s="66"/>
      <c r="F41" s="66"/>
      <c r="G41" s="66"/>
      <c r="H41" s="66"/>
      <c r="I41" s="66"/>
      <c r="J41" s="66"/>
      <c r="K41" s="66"/>
      <c r="L41" s="24"/>
      <c r="M41" s="17"/>
    </row>
    <row r="42" spans="1:13" ht="15.75">
      <c r="A42" s="2"/>
      <c r="B42" s="8"/>
      <c r="C42" s="28" t="s">
        <v>162</v>
      </c>
      <c r="D42" s="8"/>
      <c r="E42" s="66"/>
      <c r="F42" s="66"/>
      <c r="G42" s="66"/>
      <c r="H42" s="66"/>
      <c r="I42" s="66"/>
      <c r="J42" s="66"/>
      <c r="K42" s="66"/>
      <c r="L42" s="24"/>
      <c r="M42" s="17"/>
    </row>
    <row r="43" spans="1:13" ht="15.75">
      <c r="A43" s="2"/>
      <c r="B43" s="8"/>
      <c r="C43" s="8" t="s">
        <v>116</v>
      </c>
      <c r="D43" s="8"/>
      <c r="E43" s="18">
        <f>+I43-390</f>
        <v>604</v>
      </c>
      <c r="F43" s="18"/>
      <c r="G43" s="18">
        <f>+K43-1224</f>
        <v>327</v>
      </c>
      <c r="H43" s="18"/>
      <c r="I43" s="18">
        <f>+I45-I44</f>
        <v>994</v>
      </c>
      <c r="J43" s="18"/>
      <c r="K43" s="18">
        <f>+K45-K44</f>
        <v>1551</v>
      </c>
      <c r="L43" s="24"/>
      <c r="M43" s="17"/>
    </row>
    <row r="44" spans="1:13" ht="16.5" thickBot="1">
      <c r="A44" s="2"/>
      <c r="B44" s="8"/>
      <c r="C44" s="8" t="s">
        <v>91</v>
      </c>
      <c r="D44" s="8"/>
      <c r="E44" s="18">
        <f>+I44+128</f>
        <v>29</v>
      </c>
      <c r="F44" s="66"/>
      <c r="G44" s="18">
        <f>+K44+18</f>
        <v>-606</v>
      </c>
      <c r="H44" s="66"/>
      <c r="I44" s="18">
        <v>-99</v>
      </c>
      <c r="J44" s="66"/>
      <c r="K44" s="18">
        <v>-624</v>
      </c>
      <c r="L44" s="24"/>
      <c r="M44" s="17"/>
    </row>
    <row r="45" spans="1:13" ht="16.5" thickBot="1">
      <c r="A45" s="2"/>
      <c r="B45" s="8"/>
      <c r="C45" s="28"/>
      <c r="D45" s="8"/>
      <c r="E45" s="71">
        <f>+E39</f>
        <v>633</v>
      </c>
      <c r="F45" s="18"/>
      <c r="G45" s="71">
        <f>+G39</f>
        <v>-279</v>
      </c>
      <c r="H45" s="66"/>
      <c r="I45" s="71">
        <f>+I39</f>
        <v>895</v>
      </c>
      <c r="J45" s="18"/>
      <c r="K45" s="71">
        <f>+K39</f>
        <v>927</v>
      </c>
      <c r="L45" s="24"/>
      <c r="M45" s="17"/>
    </row>
    <row r="46" spans="1:13" ht="15.75">
      <c r="A46" s="2"/>
      <c r="B46" s="8"/>
      <c r="C46" s="8"/>
      <c r="D46" s="8"/>
      <c r="E46" s="66"/>
      <c r="F46" s="66"/>
      <c r="G46" s="66"/>
      <c r="H46" s="66"/>
      <c r="I46" s="66"/>
      <c r="J46" s="66"/>
      <c r="K46" s="66"/>
      <c r="L46" s="24"/>
      <c r="M46" s="17"/>
    </row>
    <row r="47" spans="1:13" ht="15.75" hidden="1">
      <c r="A47" s="2"/>
      <c r="B47" s="8"/>
      <c r="C47" s="59" t="s">
        <v>85</v>
      </c>
      <c r="D47" s="8"/>
      <c r="E47" s="66"/>
      <c r="F47" s="66"/>
      <c r="G47" s="66"/>
      <c r="H47" s="66"/>
      <c r="I47" s="66"/>
      <c r="J47" s="66"/>
      <c r="K47" s="66"/>
      <c r="L47" s="24"/>
      <c r="M47" s="17"/>
    </row>
    <row r="48" spans="1:13" ht="15.75" hidden="1">
      <c r="A48" s="2"/>
      <c r="B48" s="8"/>
      <c r="C48" s="25" t="s">
        <v>82</v>
      </c>
      <c r="D48" s="8"/>
      <c r="E48" s="25">
        <v>0.21</v>
      </c>
      <c r="F48" s="25"/>
      <c r="G48" s="25">
        <v>0.43</v>
      </c>
      <c r="H48" s="25"/>
      <c r="I48" s="25">
        <v>0.21</v>
      </c>
      <c r="J48" s="25"/>
      <c r="K48" s="25">
        <v>0.21</v>
      </c>
      <c r="L48" s="24"/>
      <c r="M48" s="17"/>
    </row>
    <row r="49" spans="1:13" ht="16.5" hidden="1" thickBot="1">
      <c r="A49" s="2"/>
      <c r="B49" s="8"/>
      <c r="C49" s="25" t="s">
        <v>83</v>
      </c>
      <c r="D49" s="8"/>
      <c r="E49" s="72">
        <v>0</v>
      </c>
      <c r="F49" s="25"/>
      <c r="G49" s="72">
        <v>0</v>
      </c>
      <c r="H49" s="25"/>
      <c r="I49" s="72">
        <v>0</v>
      </c>
      <c r="J49" s="25"/>
      <c r="K49" s="72">
        <v>0</v>
      </c>
      <c r="L49" s="24"/>
      <c r="M49" s="17"/>
    </row>
    <row r="50" spans="1:13" ht="16.5" thickBot="1">
      <c r="A50" s="2"/>
      <c r="B50" s="8"/>
      <c r="C50" s="25"/>
      <c r="D50" s="8"/>
      <c r="E50" s="72"/>
      <c r="F50" s="25"/>
      <c r="G50" s="72"/>
      <c r="H50" s="25"/>
      <c r="I50" s="72"/>
      <c r="J50" s="25"/>
      <c r="K50" s="72"/>
      <c r="L50" s="24"/>
      <c r="M50" s="17"/>
    </row>
    <row r="51" spans="1:22" ht="16.5" thickBot="1">
      <c r="A51" s="5"/>
      <c r="B51" s="25"/>
      <c r="C51" s="59" t="s">
        <v>85</v>
      </c>
      <c r="D51" s="25"/>
      <c r="E51" s="73">
        <v>0.07</v>
      </c>
      <c r="F51" s="59"/>
      <c r="G51" s="73">
        <v>0.04</v>
      </c>
      <c r="H51" s="59"/>
      <c r="I51" s="73">
        <v>0.12</v>
      </c>
      <c r="J51" s="59"/>
      <c r="K51" s="73">
        <v>0.18</v>
      </c>
      <c r="L51" s="58"/>
      <c r="M51" s="59"/>
      <c r="N51" s="60"/>
      <c r="O51" s="60"/>
      <c r="P51" s="60"/>
      <c r="Q51" s="60"/>
      <c r="R51" s="60"/>
      <c r="S51" s="60"/>
      <c r="T51" s="60"/>
      <c r="U51" s="60"/>
      <c r="V51" s="60"/>
    </row>
    <row r="52" spans="1:13" ht="15.75">
      <c r="A52" s="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32"/>
      <c r="M52" s="25"/>
    </row>
    <row r="53" spans="1:13" ht="15.75">
      <c r="A53" s="2"/>
      <c r="B53" s="8"/>
      <c r="C53" s="28" t="s">
        <v>84</v>
      </c>
      <c r="D53" s="8"/>
      <c r="E53" s="74" t="s">
        <v>6</v>
      </c>
      <c r="F53" s="68"/>
      <c r="G53" s="74" t="s">
        <v>6</v>
      </c>
      <c r="H53" s="75"/>
      <c r="I53" s="76" t="s">
        <v>6</v>
      </c>
      <c r="J53" s="75"/>
      <c r="K53" s="76" t="s">
        <v>6</v>
      </c>
      <c r="L53" s="61"/>
      <c r="M53" s="17"/>
    </row>
    <row r="54" spans="1:13" ht="15.75">
      <c r="A54" s="2"/>
      <c r="B54" s="8"/>
      <c r="C54" s="8"/>
      <c r="D54" s="2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2"/>
      <c r="B55" s="8"/>
      <c r="C55" s="28" t="s">
        <v>135</v>
      </c>
      <c r="D55" s="2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2"/>
      <c r="B56" s="8"/>
      <c r="C56" s="28" t="s">
        <v>139</v>
      </c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2"/>
      <c r="C57" s="8"/>
      <c r="D57" s="2"/>
      <c r="E57" s="2"/>
      <c r="F57" s="33"/>
      <c r="G57" s="2"/>
      <c r="H57" s="33"/>
      <c r="I57" s="2"/>
      <c r="J57" s="33"/>
      <c r="K57" s="2"/>
      <c r="L57" s="2"/>
      <c r="M57" s="2"/>
    </row>
    <row r="58" spans="3:13" ht="15.75">
      <c r="C58" s="2"/>
      <c r="D58" s="2"/>
      <c r="E58" s="2"/>
      <c r="F58" s="33"/>
      <c r="G58" s="2"/>
      <c r="H58" s="33"/>
      <c r="I58" s="2"/>
      <c r="J58" s="33"/>
      <c r="K58" s="2"/>
      <c r="L58" s="2"/>
      <c r="M58" s="2"/>
    </row>
    <row r="59" spans="3:13" ht="15.75">
      <c r="C59" s="2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3:13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7"/>
  <sheetViews>
    <sheetView showOutlineSymbols="0" workbookViewId="0" topLeftCell="B6">
      <selection activeCell="K24" sqref="K24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130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31 DECEMBER 2011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2011</v>
      </c>
      <c r="F10" s="8"/>
      <c r="G10" s="34">
        <f>+'Income Statemen'!G10</f>
        <v>2010</v>
      </c>
      <c r="H10" s="8"/>
      <c r="I10" s="34">
        <f>+E10</f>
        <v>2011</v>
      </c>
      <c r="J10" s="8"/>
      <c r="K10" s="34">
        <f>+G10</f>
        <v>2010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148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74</v>
      </c>
      <c r="J12" s="64"/>
      <c r="K12" s="64" t="s">
        <v>75</v>
      </c>
      <c r="L12" s="12"/>
      <c r="M12" s="8"/>
    </row>
    <row r="13" spans="1:13" ht="15.75">
      <c r="A13" s="2"/>
      <c r="B13" s="8"/>
      <c r="C13" s="8"/>
      <c r="D13" s="8"/>
      <c r="E13" s="65">
        <f>+'Income Statemen'!E13</f>
        <v>40908</v>
      </c>
      <c r="F13" s="50"/>
      <c r="G13" s="65">
        <f>+E13</f>
        <v>40908</v>
      </c>
      <c r="H13" s="50"/>
      <c r="I13" s="65">
        <f>+G13</f>
        <v>40908</v>
      </c>
      <c r="J13" s="50"/>
      <c r="K13" s="65">
        <f>+I13</f>
        <v>40908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81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119" t="str">
        <f>'Income Statemen'!C39</f>
        <v>Profit / (Loss) for the period</v>
      </c>
      <c r="D17" s="119"/>
      <c r="E17" s="120">
        <f>'Income Statemen'!E45</f>
        <v>633</v>
      </c>
      <c r="F17" s="120"/>
      <c r="G17" s="120">
        <f>'Income Statemen'!G45</f>
        <v>-279</v>
      </c>
      <c r="H17" s="120"/>
      <c r="I17" s="120">
        <f>'Income Statemen'!I45</f>
        <v>895</v>
      </c>
      <c r="J17" s="120"/>
      <c r="K17" s="120">
        <f>'Income Statemen'!K45</f>
        <v>927</v>
      </c>
      <c r="L17" s="18"/>
      <c r="M17" s="17"/>
    </row>
    <row r="18" spans="1:13" ht="15.75">
      <c r="A18" s="2"/>
      <c r="B18" s="8"/>
      <c r="C18" s="119"/>
      <c r="D18" s="119"/>
      <c r="E18" s="120"/>
      <c r="F18" s="120"/>
      <c r="G18" s="120"/>
      <c r="H18" s="121"/>
      <c r="I18" s="120"/>
      <c r="J18" s="120"/>
      <c r="K18" s="120"/>
      <c r="L18" s="18"/>
      <c r="M18" s="17"/>
    </row>
    <row r="19" spans="1:13" ht="15.75">
      <c r="A19" s="2"/>
      <c r="B19" s="8"/>
      <c r="C19" s="119" t="s">
        <v>92</v>
      </c>
      <c r="D19" s="119"/>
      <c r="E19" s="120">
        <f>+I19-234</f>
        <v>395</v>
      </c>
      <c r="F19" s="120"/>
      <c r="G19" s="120">
        <f>+K19-104</f>
        <v>-163</v>
      </c>
      <c r="H19" s="121"/>
      <c r="I19" s="120">
        <v>629</v>
      </c>
      <c r="J19" s="120"/>
      <c r="K19" s="120">
        <v>-59</v>
      </c>
      <c r="L19" s="18"/>
      <c r="M19" s="17"/>
    </row>
    <row r="20" spans="1:13" ht="15.75">
      <c r="A20" s="2"/>
      <c r="B20" s="8"/>
      <c r="C20" s="119" t="s">
        <v>93</v>
      </c>
      <c r="D20" s="119"/>
      <c r="E20" s="120"/>
      <c r="F20" s="120"/>
      <c r="G20" s="120"/>
      <c r="H20" s="121"/>
      <c r="I20" s="120"/>
      <c r="J20" s="120"/>
      <c r="K20" s="120"/>
      <c r="L20" s="18"/>
      <c r="M20" s="17"/>
    </row>
    <row r="21" spans="1:13" ht="15.75">
      <c r="A21" s="2"/>
      <c r="B21" s="8"/>
      <c r="C21" s="119"/>
      <c r="D21" s="119"/>
      <c r="E21" s="120"/>
      <c r="F21" s="120"/>
      <c r="G21" s="120"/>
      <c r="H21" s="121"/>
      <c r="I21" s="120"/>
      <c r="J21" s="120"/>
      <c r="K21" s="120"/>
      <c r="L21" s="18"/>
      <c r="M21" s="17"/>
    </row>
    <row r="22" spans="1:13" ht="15.75">
      <c r="A22" s="2"/>
      <c r="B22" s="8"/>
      <c r="C22" s="119" t="s">
        <v>124</v>
      </c>
      <c r="D22" s="119"/>
      <c r="E22" s="120">
        <f>+I22-19</f>
        <v>-3</v>
      </c>
      <c r="F22" s="120"/>
      <c r="G22" s="120">
        <f>+K22+3653</f>
        <v>458</v>
      </c>
      <c r="H22" s="121"/>
      <c r="I22" s="120">
        <v>16</v>
      </c>
      <c r="J22" s="120"/>
      <c r="K22" s="120">
        <v>-3195</v>
      </c>
      <c r="L22" s="18"/>
      <c r="M22" s="17"/>
    </row>
    <row r="23" spans="1:13" ht="15" customHeight="1">
      <c r="A23" s="2"/>
      <c r="B23" s="8"/>
      <c r="C23" s="119" t="s">
        <v>123</v>
      </c>
      <c r="D23" s="119"/>
      <c r="E23" s="120"/>
      <c r="F23" s="120"/>
      <c r="G23" s="120"/>
      <c r="H23" s="121"/>
      <c r="I23" s="120"/>
      <c r="J23" s="120"/>
      <c r="K23" s="120"/>
      <c r="L23" s="31"/>
      <c r="M23" s="17"/>
    </row>
    <row r="24" spans="1:13" ht="15" customHeight="1">
      <c r="A24" s="2"/>
      <c r="B24" s="8"/>
      <c r="C24" s="119"/>
      <c r="D24" s="119"/>
      <c r="E24" s="120"/>
      <c r="F24" s="120"/>
      <c r="G24" s="120"/>
      <c r="H24" s="121"/>
      <c r="I24" s="120"/>
      <c r="J24" s="120"/>
      <c r="K24" s="120"/>
      <c r="L24" s="31"/>
      <c r="M24" s="17"/>
    </row>
    <row r="25" spans="1:13" ht="15" customHeight="1">
      <c r="A25" s="2"/>
      <c r="B25" s="8"/>
      <c r="C25" s="119" t="s">
        <v>157</v>
      </c>
      <c r="D25" s="119"/>
      <c r="E25" s="120">
        <v>0</v>
      </c>
      <c r="F25" s="120"/>
      <c r="G25" s="120">
        <v>633</v>
      </c>
      <c r="H25" s="121"/>
      <c r="I25" s="120">
        <v>0</v>
      </c>
      <c r="J25" s="120"/>
      <c r="K25" s="120">
        <v>633</v>
      </c>
      <c r="L25" s="31"/>
      <c r="M25" s="17"/>
    </row>
    <row r="26" spans="1:13" ht="15" customHeight="1">
      <c r="A26" s="2"/>
      <c r="B26" s="8"/>
      <c r="C26" s="119"/>
      <c r="D26" s="119"/>
      <c r="E26" s="120"/>
      <c r="F26" s="120"/>
      <c r="G26" s="120"/>
      <c r="H26" s="121"/>
      <c r="I26" s="120"/>
      <c r="J26" s="120"/>
      <c r="K26" s="120"/>
      <c r="L26" s="31"/>
      <c r="M26" s="17"/>
    </row>
    <row r="27" spans="1:13" ht="15" customHeight="1" thickBot="1">
      <c r="A27" s="2"/>
      <c r="B27" s="8"/>
      <c r="C27" s="122" t="s">
        <v>144</v>
      </c>
      <c r="D27" s="119"/>
      <c r="E27" s="120"/>
      <c r="F27" s="120"/>
      <c r="G27" s="120"/>
      <c r="H27" s="121"/>
      <c r="I27" s="120"/>
      <c r="J27" s="120"/>
      <c r="K27" s="120"/>
      <c r="L27" s="31"/>
      <c r="M27" s="17"/>
    </row>
    <row r="28" spans="1:13" ht="16.5" thickBot="1">
      <c r="A28" s="2"/>
      <c r="B28" s="8"/>
      <c r="C28" s="122" t="s">
        <v>94</v>
      </c>
      <c r="D28" s="119"/>
      <c r="E28" s="123">
        <f>SUM(E17:E27)</f>
        <v>1025</v>
      </c>
      <c r="F28" s="120"/>
      <c r="G28" s="123">
        <f>SUM(G17:G27)</f>
        <v>649</v>
      </c>
      <c r="H28" s="121"/>
      <c r="I28" s="123">
        <f>SUM(I17:I27)</f>
        <v>1540</v>
      </c>
      <c r="J28" s="120"/>
      <c r="K28" s="123">
        <f>SUM(K17:K27)</f>
        <v>-1694</v>
      </c>
      <c r="L28" s="30"/>
      <c r="M28" s="17"/>
    </row>
    <row r="29" spans="1:13" ht="15.75">
      <c r="A29" s="2"/>
      <c r="B29" s="8"/>
      <c r="C29" s="119"/>
      <c r="D29" s="119"/>
      <c r="E29" s="124"/>
      <c r="F29" s="120"/>
      <c r="G29" s="124"/>
      <c r="H29" s="121"/>
      <c r="I29" s="124"/>
      <c r="J29" s="120"/>
      <c r="K29" s="124"/>
      <c r="L29" s="31"/>
      <c r="M29" s="17"/>
    </row>
    <row r="30" spans="1:13" ht="15.75">
      <c r="A30" s="2"/>
      <c r="B30" s="8"/>
      <c r="C30" s="119"/>
      <c r="D30" s="119"/>
      <c r="E30" s="121"/>
      <c r="F30" s="121"/>
      <c r="G30" s="121"/>
      <c r="H30" s="121"/>
      <c r="I30" s="121"/>
      <c r="J30" s="121"/>
      <c r="K30" s="121"/>
      <c r="L30" s="24"/>
      <c r="M30" s="17"/>
    </row>
    <row r="31" spans="1:13" ht="15.75">
      <c r="A31" s="2"/>
      <c r="B31" s="8"/>
      <c r="C31" s="122" t="s">
        <v>145</v>
      </c>
      <c r="D31" s="119"/>
      <c r="E31" s="121"/>
      <c r="F31" s="121"/>
      <c r="G31" s="121"/>
      <c r="H31" s="121"/>
      <c r="I31" s="121"/>
      <c r="J31" s="121"/>
      <c r="K31" s="121"/>
      <c r="L31" s="24"/>
      <c r="M31" s="17"/>
    </row>
    <row r="32" spans="1:13" ht="15.75">
      <c r="A32" s="2"/>
      <c r="B32" s="8"/>
      <c r="C32" s="119" t="str">
        <f>+'[1]Income Statemen'!C45</f>
        <v>Owner of  the Parent</v>
      </c>
      <c r="D32" s="119"/>
      <c r="E32" s="120">
        <f>+E34-E33</f>
        <v>996</v>
      </c>
      <c r="F32" s="120"/>
      <c r="G32" s="120">
        <f>+G34-G33</f>
        <v>1255</v>
      </c>
      <c r="H32" s="120"/>
      <c r="I32" s="120">
        <f>+I34-I33</f>
        <v>1639</v>
      </c>
      <c r="J32" s="120"/>
      <c r="K32" s="120">
        <f>+K34-K33</f>
        <v>-1070</v>
      </c>
      <c r="L32" s="24"/>
      <c r="M32" s="17"/>
    </row>
    <row r="33" spans="1:13" ht="16.5" thickBot="1">
      <c r="A33" s="2"/>
      <c r="B33" s="8"/>
      <c r="C33" s="119" t="str">
        <f>+'[1]Income Statemen'!C46</f>
        <v>Non-controlling interest</v>
      </c>
      <c r="D33" s="119"/>
      <c r="E33" s="120">
        <v>29</v>
      </c>
      <c r="F33" s="121"/>
      <c r="G33" s="120">
        <v>-606</v>
      </c>
      <c r="H33" s="121"/>
      <c r="I33" s="120">
        <v>-99</v>
      </c>
      <c r="J33" s="121"/>
      <c r="K33" s="120">
        <v>-624</v>
      </c>
      <c r="L33" s="24"/>
      <c r="M33" s="17"/>
    </row>
    <row r="34" spans="1:13" ht="16.5" thickBot="1">
      <c r="A34" s="2"/>
      <c r="B34" s="8"/>
      <c r="C34" s="125"/>
      <c r="D34" s="119"/>
      <c r="E34" s="126">
        <f>+E28</f>
        <v>1025</v>
      </c>
      <c r="F34" s="120"/>
      <c r="G34" s="126">
        <f>+G28</f>
        <v>649</v>
      </c>
      <c r="H34" s="121"/>
      <c r="I34" s="126">
        <f>+I28</f>
        <v>1540</v>
      </c>
      <c r="J34" s="120"/>
      <c r="K34" s="126">
        <f>+K28</f>
        <v>-1694</v>
      </c>
      <c r="L34" s="24"/>
      <c r="M34" s="17"/>
    </row>
    <row r="35" spans="1:13" ht="15.75">
      <c r="A35" s="2"/>
      <c r="B35" s="8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8"/>
      <c r="C36" s="28" t="s">
        <v>95</v>
      </c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2"/>
      <c r="B37" s="8"/>
      <c r="C37" s="28" t="str">
        <f>+'Income Statemen'!C56</f>
        <v> the Audited Financial Statements for the year ended 31st March 2011)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2"/>
      <c r="B38" s="2"/>
      <c r="C38" s="8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ht="15.75">
      <c r="C87" s="2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workbookViewId="0" topLeftCell="A1">
      <selection activeCell="E1" sqref="E1"/>
    </sheetView>
  </sheetViews>
  <sheetFormatPr defaultColWidth="8.88671875" defaultRowHeight="15"/>
  <cols>
    <col min="1" max="1" width="3.88671875" style="85" customWidth="1"/>
    <col min="2" max="2" width="4.6640625" style="85" customWidth="1"/>
    <col min="3" max="3" width="19.6640625" style="85" customWidth="1"/>
    <col min="4" max="4" width="36.77734375" style="85" customWidth="1"/>
    <col min="5" max="5" width="13.77734375" style="85" customWidth="1"/>
    <col min="6" max="6" width="4.6640625" style="85" customWidth="1"/>
    <col min="7" max="7" width="13.3359375" style="85" customWidth="1"/>
    <col min="8" max="8" width="3.99609375" style="85" customWidth="1"/>
    <col min="9" max="9" width="1.77734375" style="85" customWidth="1"/>
    <col min="10" max="14" width="9.6640625" style="85" hidden="1" customWidth="1"/>
    <col min="15" max="16384" width="9.6640625" style="85" customWidth="1"/>
  </cols>
  <sheetData>
    <row r="2" spans="2:4" ht="19.5">
      <c r="B2" s="86" t="s">
        <v>40</v>
      </c>
      <c r="C2" s="87"/>
      <c r="D2" s="87"/>
    </row>
    <row r="3" ht="15">
      <c r="B3" s="88" t="s">
        <v>41</v>
      </c>
    </row>
    <row r="4" ht="15">
      <c r="B4" s="88"/>
    </row>
    <row r="5" spans="2:4" ht="18">
      <c r="B5" s="89" t="s">
        <v>111</v>
      </c>
      <c r="C5" s="90"/>
      <c r="D5" s="90"/>
    </row>
    <row r="6" spans="2:4" ht="18">
      <c r="B6" s="89" t="s">
        <v>149</v>
      </c>
      <c r="C6" s="90"/>
      <c r="D6" s="90"/>
    </row>
    <row r="7" spans="2:7" ht="15">
      <c r="B7" s="87"/>
      <c r="C7" s="87"/>
      <c r="D7" s="87"/>
      <c r="E7" s="91" t="s">
        <v>70</v>
      </c>
      <c r="G7" s="91" t="s">
        <v>70</v>
      </c>
    </row>
    <row r="8" spans="2:7" ht="15">
      <c r="B8" s="87"/>
      <c r="C8" s="87"/>
      <c r="D8" s="87"/>
      <c r="E8" s="92">
        <v>40908</v>
      </c>
      <c r="G8" s="92">
        <v>40633</v>
      </c>
    </row>
    <row r="9" spans="5:7" ht="15">
      <c r="E9" s="91" t="s">
        <v>5</v>
      </c>
      <c r="G9" s="91" t="s">
        <v>5</v>
      </c>
    </row>
    <row r="10" spans="2:7" ht="18">
      <c r="B10" s="89" t="s">
        <v>96</v>
      </c>
      <c r="E10" s="93" t="s">
        <v>122</v>
      </c>
      <c r="G10" s="93" t="s">
        <v>121</v>
      </c>
    </row>
    <row r="11" spans="2:7" ht="15">
      <c r="B11" s="90"/>
      <c r="G11" s="93"/>
    </row>
    <row r="12" spans="2:7" ht="18">
      <c r="B12" s="94" t="s">
        <v>76</v>
      </c>
      <c r="C12" s="95"/>
      <c r="D12" s="95"/>
      <c r="E12" s="96"/>
      <c r="F12" s="95"/>
      <c r="G12" s="96"/>
    </row>
    <row r="13" spans="2:7" ht="18" customHeight="1">
      <c r="B13" s="95" t="s">
        <v>51</v>
      </c>
      <c r="D13" s="95"/>
      <c r="E13" s="96">
        <v>235501</v>
      </c>
      <c r="F13" s="95"/>
      <c r="G13" s="96">
        <v>234927</v>
      </c>
    </row>
    <row r="14" spans="2:7" ht="18" customHeight="1">
      <c r="B14" s="95" t="s">
        <v>77</v>
      </c>
      <c r="D14" s="95"/>
      <c r="E14" s="96">
        <v>1848</v>
      </c>
      <c r="F14" s="95"/>
      <c r="G14" s="96">
        <v>1867</v>
      </c>
    </row>
    <row r="15" spans="2:7" ht="18">
      <c r="B15" s="95" t="s">
        <v>52</v>
      </c>
      <c r="D15" s="95"/>
      <c r="E15" s="96">
        <v>30123</v>
      </c>
      <c r="F15" s="95"/>
      <c r="G15" s="96">
        <v>20542</v>
      </c>
    </row>
    <row r="16" spans="2:7" ht="18" customHeight="1">
      <c r="B16" s="95" t="s">
        <v>87</v>
      </c>
      <c r="D16" s="95"/>
      <c r="E16" s="96">
        <v>29</v>
      </c>
      <c r="F16" s="95"/>
      <c r="G16" s="97">
        <v>83</v>
      </c>
    </row>
    <row r="17" spans="2:7" ht="18" customHeight="1">
      <c r="B17" s="95" t="s">
        <v>125</v>
      </c>
      <c r="D17" s="95"/>
      <c r="E17" s="96">
        <v>619</v>
      </c>
      <c r="F17" s="95"/>
      <c r="G17" s="96">
        <v>606</v>
      </c>
    </row>
    <row r="18" spans="2:7" ht="18" customHeight="1">
      <c r="B18" s="95" t="s">
        <v>8</v>
      </c>
      <c r="D18" s="95"/>
      <c r="E18" s="96">
        <v>392</v>
      </c>
      <c r="F18" s="95"/>
      <c r="G18" s="96">
        <v>527</v>
      </c>
    </row>
    <row r="19" spans="2:7" ht="18" customHeight="1">
      <c r="B19" s="95" t="s">
        <v>68</v>
      </c>
      <c r="D19" s="95"/>
      <c r="E19" s="96">
        <v>84521</v>
      </c>
      <c r="F19" s="95"/>
      <c r="G19" s="96">
        <v>76695</v>
      </c>
    </row>
    <row r="20" spans="2:7" ht="18" customHeight="1">
      <c r="B20" s="95" t="s">
        <v>67</v>
      </c>
      <c r="D20" s="95"/>
      <c r="E20" s="96">
        <v>54</v>
      </c>
      <c r="F20" s="95"/>
      <c r="G20" s="96">
        <v>54</v>
      </c>
    </row>
    <row r="21" spans="2:7" ht="18" customHeight="1">
      <c r="B21" s="94" t="s">
        <v>97</v>
      </c>
      <c r="D21" s="95"/>
      <c r="E21" s="98">
        <f>SUM(E12:E20)</f>
        <v>353087</v>
      </c>
      <c r="F21" s="94"/>
      <c r="G21" s="98">
        <f>SUM(G12:G20)</f>
        <v>335301</v>
      </c>
    </row>
    <row r="22" spans="2:7" ht="18" customHeight="1">
      <c r="B22" s="95"/>
      <c r="D22" s="95"/>
      <c r="E22" s="96"/>
      <c r="F22" s="95"/>
      <c r="G22" s="96"/>
    </row>
    <row r="23" spans="2:7" ht="18" customHeight="1">
      <c r="B23" s="94" t="s">
        <v>9</v>
      </c>
      <c r="C23" s="95"/>
      <c r="D23" s="95"/>
      <c r="E23" s="96"/>
      <c r="F23" s="95"/>
      <c r="G23" s="96"/>
    </row>
    <row r="24" spans="2:7" ht="18" customHeight="1">
      <c r="B24" s="95" t="s">
        <v>12</v>
      </c>
      <c r="D24" s="95"/>
      <c r="E24" s="96">
        <v>22751</v>
      </c>
      <c r="F24" s="95"/>
      <c r="G24" s="96">
        <v>22806</v>
      </c>
    </row>
    <row r="25" spans="2:7" ht="18" customHeight="1">
      <c r="B25" s="95" t="s">
        <v>49</v>
      </c>
      <c r="D25" s="95"/>
      <c r="E25" s="96">
        <v>143137</v>
      </c>
      <c r="F25" s="95"/>
      <c r="G25" s="96">
        <v>148092</v>
      </c>
    </row>
    <row r="26" spans="2:7" ht="18" customHeight="1">
      <c r="B26" s="95" t="s">
        <v>142</v>
      </c>
      <c r="D26" s="95"/>
      <c r="E26" s="96">
        <v>10519</v>
      </c>
      <c r="F26" s="95"/>
      <c r="G26" s="96">
        <v>0</v>
      </c>
    </row>
    <row r="27" spans="2:7" ht="18" customHeight="1">
      <c r="B27" s="95" t="s">
        <v>48</v>
      </c>
      <c r="D27" s="95"/>
      <c r="E27" s="96">
        <v>16029</v>
      </c>
      <c r="F27" s="95"/>
      <c r="G27" s="96">
        <v>15762</v>
      </c>
    </row>
    <row r="28" spans="2:7" ht="18" customHeight="1">
      <c r="B28" s="95" t="s">
        <v>50</v>
      </c>
      <c r="D28" s="95"/>
      <c r="E28" s="96">
        <v>2683</v>
      </c>
      <c r="F28" s="95"/>
      <c r="G28" s="96">
        <v>35037</v>
      </c>
    </row>
    <row r="29" spans="2:7" ht="18">
      <c r="B29" s="94" t="s">
        <v>98</v>
      </c>
      <c r="C29" s="95"/>
      <c r="D29" s="95"/>
      <c r="E29" s="99">
        <f>SUM(E23:E28)</f>
        <v>195119</v>
      </c>
      <c r="F29" s="94"/>
      <c r="G29" s="99">
        <f>SUM(G23:G28)</f>
        <v>221697</v>
      </c>
    </row>
    <row r="30" spans="2:7" ht="18" customHeight="1">
      <c r="B30" s="95"/>
      <c r="C30" s="95"/>
      <c r="D30" s="95"/>
      <c r="E30" s="100"/>
      <c r="F30" s="95"/>
      <c r="G30" s="100"/>
    </row>
    <row r="31" spans="2:7" ht="18.75" customHeight="1" thickBot="1">
      <c r="B31" s="95"/>
      <c r="C31" s="95"/>
      <c r="D31" s="95"/>
      <c r="E31" s="96"/>
      <c r="F31" s="95"/>
      <c r="G31" s="96"/>
    </row>
    <row r="32" spans="2:7" ht="18.75" customHeight="1" thickBot="1">
      <c r="B32" s="94" t="s">
        <v>99</v>
      </c>
      <c r="C32" s="94"/>
      <c r="D32" s="94"/>
      <c r="E32" s="101">
        <f>+E29+E21</f>
        <v>548206</v>
      </c>
      <c r="F32" s="94"/>
      <c r="G32" s="101">
        <f>+G29+G21</f>
        <v>556998</v>
      </c>
    </row>
    <row r="33" spans="2:7" ht="18" customHeight="1">
      <c r="B33" s="95"/>
      <c r="C33" s="95"/>
      <c r="D33" s="95"/>
      <c r="E33" s="102"/>
      <c r="F33" s="95"/>
      <c r="G33" s="102"/>
    </row>
    <row r="34" spans="2:7" ht="18" customHeight="1">
      <c r="B34" s="95"/>
      <c r="C34" s="95"/>
      <c r="D34" s="95"/>
      <c r="E34" s="96"/>
      <c r="F34" s="95"/>
      <c r="G34" s="96"/>
    </row>
    <row r="35" spans="2:7" ht="18" customHeight="1">
      <c r="B35" s="94" t="s">
        <v>100</v>
      </c>
      <c r="C35" s="95"/>
      <c r="D35" s="95"/>
      <c r="E35" s="96"/>
      <c r="F35" s="95"/>
      <c r="G35" s="96"/>
    </row>
    <row r="36" spans="2:7" ht="18" customHeight="1">
      <c r="B36" s="94"/>
      <c r="C36" s="95"/>
      <c r="D36" s="95"/>
      <c r="E36" s="96"/>
      <c r="F36" s="95"/>
      <c r="G36" s="96"/>
    </row>
    <row r="37" spans="2:7" ht="18" customHeight="1">
      <c r="B37" s="94" t="s">
        <v>101</v>
      </c>
      <c r="C37" s="95"/>
      <c r="D37" s="95"/>
      <c r="E37" s="96"/>
      <c r="F37" s="95"/>
      <c r="G37" s="96"/>
    </row>
    <row r="38" spans="2:7" ht="18" customHeight="1">
      <c r="B38" s="95" t="s">
        <v>58</v>
      </c>
      <c r="D38" s="95"/>
      <c r="E38" s="96">
        <v>171710</v>
      </c>
      <c r="F38" s="95"/>
      <c r="G38" s="96">
        <v>171710</v>
      </c>
    </row>
    <row r="39" spans="2:7" ht="18">
      <c r="B39" s="95" t="s">
        <v>102</v>
      </c>
      <c r="D39" s="95"/>
      <c r="E39" s="96">
        <f>+SUM('Equity Change'!E33:I33)</f>
        <v>98539</v>
      </c>
      <c r="F39" s="95"/>
      <c r="G39" s="96">
        <v>97894</v>
      </c>
    </row>
    <row r="40" spans="2:7" ht="18">
      <c r="B40" s="95" t="s">
        <v>103</v>
      </c>
      <c r="D40" s="95"/>
      <c r="E40" s="96">
        <f>+'Equity Change'!K33</f>
        <v>73640</v>
      </c>
      <c r="F40" s="95"/>
      <c r="G40" s="96">
        <v>72646</v>
      </c>
    </row>
    <row r="41" spans="2:7" ht="18" customHeight="1">
      <c r="B41" s="95" t="s">
        <v>86</v>
      </c>
      <c r="D41" s="95"/>
      <c r="E41" s="100">
        <f>SUM(E38:E40)</f>
        <v>343889</v>
      </c>
      <c r="F41" s="95"/>
      <c r="G41" s="100">
        <f>SUM(G38:G40)</f>
        <v>342250</v>
      </c>
    </row>
    <row r="42" spans="2:7" ht="18">
      <c r="B42" s="95"/>
      <c r="D42" s="95"/>
      <c r="E42" s="96"/>
      <c r="F42" s="95"/>
      <c r="G42" s="96"/>
    </row>
    <row r="43" spans="2:7" ht="18" customHeight="1">
      <c r="B43" s="94" t="s">
        <v>91</v>
      </c>
      <c r="C43" s="87"/>
      <c r="D43" s="94"/>
      <c r="E43" s="103">
        <f>'Equity Change'!O33</f>
        <v>5392</v>
      </c>
      <c r="F43" s="94"/>
      <c r="G43" s="103">
        <v>5491</v>
      </c>
    </row>
    <row r="44" spans="2:7" ht="18" customHeight="1">
      <c r="B44" s="95"/>
      <c r="D44" s="95"/>
      <c r="E44" s="104"/>
      <c r="F44" s="95"/>
      <c r="G44" s="104"/>
    </row>
    <row r="45" spans="2:7" ht="18" customHeight="1" thickBot="1">
      <c r="B45" s="94" t="s">
        <v>104</v>
      </c>
      <c r="C45" s="87"/>
      <c r="D45" s="94"/>
      <c r="E45" s="105">
        <f>+E43+E41</f>
        <v>349281</v>
      </c>
      <c r="F45" s="94"/>
      <c r="G45" s="105">
        <f>+G43+G41</f>
        <v>347741</v>
      </c>
    </row>
    <row r="46" spans="2:7" ht="18" customHeight="1">
      <c r="B46" s="95"/>
      <c r="C46" s="95"/>
      <c r="D46" s="95"/>
      <c r="E46" s="96"/>
      <c r="F46" s="95"/>
      <c r="G46" s="96"/>
    </row>
    <row r="47" spans="2:7" ht="18" customHeight="1">
      <c r="B47" s="95"/>
      <c r="C47" s="95"/>
      <c r="D47" s="95"/>
      <c r="E47" s="96"/>
      <c r="F47" s="95"/>
      <c r="G47" s="96"/>
    </row>
    <row r="48" spans="2:7" ht="18" customHeight="1">
      <c r="B48" s="94" t="s">
        <v>107</v>
      </c>
      <c r="C48" s="95"/>
      <c r="D48" s="95"/>
      <c r="E48" s="96"/>
      <c r="F48" s="95"/>
      <c r="G48" s="96"/>
    </row>
    <row r="49" spans="2:7" ht="18" customHeight="1">
      <c r="B49" s="95" t="s">
        <v>39</v>
      </c>
      <c r="D49" s="95"/>
      <c r="E49" s="96">
        <v>95351</v>
      </c>
      <c r="F49" s="95"/>
      <c r="G49" s="96">
        <v>66458</v>
      </c>
    </row>
    <row r="50" spans="2:7" ht="18">
      <c r="B50" s="95" t="s">
        <v>42</v>
      </c>
      <c r="D50" s="95"/>
      <c r="E50" s="96">
        <v>77</v>
      </c>
      <c r="F50" s="95"/>
      <c r="G50" s="96">
        <v>171</v>
      </c>
    </row>
    <row r="51" spans="2:7" ht="18" customHeight="1">
      <c r="B51" s="95" t="s">
        <v>105</v>
      </c>
      <c r="D51" s="95"/>
      <c r="E51" s="96">
        <v>537</v>
      </c>
      <c r="F51" s="95"/>
      <c r="G51" s="96">
        <v>537</v>
      </c>
    </row>
    <row r="52" spans="2:7" ht="18.75" customHeight="1">
      <c r="B52" s="94" t="s">
        <v>108</v>
      </c>
      <c r="C52" s="95"/>
      <c r="D52" s="95"/>
      <c r="E52" s="98">
        <f>SUM(E48:E51)</f>
        <v>95965</v>
      </c>
      <c r="F52" s="94"/>
      <c r="G52" s="98">
        <f>SUM(G48:G51)</f>
        <v>67166</v>
      </c>
    </row>
    <row r="53" spans="2:7" ht="18.75" customHeight="1">
      <c r="B53" s="95"/>
      <c r="C53" s="95"/>
      <c r="D53" s="95"/>
      <c r="E53" s="106"/>
      <c r="F53" s="95"/>
      <c r="G53" s="106"/>
    </row>
    <row r="54" spans="2:7" ht="18.75" customHeight="1">
      <c r="B54" s="94" t="s">
        <v>10</v>
      </c>
      <c r="C54" s="95"/>
      <c r="D54" s="95"/>
      <c r="E54" s="96"/>
      <c r="F54" s="95"/>
      <c r="G54" s="96"/>
    </row>
    <row r="55" spans="2:7" ht="18.75" customHeight="1">
      <c r="B55" s="95" t="s">
        <v>53</v>
      </c>
      <c r="D55" s="95"/>
      <c r="E55" s="96">
        <v>29738</v>
      </c>
      <c r="F55" s="95"/>
      <c r="G55" s="96">
        <v>42921</v>
      </c>
    </row>
    <row r="56" spans="2:7" ht="18.75" customHeight="1">
      <c r="B56" s="95" t="s">
        <v>54</v>
      </c>
      <c r="D56" s="95"/>
      <c r="E56" s="96">
        <v>72734</v>
      </c>
      <c r="F56" s="95"/>
      <c r="G56" s="96">
        <v>58916</v>
      </c>
    </row>
    <row r="57" spans="2:7" ht="18.75" customHeight="1">
      <c r="B57" s="95" t="s">
        <v>43</v>
      </c>
      <c r="D57" s="95"/>
      <c r="E57" s="96">
        <v>0</v>
      </c>
      <c r="F57" s="95"/>
      <c r="G57" s="96">
        <v>40000</v>
      </c>
    </row>
    <row r="58" spans="2:7" ht="18">
      <c r="B58" s="95" t="s">
        <v>42</v>
      </c>
      <c r="D58" s="95"/>
      <c r="E58" s="96">
        <v>35</v>
      </c>
      <c r="F58" s="95"/>
      <c r="G58" s="96">
        <v>55</v>
      </c>
    </row>
    <row r="59" spans="2:7" ht="18.75" customHeight="1">
      <c r="B59" s="95" t="s">
        <v>4</v>
      </c>
      <c r="D59" s="95"/>
      <c r="E59" s="96">
        <v>453</v>
      </c>
      <c r="F59" s="95"/>
      <c r="G59" s="96">
        <v>199</v>
      </c>
    </row>
    <row r="60" spans="2:7" ht="18.75" customHeight="1">
      <c r="B60" s="95"/>
      <c r="D60" s="95"/>
      <c r="E60" s="96"/>
      <c r="F60" s="95"/>
      <c r="G60" s="96"/>
    </row>
    <row r="61" spans="2:7" ht="18.75" customHeight="1">
      <c r="B61" s="94" t="s">
        <v>109</v>
      </c>
      <c r="C61" s="95"/>
      <c r="D61" s="95"/>
      <c r="E61" s="98">
        <f>SUM(E55:E60)</f>
        <v>102960</v>
      </c>
      <c r="F61" s="95"/>
      <c r="G61" s="98">
        <f>SUM(G55:G60)</f>
        <v>142091</v>
      </c>
    </row>
    <row r="62" spans="2:7" ht="18">
      <c r="B62" s="95"/>
      <c r="C62" s="95"/>
      <c r="D62" s="95"/>
      <c r="E62" s="106"/>
      <c r="F62" s="107"/>
      <c r="G62" s="106"/>
    </row>
    <row r="63" spans="2:7" ht="18.75" thickBot="1">
      <c r="B63" s="94" t="s">
        <v>110</v>
      </c>
      <c r="C63" s="94"/>
      <c r="D63" s="94"/>
      <c r="E63" s="105">
        <f>+E61+E52</f>
        <v>198925</v>
      </c>
      <c r="F63" s="108"/>
      <c r="G63" s="105">
        <f>+G61+G52</f>
        <v>209257</v>
      </c>
    </row>
    <row r="64" spans="2:7" ht="18">
      <c r="B64" s="95"/>
      <c r="C64" s="95"/>
      <c r="D64" s="95"/>
      <c r="E64" s="106"/>
      <c r="F64" s="107"/>
      <c r="G64" s="106"/>
    </row>
    <row r="65" spans="2:7" ht="18.75" thickBot="1">
      <c r="B65" s="95"/>
      <c r="C65" s="95"/>
      <c r="D65" s="95"/>
      <c r="E65" s="109"/>
      <c r="F65" s="107"/>
      <c r="G65" s="109"/>
    </row>
    <row r="66" spans="2:7" ht="18.75" thickBot="1">
      <c r="B66" s="94" t="s">
        <v>106</v>
      </c>
      <c r="C66" s="95"/>
      <c r="D66" s="95"/>
      <c r="E66" s="110">
        <f>+E63+E45</f>
        <v>548206</v>
      </c>
      <c r="F66" s="107"/>
      <c r="G66" s="110">
        <f>+G63+G45</f>
        <v>556998</v>
      </c>
    </row>
    <row r="67" spans="2:7" ht="18">
      <c r="B67" s="95"/>
      <c r="C67" s="95"/>
      <c r="D67" s="95"/>
      <c r="E67" s="106"/>
      <c r="F67" s="107"/>
      <c r="G67" s="106"/>
    </row>
    <row r="68" spans="2:7" ht="18">
      <c r="B68" s="95"/>
      <c r="C68" s="95"/>
      <c r="D68" s="95"/>
      <c r="E68" s="106"/>
      <c r="F68" s="107"/>
      <c r="G68" s="106"/>
    </row>
    <row r="69" spans="2:7" ht="15">
      <c r="B69" s="87" t="s">
        <v>134</v>
      </c>
      <c r="C69" s="87"/>
      <c r="D69" s="87"/>
      <c r="E69" s="111"/>
      <c r="F69" s="111"/>
      <c r="G69" s="111"/>
    </row>
    <row r="70" spans="2:7" ht="15">
      <c r="B70" s="87" t="str">
        <f>'Income Statemen'!C56</f>
        <v> the Audited Financial Statements for the year ended 31st March 2011)</v>
      </c>
      <c r="C70" s="87"/>
      <c r="D70" s="87"/>
      <c r="E70" s="111"/>
      <c r="F70" s="111"/>
      <c r="G70" s="111"/>
    </row>
    <row r="71" spans="5:7" ht="15">
      <c r="E71" s="111"/>
      <c r="F71" s="111"/>
      <c r="G71" s="111"/>
    </row>
    <row r="72" spans="2:10" ht="18">
      <c r="B72" s="95"/>
      <c r="C72" s="95"/>
      <c r="D72" s="95"/>
      <c r="E72" s="107"/>
      <c r="F72" s="107"/>
      <c r="G72" s="107"/>
      <c r="H72" s="95"/>
      <c r="I72" s="95"/>
      <c r="J72" s="95"/>
    </row>
    <row r="73" spans="2:10" ht="18">
      <c r="B73" s="95"/>
      <c r="C73" s="95"/>
      <c r="D73" s="95"/>
      <c r="E73" s="106"/>
      <c r="F73" s="107"/>
      <c r="G73" s="106"/>
      <c r="H73" s="95"/>
      <c r="I73" s="95"/>
      <c r="J73" s="95"/>
    </row>
    <row r="74" spans="2:10" ht="18">
      <c r="B74" s="95"/>
      <c r="C74" s="95"/>
      <c r="D74" s="95"/>
      <c r="E74" s="106"/>
      <c r="F74" s="106"/>
      <c r="G74" s="106"/>
      <c r="H74" s="95"/>
      <c r="I74" s="95"/>
      <c r="J74" s="95"/>
    </row>
    <row r="75" spans="2:10" ht="18">
      <c r="B75" s="95"/>
      <c r="C75" s="95"/>
      <c r="D75" s="95"/>
      <c r="E75" s="106"/>
      <c r="F75" s="107"/>
      <c r="G75" s="106"/>
      <c r="H75" s="95"/>
      <c r="I75" s="95"/>
      <c r="J75" s="95"/>
    </row>
    <row r="76" spans="2:10" ht="18">
      <c r="B76" s="95"/>
      <c r="C76" s="95"/>
      <c r="D76" s="95"/>
      <c r="E76" s="106">
        <f>+E32-E66</f>
        <v>0</v>
      </c>
      <c r="F76" s="107"/>
      <c r="G76" s="106">
        <f>+G32-G66</f>
        <v>0</v>
      </c>
      <c r="H76" s="95"/>
      <c r="I76" s="95"/>
      <c r="J76" s="95"/>
    </row>
    <row r="77" spans="2:10" ht="18">
      <c r="B77" s="95"/>
      <c r="C77" s="95"/>
      <c r="D77" s="95"/>
      <c r="E77" s="106"/>
      <c r="F77" s="107"/>
      <c r="G77" s="106"/>
      <c r="H77" s="95"/>
      <c r="I77" s="95"/>
      <c r="J77" s="95"/>
    </row>
    <row r="78" spans="2:10" ht="18">
      <c r="B78" s="95"/>
      <c r="C78" s="95"/>
      <c r="D78" s="95"/>
      <c r="E78" s="106"/>
      <c r="F78" s="107"/>
      <c r="G78" s="106"/>
      <c r="H78" s="95"/>
      <c r="I78" s="95"/>
      <c r="J78" s="95"/>
    </row>
    <row r="79" spans="2:10" ht="18">
      <c r="B79" s="95"/>
      <c r="C79" s="95"/>
      <c r="D79" s="95"/>
      <c r="E79" s="106"/>
      <c r="F79" s="107"/>
      <c r="G79" s="106"/>
      <c r="H79" s="95"/>
      <c r="I79" s="95"/>
      <c r="J79" s="95"/>
    </row>
    <row r="80" spans="2:10" ht="18">
      <c r="B80" s="95"/>
      <c r="C80" s="95"/>
      <c r="D80" s="95"/>
      <c r="E80" s="112"/>
      <c r="F80" s="108"/>
      <c r="G80" s="112"/>
      <c r="H80" s="95"/>
      <c r="I80" s="95"/>
      <c r="J80" s="95"/>
    </row>
    <row r="81" spans="2:10" ht="18">
      <c r="B81" s="95"/>
      <c r="C81" s="95"/>
      <c r="D81" s="95"/>
      <c r="E81" s="106">
        <f>+E32-E51</f>
        <v>547669</v>
      </c>
      <c r="F81" s="107"/>
      <c r="G81" s="106">
        <f>+G32-G51</f>
        <v>556461</v>
      </c>
      <c r="H81" s="95"/>
      <c r="I81" s="95"/>
      <c r="J81" s="95"/>
    </row>
    <row r="82" spans="2:10" ht="18">
      <c r="B82" s="95"/>
      <c r="C82" s="95"/>
      <c r="D82" s="95"/>
      <c r="E82" s="113"/>
      <c r="F82" s="107"/>
      <c r="G82" s="113"/>
      <c r="H82" s="95"/>
      <c r="I82" s="95"/>
      <c r="J82" s="95"/>
    </row>
    <row r="83" spans="2:10" ht="18">
      <c r="B83" s="95"/>
      <c r="C83" s="95"/>
      <c r="D83" s="95"/>
      <c r="E83" s="106"/>
      <c r="F83" s="107"/>
      <c r="G83" s="106"/>
      <c r="H83" s="95"/>
      <c r="I83" s="95"/>
      <c r="J83" s="95"/>
    </row>
    <row r="84" spans="2:10" ht="18">
      <c r="B84" s="95"/>
      <c r="C84" s="95"/>
      <c r="D84" s="95"/>
      <c r="E84" s="106"/>
      <c r="F84" s="107"/>
      <c r="G84" s="106"/>
      <c r="H84" s="95"/>
      <c r="I84" s="95"/>
      <c r="J84" s="95"/>
    </row>
    <row r="85" spans="2:10" ht="18">
      <c r="B85" s="95"/>
      <c r="C85" s="95"/>
      <c r="D85" s="95"/>
      <c r="E85" s="106"/>
      <c r="F85" s="107"/>
      <c r="G85" s="106"/>
      <c r="H85" s="95"/>
      <c r="I85" s="95"/>
      <c r="J85" s="95"/>
    </row>
    <row r="86" spans="2:10" ht="18">
      <c r="B86" s="95"/>
      <c r="C86" s="95"/>
      <c r="D86" s="95"/>
      <c r="E86" s="112"/>
      <c r="F86" s="108"/>
      <c r="G86" s="112"/>
      <c r="H86" s="95"/>
      <c r="I86" s="95"/>
      <c r="J86" s="95"/>
    </row>
    <row r="87" spans="2:10" ht="18">
      <c r="B87" s="95"/>
      <c r="C87" s="95"/>
      <c r="D87" s="95"/>
      <c r="E87" s="107"/>
      <c r="F87" s="107"/>
      <c r="G87" s="107"/>
      <c r="H87" s="95"/>
      <c r="I87" s="95"/>
      <c r="J87" s="95"/>
    </row>
    <row r="88" spans="2:10" ht="18">
      <c r="B88" s="95"/>
      <c r="C88" s="95"/>
      <c r="D88" s="95"/>
      <c r="E88" s="114"/>
      <c r="F88" s="114"/>
      <c r="G88" s="114"/>
      <c r="H88" s="95"/>
      <c r="I88" s="95"/>
      <c r="J88" s="95"/>
    </row>
    <row r="89" spans="2:10" ht="18">
      <c r="B89" s="95"/>
      <c r="C89" s="95"/>
      <c r="D89" s="95"/>
      <c r="E89" s="107"/>
      <c r="F89" s="107"/>
      <c r="G89" s="107"/>
      <c r="H89" s="95"/>
      <c r="I89" s="95"/>
      <c r="J89" s="95"/>
    </row>
    <row r="90" spans="2:10" ht="18">
      <c r="B90" s="95"/>
      <c r="C90" s="95"/>
      <c r="D90" s="95"/>
      <c r="E90" s="107"/>
      <c r="F90" s="107"/>
      <c r="G90" s="107"/>
      <c r="H90" s="95"/>
      <c r="I90" s="95"/>
      <c r="J90" s="95"/>
    </row>
    <row r="91" spans="2:10" ht="18">
      <c r="B91" s="95"/>
      <c r="C91" s="95"/>
      <c r="D91" s="95"/>
      <c r="E91" s="107"/>
      <c r="F91" s="107"/>
      <c r="G91" s="107"/>
      <c r="H91" s="95"/>
      <c r="I91" s="95"/>
      <c r="J91" s="95"/>
    </row>
    <row r="92" spans="2:10" ht="18">
      <c r="B92" s="95"/>
      <c r="C92" s="95"/>
      <c r="D92" s="95"/>
      <c r="E92" s="107"/>
      <c r="F92" s="107"/>
      <c r="G92" s="107"/>
      <c r="H92" s="95"/>
      <c r="I92" s="95"/>
      <c r="J92" s="95"/>
    </row>
    <row r="93" spans="2:10" ht="18">
      <c r="B93" s="95"/>
      <c r="C93" s="95"/>
      <c r="D93" s="95"/>
      <c r="E93" s="107"/>
      <c r="F93" s="107"/>
      <c r="G93" s="107"/>
      <c r="H93" s="95"/>
      <c r="I93" s="95"/>
      <c r="J93" s="95"/>
    </row>
    <row r="94" spans="2:10" ht="18">
      <c r="B94" s="95"/>
      <c r="C94" s="95"/>
      <c r="D94" s="95"/>
      <c r="E94" s="107"/>
      <c r="F94" s="107"/>
      <c r="G94" s="107"/>
      <c r="H94" s="95"/>
      <c r="I94" s="95"/>
      <c r="J94" s="95"/>
    </row>
    <row r="95" spans="2:10" ht="18">
      <c r="B95" s="95"/>
      <c r="C95" s="95"/>
      <c r="D95" s="95"/>
      <c r="E95" s="107"/>
      <c r="F95" s="107"/>
      <c r="G95" s="107"/>
      <c r="H95" s="95"/>
      <c r="I95" s="95"/>
      <c r="J95" s="95"/>
    </row>
    <row r="96" spans="2:10" ht="18">
      <c r="B96" s="95"/>
      <c r="C96" s="95"/>
      <c r="D96" s="95"/>
      <c r="E96" s="95"/>
      <c r="F96" s="95"/>
      <c r="G96" s="95"/>
      <c r="H96" s="95"/>
      <c r="I96" s="95"/>
      <c r="J96" s="95"/>
    </row>
    <row r="97" spans="2:10" ht="18">
      <c r="B97" s="95"/>
      <c r="C97" s="95"/>
      <c r="D97" s="95"/>
      <c r="E97" s="95"/>
      <c r="F97" s="95"/>
      <c r="G97" s="95"/>
      <c r="H97" s="95"/>
      <c r="I97" s="95"/>
      <c r="J97" s="95"/>
    </row>
    <row r="98" spans="2:10" ht="18">
      <c r="B98" s="95"/>
      <c r="C98" s="95"/>
      <c r="D98" s="95"/>
      <c r="E98" s="95"/>
      <c r="F98" s="95"/>
      <c r="G98" s="95"/>
      <c r="H98" s="95"/>
      <c r="I98" s="95"/>
      <c r="J98" s="95"/>
    </row>
    <row r="99" spans="2:10" ht="18">
      <c r="B99" s="95"/>
      <c r="C99" s="95"/>
      <c r="D99" s="95"/>
      <c r="E99" s="95"/>
      <c r="F99" s="95"/>
      <c r="G99" s="95"/>
      <c r="H99" s="95"/>
      <c r="I99" s="95"/>
      <c r="J99" s="95"/>
    </row>
    <row r="100" spans="2:10" ht="18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ht="18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ht="18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ht="18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ht="18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ht="18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ht="18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ht="18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ht="18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ht="18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ht="18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ht="18"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2:10" ht="18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2:10" ht="18"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2:10" ht="18"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2:10" ht="18"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2:10" ht="18"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2:10" ht="18"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2:10" ht="18"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2:10" ht="18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2:10" ht="18"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2:10" ht="18"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2:10" ht="18"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2:10" ht="18"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2:10" ht="18"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2:10" ht="18">
      <c r="B125" s="95"/>
      <c r="C125" s="95"/>
      <c r="D125" s="95"/>
      <c r="E125" s="95"/>
      <c r="F125" s="95"/>
      <c r="G125" s="95"/>
      <c r="H125" s="95"/>
      <c r="I125" s="95"/>
      <c r="J125" s="95"/>
    </row>
  </sheetData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workbookViewId="0" topLeftCell="A7">
      <selection activeCell="B65" sqref="B65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131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31 DECEMBER 2011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90</v>
      </c>
      <c r="F9" s="8"/>
      <c r="G9" s="8"/>
      <c r="H9" s="8"/>
      <c r="I9" s="8"/>
      <c r="J9" s="8"/>
      <c r="K9" s="8"/>
      <c r="L9" s="8"/>
      <c r="O9" s="57" t="s">
        <v>114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115</v>
      </c>
      <c r="P10" s="57"/>
      <c r="Q10" s="57" t="s">
        <v>79</v>
      </c>
    </row>
    <row r="11" spans="1:17" ht="18">
      <c r="A11" s="8"/>
      <c r="B11" s="10"/>
      <c r="C11" s="8"/>
      <c r="D11" s="27"/>
      <c r="E11" s="28" t="s">
        <v>113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78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126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127</v>
      </c>
      <c r="I15" s="13" t="s">
        <v>89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465</v>
      </c>
      <c r="H20" s="16">
        <v>-4523</v>
      </c>
      <c r="I20" s="16">
        <v>73111</v>
      </c>
      <c r="J20" s="16"/>
      <c r="K20" s="16">
        <f>+'Balance Sheet'!G40</f>
        <v>72646</v>
      </c>
      <c r="L20" s="16"/>
      <c r="M20" s="16">
        <f>SUM(C20:K20)</f>
        <v>342250</v>
      </c>
      <c r="O20" s="16">
        <f>+'Balance Sheet'!G43</f>
        <v>5491</v>
      </c>
      <c r="P20" s="16"/>
      <c r="Q20" s="16">
        <f>+O20+M20</f>
        <v>347741</v>
      </c>
    </row>
    <row r="21" spans="1:17" ht="18">
      <c r="A21" s="8"/>
      <c r="B21" s="11" t="s">
        <v>140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118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8" hidden="1">
      <c r="A26" s="8"/>
      <c r="B26" s="51" t="s">
        <v>141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6" t="s">
        <v>120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465</v>
      </c>
      <c r="H27" s="117">
        <f>SUM(H20:H25)</f>
        <v>-4523</v>
      </c>
      <c r="I27" s="117">
        <f>SUM(I20:I25)</f>
        <v>73111</v>
      </c>
      <c r="J27" s="16"/>
      <c r="K27" s="117">
        <f>SUM(K20:K25)</f>
        <v>72646</v>
      </c>
      <c r="L27" s="16"/>
      <c r="M27" s="117">
        <f>SUM(M20:M25)</f>
        <v>342250</v>
      </c>
      <c r="O27" s="117">
        <f>SUM(O20:O25)</f>
        <v>5491</v>
      </c>
      <c r="P27" s="16"/>
      <c r="Q27" s="117">
        <f>SUM(Q20:Q25)</f>
        <v>347741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146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f>+Comprehensive!I19</f>
        <v>629</v>
      </c>
      <c r="H30" s="26">
        <f>+H33-H20</f>
        <v>16</v>
      </c>
      <c r="I30" s="26">
        <v>0</v>
      </c>
      <c r="J30" s="16"/>
      <c r="K30" s="26">
        <f>'Income Statemen'!I43</f>
        <v>994</v>
      </c>
      <c r="L30" s="16"/>
      <c r="M30" s="16">
        <f>SUM(C30:K30)</f>
        <v>1639</v>
      </c>
      <c r="O30" s="26">
        <f>'Income Statemen'!I44</f>
        <v>-99</v>
      </c>
      <c r="P30" s="16"/>
      <c r="Q30" s="16">
        <f>+O30+M30</f>
        <v>1540</v>
      </c>
    </row>
    <row r="31" spans="1:17" ht="18">
      <c r="A31" s="8"/>
      <c r="B31" s="11" t="s">
        <v>128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71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1094</v>
      </c>
      <c r="H33" s="22">
        <v>-4507</v>
      </c>
      <c r="I33" s="22">
        <f>SUM(I26:I31)</f>
        <v>73111</v>
      </c>
      <c r="J33" s="21"/>
      <c r="K33" s="22">
        <f>SUM(K26:K31)</f>
        <v>73640</v>
      </c>
      <c r="L33" s="21"/>
      <c r="M33" s="22">
        <f>SUM(M26:M31)</f>
        <v>343889</v>
      </c>
      <c r="O33" s="22">
        <f>SUM(O26:O31)</f>
        <v>5392</v>
      </c>
      <c r="P33" s="21"/>
      <c r="Q33" s="22">
        <f>SUM(Q26:Q31)</f>
        <v>349281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9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152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112</v>
      </c>
      <c r="C39" s="16">
        <v>171710</v>
      </c>
      <c r="D39" s="20"/>
      <c r="E39" s="16">
        <v>19911</v>
      </c>
      <c r="F39" s="16">
        <v>8930</v>
      </c>
      <c r="G39" s="16">
        <v>-3150</v>
      </c>
      <c r="H39" s="16">
        <v>0</v>
      </c>
      <c r="I39" s="16">
        <v>79171</v>
      </c>
      <c r="J39" s="16"/>
      <c r="K39" s="16">
        <v>63674</v>
      </c>
      <c r="L39" s="16"/>
      <c r="M39" s="16">
        <f>SUM(C39:K39)</f>
        <v>340246</v>
      </c>
      <c r="O39" s="16">
        <v>-650</v>
      </c>
      <c r="P39" s="16"/>
      <c r="Q39" s="16">
        <f>+O39+M39</f>
        <v>339596</v>
      </c>
    </row>
    <row r="40" spans="1:17" ht="18">
      <c r="A40" s="8"/>
      <c r="B40" s="115" t="s">
        <v>117</v>
      </c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8">
      <c r="A42" s="8"/>
      <c r="B42" s="11" t="s">
        <v>118</v>
      </c>
      <c r="C42" s="16"/>
      <c r="D42" s="16"/>
      <c r="E42" s="16"/>
      <c r="F42" s="16"/>
      <c r="G42" s="16"/>
      <c r="H42" s="16"/>
      <c r="I42" s="16"/>
      <c r="J42" s="16"/>
      <c r="K42" s="26">
        <v>751</v>
      </c>
      <c r="L42" s="16"/>
      <c r="M42" s="16">
        <f>SUM(C42:K42)</f>
        <v>751</v>
      </c>
      <c r="O42" s="16"/>
      <c r="P42" s="16"/>
      <c r="Q42" s="16">
        <f>+O42+M42</f>
        <v>751</v>
      </c>
    </row>
    <row r="43" spans="1:17" ht="18.75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8">
      <c r="A44" s="8"/>
      <c r="B44" s="51" t="s">
        <v>119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">
      <c r="A45" s="8"/>
      <c r="B45" s="116" t="s">
        <v>120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-3150</v>
      </c>
      <c r="H45" s="117">
        <f>SUM(H38:H43)</f>
        <v>0</v>
      </c>
      <c r="I45" s="117">
        <f>SUM(I38:I43)</f>
        <v>79171</v>
      </c>
      <c r="J45" s="16"/>
      <c r="K45" s="117">
        <f>SUM(K38:K43)</f>
        <v>64425</v>
      </c>
      <c r="L45" s="16"/>
      <c r="M45" s="117">
        <f>SUM(M38:M43)</f>
        <v>340997</v>
      </c>
      <c r="O45" s="117">
        <f>SUM(O38:O43)</f>
        <v>-650</v>
      </c>
      <c r="P45" s="16"/>
      <c r="Q45" s="117">
        <f>SUM(Q38:Q43)</f>
        <v>340347</v>
      </c>
    </row>
    <row r="46" spans="1:17" ht="18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8">
      <c r="A47" s="8"/>
      <c r="B47" s="11" t="s">
        <v>146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-59</v>
      </c>
      <c r="H47" s="26">
        <f>+H51-H39-H49</f>
        <v>-3195</v>
      </c>
      <c r="I47" s="26">
        <f>+I51-I39-I49</f>
        <v>633</v>
      </c>
      <c r="J47" s="16"/>
      <c r="K47" s="26">
        <f>'Income Statemen'!K43</f>
        <v>1551</v>
      </c>
      <c r="L47" s="16"/>
      <c r="M47" s="16">
        <f>SUM(C47:K47)</f>
        <v>-1070</v>
      </c>
      <c r="O47" s="26">
        <v>-624</v>
      </c>
      <c r="P47" s="16"/>
      <c r="Q47" s="16">
        <f>+O47+M47</f>
        <v>-1694</v>
      </c>
    </row>
    <row r="48" spans="1:17" ht="18">
      <c r="A48" s="8"/>
      <c r="B48" s="11" t="s">
        <v>128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8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.75" thickBot="1">
      <c r="A50" s="8"/>
      <c r="B50" s="27" t="s">
        <v>72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.75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-3209</v>
      </c>
      <c r="H51" s="22">
        <v>-3195</v>
      </c>
      <c r="I51" s="22">
        <v>79804</v>
      </c>
      <c r="J51" s="21"/>
      <c r="K51" s="22">
        <f>SUM(K44:K50)</f>
        <v>65976</v>
      </c>
      <c r="L51" s="21"/>
      <c r="M51" s="22">
        <f>SUM(C51:K51)</f>
        <v>339927</v>
      </c>
      <c r="O51" s="22">
        <f>+O47+O39</f>
        <v>-1274</v>
      </c>
      <c r="P51" s="21"/>
      <c r="Q51" s="22">
        <f>SUM(Q44:Q50)</f>
        <v>338653</v>
      </c>
    </row>
    <row r="52" spans="1:17" ht="18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8">
      <c r="A54" s="8"/>
      <c r="B54" s="27" t="s">
        <v>132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8">
      <c r="A55" s="8"/>
      <c r="B55" s="27" t="str">
        <f>+'Balance Sheet'!B70</f>
        <v> the Audited Financial Statements for the year ended 31st March 2011)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workbookViewId="0" topLeftCell="A1">
      <selection activeCell="B3" sqref="B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129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31 DECEMBER 2011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2011</v>
      </c>
      <c r="F9" s="44"/>
      <c r="G9" s="12">
        <v>2010</v>
      </c>
      <c r="H9" s="43"/>
      <c r="I9" s="8"/>
    </row>
    <row r="10" spans="1:9" ht="18">
      <c r="A10" s="8"/>
      <c r="B10" s="27"/>
      <c r="C10" s="27"/>
      <c r="D10" s="27"/>
      <c r="E10" s="77" t="s">
        <v>153</v>
      </c>
      <c r="F10" s="78"/>
      <c r="G10" s="77" t="str">
        <f>+E10</f>
        <v>9 months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40908</v>
      </c>
      <c r="F12" s="79"/>
      <c r="G12" s="14">
        <f>'Income Statemen'!G13</f>
        <v>40908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60</v>
      </c>
      <c r="C14" s="29"/>
      <c r="D14" s="8"/>
      <c r="E14" s="80"/>
      <c r="F14" s="81"/>
      <c r="G14" s="80"/>
      <c r="H14" s="45"/>
      <c r="I14" s="8"/>
    </row>
    <row r="15" spans="1:9" ht="18">
      <c r="A15" s="8"/>
      <c r="B15" s="8" t="s">
        <v>80</v>
      </c>
      <c r="C15" s="29"/>
      <c r="D15" s="8"/>
      <c r="E15" s="18">
        <f>'Income Statemen'!I35</f>
        <v>1635</v>
      </c>
      <c r="F15" s="31"/>
      <c r="G15" s="18">
        <f>'Income Statemen'!K35</f>
        <v>1689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2782</v>
      </c>
      <c r="F18" s="31"/>
      <c r="G18" s="18">
        <v>3556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71</v>
      </c>
      <c r="F19" s="82"/>
      <c r="G19" s="18">
        <v>-4635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4488</v>
      </c>
      <c r="F21" s="31"/>
      <c r="G21" s="67">
        <f>SUM(G15:G20)</f>
        <v>610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2824</v>
      </c>
      <c r="F24" s="31"/>
      <c r="G24" s="18">
        <v>36519</v>
      </c>
      <c r="H24" s="20"/>
      <c r="I24" s="8"/>
    </row>
    <row r="25" spans="1:9" ht="18">
      <c r="A25" s="8"/>
      <c r="B25" s="8"/>
      <c r="C25" s="8" t="s">
        <v>35</v>
      </c>
      <c r="D25" s="8"/>
      <c r="E25" s="83">
        <v>-15888</v>
      </c>
      <c r="F25" s="31"/>
      <c r="G25" s="83">
        <v>16619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-8576</v>
      </c>
      <c r="F27" s="31"/>
      <c r="G27" s="67">
        <f>SUM(G21:G26)</f>
        <v>53748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-425</v>
      </c>
      <c r="F30" s="31"/>
      <c r="G30" s="18">
        <v>-712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-9001</v>
      </c>
      <c r="F32" s="31"/>
      <c r="G32" s="67">
        <f>SUM(G27:G31)</f>
        <v>53036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11</v>
      </c>
      <c r="F35" s="31"/>
      <c r="G35" s="18">
        <v>57</v>
      </c>
      <c r="H35" s="20"/>
      <c r="I35" s="8"/>
    </row>
    <row r="36" spans="1:9" ht="18">
      <c r="A36" s="8"/>
      <c r="B36" s="8"/>
      <c r="C36" s="8" t="s">
        <v>158</v>
      </c>
      <c r="D36" s="8"/>
      <c r="E36" s="18">
        <v>0</v>
      </c>
      <c r="F36" s="31"/>
      <c r="G36" s="18">
        <v>26000</v>
      </c>
      <c r="H36" s="20"/>
      <c r="I36" s="8"/>
    </row>
    <row r="37" spans="1:9" ht="18">
      <c r="A37" s="8"/>
      <c r="B37" s="8"/>
      <c r="C37" s="8" t="s">
        <v>37</v>
      </c>
      <c r="D37" s="8"/>
      <c r="E37" s="18">
        <v>-2875</v>
      </c>
      <c r="F37" s="31"/>
      <c r="G37" s="18">
        <v>-4376</v>
      </c>
      <c r="H37" s="20"/>
      <c r="I37" s="8"/>
    </row>
    <row r="38" spans="1:9" ht="18">
      <c r="A38" s="8"/>
      <c r="B38" s="8"/>
      <c r="C38" s="8" t="s">
        <v>69</v>
      </c>
      <c r="D38" s="8"/>
      <c r="E38" s="18">
        <v>-7826</v>
      </c>
      <c r="F38" s="31"/>
      <c r="G38" s="18">
        <v>-23363</v>
      </c>
      <c r="H38" s="20"/>
      <c r="I38" s="8"/>
    </row>
    <row r="39" spans="1:9" ht="18">
      <c r="A39" s="8"/>
      <c r="B39" s="8"/>
      <c r="C39" s="8" t="s">
        <v>143</v>
      </c>
      <c r="D39" s="8"/>
      <c r="E39" s="18">
        <v>-12937</v>
      </c>
      <c r="F39" s="31"/>
      <c r="G39" s="18">
        <v>0</v>
      </c>
      <c r="H39" s="20"/>
      <c r="I39" s="8"/>
    </row>
    <row r="40" spans="1:9" ht="18">
      <c r="A40" s="8"/>
      <c r="B40" s="8"/>
      <c r="C40" s="8"/>
      <c r="D40" s="8"/>
      <c r="E40" s="18"/>
      <c r="F40" s="31"/>
      <c r="G40" s="18"/>
      <c r="H40" s="20"/>
      <c r="I40" s="8"/>
    </row>
    <row r="41" spans="1:9" ht="18">
      <c r="A41" s="8"/>
      <c r="B41" s="8" t="s">
        <v>30</v>
      </c>
      <c r="C41" s="8"/>
      <c r="D41" s="8"/>
      <c r="E41" s="67">
        <f>SUM(E34:E39)</f>
        <v>-23627</v>
      </c>
      <c r="F41" s="31"/>
      <c r="G41" s="67">
        <f>SUM(G34:G39)</f>
        <v>-1682</v>
      </c>
      <c r="H41" s="20"/>
      <c r="I41" s="8"/>
    </row>
    <row r="42" spans="1:9" ht="18">
      <c r="A42" s="8"/>
      <c r="B42" s="8"/>
      <c r="C42" s="8"/>
      <c r="D42" s="8"/>
      <c r="E42" s="67"/>
      <c r="F42" s="31"/>
      <c r="G42" s="67"/>
      <c r="H42" s="20"/>
      <c r="I42" s="8"/>
    </row>
    <row r="43" spans="1:9" ht="18">
      <c r="A43" s="8"/>
      <c r="B43" s="28" t="s">
        <v>62</v>
      </c>
      <c r="C43" s="8"/>
      <c r="D43" s="8"/>
      <c r="E43" s="18"/>
      <c r="F43" s="31"/>
      <c r="G43" s="18"/>
      <c r="H43" s="20"/>
      <c r="I43" s="8"/>
    </row>
    <row r="44" spans="1:9" ht="18">
      <c r="A44" s="8"/>
      <c r="B44" s="8"/>
      <c r="C44" s="8" t="s">
        <v>38</v>
      </c>
      <c r="D44" s="8"/>
      <c r="E44" s="18">
        <v>-5557</v>
      </c>
      <c r="F44" s="31"/>
      <c r="G44" s="18">
        <v>-55278</v>
      </c>
      <c r="H44" s="20"/>
      <c r="I44" s="8"/>
    </row>
    <row r="45" spans="1:9" ht="18">
      <c r="A45" s="8"/>
      <c r="B45" s="8"/>
      <c r="C45" s="8"/>
      <c r="D45" s="8"/>
      <c r="E45" s="18"/>
      <c r="F45" s="31"/>
      <c r="G45" s="18"/>
      <c r="H45" s="20"/>
      <c r="I45" s="8"/>
    </row>
    <row r="46" spans="1:9" ht="18">
      <c r="A46" s="8"/>
      <c r="B46" s="8" t="s">
        <v>31</v>
      </c>
      <c r="C46" s="8"/>
      <c r="D46" s="8"/>
      <c r="E46" s="67">
        <f>SUM(E43:E45)</f>
        <v>-5557</v>
      </c>
      <c r="F46" s="31"/>
      <c r="G46" s="67">
        <f>SUM(G43:G45)</f>
        <v>-55278</v>
      </c>
      <c r="H46" s="20"/>
      <c r="I46" s="8"/>
    </row>
    <row r="47" spans="1:9" ht="18">
      <c r="A47" s="8"/>
      <c r="B47" s="8"/>
      <c r="C47" s="8"/>
      <c r="D47" s="8"/>
      <c r="E47" s="67"/>
      <c r="F47" s="31"/>
      <c r="G47" s="67"/>
      <c r="H47" s="20"/>
      <c r="I47" s="8"/>
    </row>
    <row r="48" spans="1:9" ht="18">
      <c r="A48" s="8"/>
      <c r="B48" s="28" t="s">
        <v>63</v>
      </c>
      <c r="C48" s="28"/>
      <c r="D48" s="28"/>
      <c r="E48" s="68">
        <f>E46+E41+E32</f>
        <v>-38185</v>
      </c>
      <c r="F48" s="30"/>
      <c r="G48" s="68">
        <f>G46+G41+G32</f>
        <v>-3924</v>
      </c>
      <c r="H48" s="19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64</v>
      </c>
      <c r="C50" s="8"/>
      <c r="D50" s="8"/>
      <c r="E50" s="83">
        <v>12311</v>
      </c>
      <c r="F50" s="84"/>
      <c r="G50" s="83">
        <v>-14498</v>
      </c>
      <c r="H50" s="20"/>
      <c r="I50" s="8"/>
    </row>
    <row r="51" spans="1:9" ht="18">
      <c r="A51" s="8"/>
      <c r="B51" s="8"/>
      <c r="C51" s="8"/>
      <c r="D51" s="8"/>
      <c r="E51" s="18"/>
      <c r="F51" s="31"/>
      <c r="G51" s="18"/>
      <c r="H51" s="20"/>
      <c r="I51" s="8"/>
    </row>
    <row r="52" spans="1:9" ht="18">
      <c r="A52" s="8"/>
      <c r="B52" s="8" t="s">
        <v>65</v>
      </c>
      <c r="C52" s="8"/>
      <c r="D52" s="8"/>
      <c r="E52" s="18">
        <v>279</v>
      </c>
      <c r="F52" s="31"/>
      <c r="G52" s="18">
        <v>-652</v>
      </c>
      <c r="H52" s="20"/>
      <c r="I52" s="8"/>
    </row>
    <row r="53" spans="1:9" ht="18">
      <c r="A53" s="8"/>
      <c r="B53" s="8"/>
      <c r="C53" s="8" t="s">
        <v>66</v>
      </c>
      <c r="D53" s="8"/>
      <c r="E53" s="18"/>
      <c r="F53" s="31"/>
      <c r="G53" s="18"/>
      <c r="H53" s="20"/>
      <c r="I53" s="8"/>
    </row>
    <row r="54" spans="1:9" ht="18.75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.75" thickBot="1">
      <c r="A55" s="8"/>
      <c r="B55" s="28" t="s">
        <v>73</v>
      </c>
      <c r="C55" s="28"/>
      <c r="D55" s="28"/>
      <c r="E55" s="71">
        <f>SUM(E47:E54)</f>
        <v>-25595</v>
      </c>
      <c r="F55" s="30"/>
      <c r="G55" s="71">
        <f>SUM(G47:G54)</f>
        <v>-19074</v>
      </c>
      <c r="H55" s="19"/>
      <c r="I55" s="8"/>
    </row>
    <row r="56" spans="1:9" ht="18">
      <c r="A56" s="8"/>
      <c r="B56" s="8"/>
      <c r="C56" s="8"/>
      <c r="D56" s="8"/>
      <c r="E56" s="29"/>
      <c r="F56" s="31"/>
      <c r="G56" s="29"/>
      <c r="H56" s="20"/>
      <c r="I56" s="8"/>
    </row>
    <row r="57" spans="1:9" ht="18">
      <c r="A57" s="8"/>
      <c r="B57" s="8"/>
      <c r="C57" s="8"/>
      <c r="D57" s="8"/>
      <c r="E57" s="31"/>
      <c r="F57" s="8"/>
      <c r="G57" s="31"/>
      <c r="H57" s="46"/>
      <c r="I57" s="8"/>
    </row>
    <row r="58" spans="1:9" ht="18">
      <c r="A58" s="8"/>
      <c r="B58" s="28" t="s">
        <v>137</v>
      </c>
      <c r="C58" s="8"/>
      <c r="D58" s="8"/>
      <c r="E58" s="31"/>
      <c r="F58" s="8"/>
      <c r="G58" s="31"/>
      <c r="H58" s="46"/>
      <c r="I58" s="8"/>
    </row>
    <row r="59" spans="1:9" ht="18">
      <c r="A59" s="8"/>
      <c r="B59" s="85" t="s">
        <v>48</v>
      </c>
      <c r="C59" s="8"/>
      <c r="D59" s="8"/>
      <c r="E59" s="31">
        <f>'Balance Sheet'!E27</f>
        <v>16029</v>
      </c>
      <c r="F59" s="8"/>
      <c r="G59" s="31">
        <v>16797</v>
      </c>
      <c r="H59" s="46"/>
      <c r="I59" s="8"/>
    </row>
    <row r="60" spans="1:9" ht="18">
      <c r="A60" s="8"/>
      <c r="B60" s="85" t="s">
        <v>50</v>
      </c>
      <c r="C60" s="8"/>
      <c r="D60" s="8"/>
      <c r="E60" s="31">
        <f>'Balance Sheet'!E28</f>
        <v>2683</v>
      </c>
      <c r="F60" s="8"/>
      <c r="G60" s="31">
        <v>9286</v>
      </c>
      <c r="H60" s="46"/>
      <c r="I60" s="8"/>
    </row>
    <row r="61" spans="1:9" ht="18.75" thickBot="1">
      <c r="A61" s="8"/>
      <c r="B61" s="8" t="s">
        <v>138</v>
      </c>
      <c r="C61" s="8"/>
      <c r="D61" s="8"/>
      <c r="E61" s="31">
        <v>-44307</v>
      </c>
      <c r="F61" s="8"/>
      <c r="G61" s="31">
        <v>-45157</v>
      </c>
      <c r="H61" s="46"/>
      <c r="I61" s="8"/>
    </row>
    <row r="62" spans="1:9" ht="18.75" thickBot="1">
      <c r="A62" s="8"/>
      <c r="B62" s="8"/>
      <c r="C62" s="8"/>
      <c r="D62" s="8"/>
      <c r="E62" s="71">
        <f>SUM(E59:E61)</f>
        <v>-25595</v>
      </c>
      <c r="F62" s="30"/>
      <c r="G62" s="71">
        <f>SUM(G59:G61)</f>
        <v>-19074</v>
      </c>
      <c r="H62" s="46"/>
      <c r="I62" s="8"/>
    </row>
    <row r="63" spans="1:9" ht="18">
      <c r="A63" s="8"/>
      <c r="B63" s="8"/>
      <c r="C63" s="8"/>
      <c r="D63" s="8"/>
      <c r="E63" s="31"/>
      <c r="F63" s="8"/>
      <c r="G63" s="31"/>
      <c r="H63" s="46"/>
      <c r="I63" s="8"/>
    </row>
    <row r="64" spans="1:9" ht="18">
      <c r="A64" s="8"/>
      <c r="B64" s="28" t="s">
        <v>133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28" t="str">
        <f>+'Equity Change'!B55</f>
        <v> the Audited Financial Statements for the year ended 31st March 2011)</v>
      </c>
      <c r="C65" s="28"/>
      <c r="D65" s="27"/>
      <c r="E65" s="11"/>
      <c r="F65" s="11"/>
      <c r="G65" s="11"/>
      <c r="H65" s="46"/>
      <c r="I65" s="8"/>
    </row>
    <row r="66" spans="1:9" ht="18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62"/>
      <c r="C68" s="6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spans="1:8" ht="18.75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2012-02-23T03:43:01Z</cp:lastPrinted>
  <dcterms:created xsi:type="dcterms:W3CDTF">2002-11-29T07:40:55Z</dcterms:created>
  <dcterms:modified xsi:type="dcterms:W3CDTF">2012-02-29T07:56:08Z</dcterms:modified>
  <cp:category/>
  <cp:version/>
  <cp:contentType/>
  <cp:contentStatus/>
</cp:coreProperties>
</file>