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431" windowWidth="9720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externalReferences>
    <externalReference r:id="rId8"/>
  </externalReference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'Comprehensive'!$C$1:$L$36</definedName>
    <definedName name="_xlnm.Print_Area" localSheetId="3">'Equity Change'!$B$2:$R$55</definedName>
    <definedName name="_xlnm.Print_Area" localSheetId="0">'Income Statemen'!$C$1:$L$59</definedName>
    <definedName name="_xlnm.Print_Area">'Cashflow'!$A$3:$E$64</definedName>
  </definedNames>
  <calcPr fullCalcOnLoad="1"/>
</workbook>
</file>

<file path=xl/sharedStrings.xml><?xml version="1.0" encoding="utf-8"?>
<sst xmlns="http://schemas.openxmlformats.org/spreadsheetml/2006/main" count="225" uniqueCount="162">
  <si>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</si>
  <si>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</si>
  <si>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</si>
  <si>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</si>
  <si>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</si>
  <si>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</si>
  <si>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</si>
  <si>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</si>
  <si>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</si>
  <si>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</si>
  <si>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</si>
  <si>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</si>
  <si>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</si>
  <si>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</si>
  <si>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</si>
  <si>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</si>
  <si>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</si>
  <si>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</si>
  <si>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</si>
  <si>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</si>
  <si>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</si>
  <si>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</si>
  <si>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</si>
  <si>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</si>
  <si>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</si>
  <si>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</si>
  <si>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</si>
  <si>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</si>
  <si>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</si>
  <si>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</si>
  <si>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</si>
  <si>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</si>
  <si>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</si>
  <si>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</si>
  <si>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</si>
  <si>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</si>
  <si>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</si>
  <si>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</si>
  <si>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</si>
  <si>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</si>
  <si>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</si>
  <si>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</si>
  <si>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</si>
  <si>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</si>
  <si>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</si>
  <si>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</si>
  <si>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</si>
  <si>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</si>
  <si>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</si>
  <si>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</si>
  <si>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</si>
  <si>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</si>
  <si>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</si>
  <si>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</si>
  <si>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</si>
  <si>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</si>
  <si>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</si>
  <si>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</si>
  <si>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</si>
  <si>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</si>
  <si>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</si>
  <si>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</si>
  <si>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</si>
  <si>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</si>
  <si>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</si>
  <si>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</si>
  <si>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</si>
  <si>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</si>
  <si>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</si>
  <si>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</si>
  <si>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</si>
  <si>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</si>
  <si>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</si>
  <si>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</si>
  <si>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</si>
  <si>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</si>
  <si>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</si>
  <si>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</si>
  <si>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</si>
  <si>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</si>
  <si>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</si>
  <si>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</si>
  <si>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</si>
  <si>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</si>
  <si>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</si>
  <si>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</si>
  <si>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</si>
  <si>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</si>
  <si>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</si>
  <si>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</si>
  <si>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</si>
  <si>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</si>
  <si>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</si>
  <si>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</si>
  <si>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</si>
  <si>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</si>
  <si>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</si>
  <si>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</si>
  <si>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</si>
  <si>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</si>
  <si>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</si>
  <si>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</si>
  <si>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</si>
  <si>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</si>
  <si>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</si>
  <si>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</si>
  <si>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</si>
  <si>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</si>
  <si>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</si>
  <si>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</si>
  <si>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</si>
  <si>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</si>
  <si>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</si>
  <si>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</si>
  <si>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</si>
  <si>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</si>
  <si>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</si>
  <si>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</si>
  <si>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</si>
  <si>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year as at 1 Apr. 2010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</si>
  <si>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</si>
  <si>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</si>
  <si>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</si>
  <si>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</si>
  <si>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</si>
  <si>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</si>
  <si>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</si>
  <si>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</si>
  <si>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</si>
  <si>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</si>
  <si>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</si>
  <si>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</si>
  <si>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</si>
  <si>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</si>
  <si>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Available-</t>
  </si>
  <si>
    <t>for-sale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</si>
  <si>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</si>
  <si>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</si>
  <si>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</si>
  <si>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</si>
  <si>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</si>
  <si>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</si>
  <si>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</si>
  <si>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</si>
  <si>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</si>
  <si>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</si>
  <si>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</si>
  <si>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the Audited Financial Statements for the year ended 31st March 2011)</t>
  </si>
  <si>
    <t xml:space="preserve">  year as at 1 Apr. 2011</t>
  </si>
  <si>
    <t>Balance as at 1 Apr 2011</t>
  </si>
  <si>
    <t>Development properties</t>
  </si>
  <si>
    <t>Net cash outflow from acquisition of subsidiary</t>
  </si>
  <si>
    <t>FOR THE QUARTER ENDED 30 SEPTEMBER 2011</t>
  </si>
  <si>
    <t>Current 6 months</t>
  </si>
  <si>
    <t>AS AT 30 SEPTEMBER  2011</t>
  </si>
  <si>
    <t>6 months quarter</t>
  </si>
  <si>
    <t>ended 30 Sept 2011</t>
  </si>
  <si>
    <t>ended 30 Sept 2010</t>
  </si>
  <si>
    <t>6 months</t>
  </si>
  <si>
    <t>Total comprehensive profit / (loss)</t>
  </si>
  <si>
    <t>Total Comprehensive Profit / (Loss) Attributable to :</t>
  </si>
  <si>
    <t>Total comprehensive profit/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</si>
</sst>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10" fillId="0" borderId="1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37" fontId="6" fillId="0" borderId="2" xfId="0" applyNumberFormat="1" applyFont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" xfId="0" applyNumberFormat="1" applyFont="1" applyAlignment="1">
      <alignment/>
    </xf>
    <xf numFmtId="37" fontId="6" fillId="0" borderId="1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70" fontId="11" fillId="0" borderId="4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5" xfId="0" applyNumberFormat="1" applyFont="1" applyBorder="1" applyAlignment="1">
      <alignment/>
    </xf>
    <xf numFmtId="3" fontId="29" fillId="0" borderId="2" xfId="0" applyNumberFormat="1" applyFont="1" applyAlignment="1">
      <alignment/>
    </xf>
    <xf numFmtId="3" fontId="30" fillId="0" borderId="2" xfId="0" applyNumberFormat="1" applyFont="1" applyAlignment="1">
      <alignment/>
    </xf>
    <xf numFmtId="3" fontId="29" fillId="0" borderId="1" xfId="0" applyNumberFormat="1" applyFont="1" applyAlignment="1">
      <alignment/>
    </xf>
    <xf numFmtId="3" fontId="30" fillId="0" borderId="1" xfId="0" applyNumberFormat="1" applyFont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16" applyNumberFormat="1" applyFont="1" applyBorder="1" applyAlignment="1">
      <alignment/>
    </xf>
    <xf numFmtId="178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4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37" fontId="11" fillId="0" borderId="1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37" fontId="11" fillId="0" borderId="3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V\RPB\RPB\QUARTER\KLSE201112\CondensedFinReport30Sept2011(Al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"/>
      <sheetName val="Comprehensive"/>
      <sheetName val="Balance Sheet"/>
      <sheetName val="Equity Change"/>
      <sheetName val="Cashflow"/>
    </sheetNames>
    <sheetDataSet>
      <sheetData sheetId="0">
        <row r="41">
          <cell r="C41" t="str">
            <v>Profit  for the period</v>
          </cell>
          <cell r="E41">
            <v>60</v>
          </cell>
          <cell r="G41">
            <v>1051</v>
          </cell>
          <cell r="I41">
            <v>262</v>
          </cell>
          <cell r="K41">
            <v>1206</v>
          </cell>
        </row>
        <row r="45">
          <cell r="C45" t="str">
            <v>Owner of  the Parent</v>
          </cell>
        </row>
        <row r="46">
          <cell r="C46" t="str">
            <v>Non-controlling interest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C16" sqref="C16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144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2011</v>
      </c>
      <c r="F10" s="34"/>
      <c r="G10" s="34">
        <v>2010</v>
      </c>
      <c r="H10" s="8"/>
      <c r="I10" s="34">
        <f>+E10</f>
        <v>2011</v>
      </c>
      <c r="J10" s="8"/>
      <c r="K10" s="34">
        <f>+G10</f>
        <v>2010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153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40816</v>
      </c>
      <c r="F13" s="50"/>
      <c r="G13" s="65">
        <f>+E13</f>
        <v>40816</v>
      </c>
      <c r="H13" s="50"/>
      <c r="I13" s="65">
        <f>+G13</f>
        <v>40816</v>
      </c>
      <c r="J13" s="50"/>
      <c r="K13" s="65">
        <f>+I13</f>
        <v>40816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+I17-64033</f>
        <v>59322</v>
      </c>
      <c r="F17" s="18"/>
      <c r="G17" s="18">
        <f>+K17-121760</f>
        <v>126051</v>
      </c>
      <c r="H17" s="66"/>
      <c r="I17" s="18">
        <v>123355</v>
      </c>
      <c r="J17" s="18"/>
      <c r="K17" s="18">
        <v>247811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-55528</v>
      </c>
      <c r="F19" s="18"/>
      <c r="G19" s="18">
        <f>-+G17-G21-G23-G25-G27+G30</f>
        <v>-122094</v>
      </c>
      <c r="H19" s="18"/>
      <c r="I19" s="18">
        <f>-+I17-I21-I23-I25-I27+I30</f>
        <v>-116022</v>
      </c>
      <c r="J19" s="18"/>
      <c r="K19" s="18">
        <f>-+K17-K21-K23-K25-K27+K30</f>
        <v>-240906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+I21-96</f>
        <v>0</v>
      </c>
      <c r="F21" s="18"/>
      <c r="G21" s="18">
        <f>+K21-1697</f>
        <v>1891</v>
      </c>
      <c r="H21" s="66"/>
      <c r="I21" s="18">
        <v>96</v>
      </c>
      <c r="J21" s="18"/>
      <c r="K21" s="18">
        <v>3588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+I23+899</f>
        <v>-899</v>
      </c>
      <c r="F23" s="18"/>
      <c r="G23" s="18">
        <f>+K23+1030</f>
        <v>-1015</v>
      </c>
      <c r="H23" s="66"/>
      <c r="I23" s="18">
        <v>-1798</v>
      </c>
      <c r="J23" s="18"/>
      <c r="K23" s="18">
        <v>-2045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+I25+2329</f>
        <v>-2588</v>
      </c>
      <c r="F25" s="18"/>
      <c r="G25" s="18">
        <f>+K25+3182</f>
        <v>-3441</v>
      </c>
      <c r="H25" s="66"/>
      <c r="I25" s="18">
        <v>-4917</v>
      </c>
      <c r="J25" s="18"/>
      <c r="K25" s="18">
        <v>-6623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94</v>
      </c>
      <c r="D27" s="8"/>
      <c r="E27" s="18">
        <f>+I27+12</f>
        <v>-16</v>
      </c>
      <c r="F27" s="18"/>
      <c r="G27" s="18">
        <f>+K27-0</f>
        <v>-28</v>
      </c>
      <c r="H27" s="66"/>
      <c r="I27" s="18">
        <v>-28</v>
      </c>
      <c r="J27" s="18"/>
      <c r="K27" s="18">
        <v>-28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74</v>
      </c>
      <c r="D30" s="8"/>
      <c r="E30" s="68">
        <f>+I30-395</f>
        <v>291</v>
      </c>
      <c r="F30" s="18"/>
      <c r="G30" s="68">
        <f>+K30-433</f>
        <v>1364</v>
      </c>
      <c r="H30" s="66"/>
      <c r="I30" s="68">
        <v>686</v>
      </c>
      <c r="J30" s="18"/>
      <c r="K30" s="68">
        <v>1797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+I32+193</f>
        <v>-231</v>
      </c>
      <c r="F32" s="18"/>
      <c r="G32" s="18">
        <f>+K32+278</f>
        <v>-313</v>
      </c>
      <c r="H32" s="66"/>
      <c r="I32" s="18">
        <v>-424</v>
      </c>
      <c r="J32" s="18"/>
      <c r="K32" s="18">
        <v>-591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83</v>
      </c>
      <c r="D35" s="8"/>
      <c r="E35" s="68">
        <f>+E32+E30</f>
        <v>60</v>
      </c>
      <c r="F35" s="18"/>
      <c r="G35" s="68">
        <f>+G32+G30</f>
        <v>1051</v>
      </c>
      <c r="H35" s="66"/>
      <c r="I35" s="68">
        <f>+I32+I30</f>
        <v>262</v>
      </c>
      <c r="J35" s="18"/>
      <c r="K35" s="68">
        <f>+K32+K30</f>
        <v>1206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84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85</v>
      </c>
      <c r="D38" s="8"/>
      <c r="E38" s="69" t="s">
        <v>87</v>
      </c>
      <c r="F38" s="18"/>
      <c r="G38" s="69" t="s">
        <v>87</v>
      </c>
      <c r="H38" s="66"/>
      <c r="I38" s="69" t="s">
        <v>87</v>
      </c>
      <c r="J38" s="18"/>
      <c r="K38" s="69" t="s">
        <v>87</v>
      </c>
      <c r="L38" s="31"/>
      <c r="M38" s="17"/>
    </row>
    <row r="39" spans="1:13" ht="15.75" hidden="1">
      <c r="A39" s="2"/>
      <c r="B39" s="8"/>
      <c r="C39" s="8" t="s">
        <v>86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123</v>
      </c>
      <c r="D41" s="8"/>
      <c r="E41" s="70">
        <f>SUM(E35:E40)</f>
        <v>60</v>
      </c>
      <c r="F41" s="18"/>
      <c r="G41" s="70">
        <f>SUM(G35:G40)</f>
        <v>1051</v>
      </c>
      <c r="H41" s="66"/>
      <c r="I41" s="70">
        <f>SUM(I35:I40)</f>
        <v>262</v>
      </c>
      <c r="J41" s="18"/>
      <c r="K41" s="70">
        <f>SUM(K35:K40)</f>
        <v>1206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97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124</v>
      </c>
      <c r="D45" s="8"/>
      <c r="E45" s="18">
        <f>+I45-237</f>
        <v>153</v>
      </c>
      <c r="F45" s="18"/>
      <c r="G45" s="18">
        <f>+K45+64</f>
        <v>1288</v>
      </c>
      <c r="H45" s="18"/>
      <c r="I45" s="18">
        <f>+I47-I46</f>
        <v>390</v>
      </c>
      <c r="J45" s="18"/>
      <c r="K45" s="18">
        <f>+K47-K46</f>
        <v>1224</v>
      </c>
      <c r="L45" s="24"/>
      <c r="M45" s="17"/>
    </row>
    <row r="46" spans="1:13" ht="16.5" thickBot="1">
      <c r="A46" s="2"/>
      <c r="B46" s="8"/>
      <c r="C46" s="8" t="s">
        <v>98</v>
      </c>
      <c r="D46" s="8"/>
      <c r="E46" s="18">
        <f>+I46+35</f>
        <v>-93</v>
      </c>
      <c r="F46" s="66"/>
      <c r="G46" s="18">
        <f>+K46-219</f>
        <v>-237</v>
      </c>
      <c r="H46" s="66"/>
      <c r="I46" s="18">
        <v>-128</v>
      </c>
      <c r="J46" s="66"/>
      <c r="K46" s="18">
        <v>-18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60</v>
      </c>
      <c r="F47" s="18"/>
      <c r="G47" s="72">
        <f>+G41</f>
        <v>1051</v>
      </c>
      <c r="H47" s="66"/>
      <c r="I47" s="72">
        <f>+I41</f>
        <v>262</v>
      </c>
      <c r="J47" s="18"/>
      <c r="K47" s="72">
        <f>+K41</f>
        <v>1206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91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88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89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91</v>
      </c>
      <c r="D53" s="25"/>
      <c r="E53" s="74">
        <v>0.018</v>
      </c>
      <c r="F53" s="59"/>
      <c r="G53" s="74">
        <v>0.15</v>
      </c>
      <c r="H53" s="59"/>
      <c r="I53" s="74">
        <v>0.05</v>
      </c>
      <c r="J53" s="59"/>
      <c r="K53" s="74">
        <v>0.14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90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143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147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5"/>
  <sheetViews>
    <sheetView showOutlineSymbols="0" workbookViewId="0" topLeftCell="B1">
      <selection activeCell="C12" sqref="C12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SEPTEMBER 2011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2011</v>
      </c>
      <c r="F10" s="8"/>
      <c r="G10" s="34">
        <f>+'Income Statemen'!G10</f>
        <v>2010</v>
      </c>
      <c r="H10" s="8"/>
      <c r="I10" s="34">
        <f>+E10</f>
        <v>2011</v>
      </c>
      <c r="J10" s="8"/>
      <c r="K10" s="34">
        <f>+G10</f>
        <v>2010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153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f>+'Income Statemen'!E13</f>
        <v>40816</v>
      </c>
      <c r="F13" s="50"/>
      <c r="G13" s="65">
        <f>+E13</f>
        <v>40816</v>
      </c>
      <c r="H13" s="50"/>
      <c r="I13" s="65">
        <f>+G13</f>
        <v>40816</v>
      </c>
      <c r="J13" s="50"/>
      <c r="K13" s="65">
        <f>+I13</f>
        <v>40816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120" t="str">
        <f>+'[1]Income Statemen'!C41</f>
        <v>Profit  for the period</v>
      </c>
      <c r="D17" s="120"/>
      <c r="E17" s="121">
        <f>+'[1]Income Statemen'!E41</f>
        <v>60</v>
      </c>
      <c r="F17" s="121"/>
      <c r="G17" s="128">
        <f>+'[1]Income Statemen'!G41</f>
        <v>1051</v>
      </c>
      <c r="H17" s="121"/>
      <c r="I17" s="121">
        <f>+'[1]Income Statemen'!I41</f>
        <v>262</v>
      </c>
      <c r="J17" s="121"/>
      <c r="K17" s="128">
        <f>+'[1]Income Statemen'!K41</f>
        <v>1206</v>
      </c>
      <c r="L17" s="18"/>
      <c r="M17" s="17"/>
    </row>
    <row r="18" spans="1:13" ht="15.75">
      <c r="A18" s="2"/>
      <c r="B18" s="8"/>
      <c r="C18" s="120"/>
      <c r="D18" s="120"/>
      <c r="E18" s="121"/>
      <c r="F18" s="121"/>
      <c r="G18" s="121"/>
      <c r="H18" s="122"/>
      <c r="I18" s="121"/>
      <c r="J18" s="121"/>
      <c r="K18" s="121"/>
      <c r="L18" s="18"/>
      <c r="M18" s="17"/>
    </row>
    <row r="19" spans="1:13" ht="15.75">
      <c r="A19" s="2"/>
      <c r="B19" s="8"/>
      <c r="C19" s="120" t="s">
        <v>99</v>
      </c>
      <c r="D19" s="120"/>
      <c r="E19" s="121">
        <f>+I19-234</f>
        <v>349</v>
      </c>
      <c r="F19" s="121"/>
      <c r="G19" s="121">
        <f>+K19-334</f>
        <v>-230</v>
      </c>
      <c r="H19" s="122"/>
      <c r="I19" s="121">
        <v>583</v>
      </c>
      <c r="J19" s="121"/>
      <c r="K19" s="121">
        <v>104</v>
      </c>
      <c r="L19" s="18"/>
      <c r="M19" s="17"/>
    </row>
    <row r="20" spans="1:13" ht="15.75">
      <c r="A20" s="2"/>
      <c r="B20" s="8"/>
      <c r="C20" s="120" t="s">
        <v>100</v>
      </c>
      <c r="D20" s="120"/>
      <c r="E20" s="121"/>
      <c r="F20" s="121"/>
      <c r="G20" s="121"/>
      <c r="H20" s="122"/>
      <c r="I20" s="121"/>
      <c r="J20" s="121"/>
      <c r="K20" s="121"/>
      <c r="L20" s="18"/>
      <c r="M20" s="17"/>
    </row>
    <row r="21" spans="1:13" ht="15.75">
      <c r="A21" s="2"/>
      <c r="B21" s="8"/>
      <c r="C21" s="120"/>
      <c r="D21" s="120"/>
      <c r="E21" s="121"/>
      <c r="F21" s="121"/>
      <c r="G21" s="121"/>
      <c r="H21" s="122"/>
      <c r="I21" s="121"/>
      <c r="J21" s="121"/>
      <c r="K21" s="121"/>
      <c r="L21" s="18"/>
      <c r="M21" s="17"/>
    </row>
    <row r="22" spans="1:13" ht="15.75">
      <c r="A22" s="2"/>
      <c r="B22" s="8"/>
      <c r="C22" s="120" t="s">
        <v>132</v>
      </c>
      <c r="D22" s="120"/>
      <c r="E22" s="121">
        <f>+I22-19</f>
        <v>-21</v>
      </c>
      <c r="F22" s="121"/>
      <c r="G22" s="121">
        <f>+K22+3653</f>
        <v>0</v>
      </c>
      <c r="H22" s="122"/>
      <c r="I22" s="121">
        <v>-2</v>
      </c>
      <c r="J22" s="121"/>
      <c r="K22" s="121">
        <v>-3653</v>
      </c>
      <c r="L22" s="18"/>
      <c r="M22" s="17"/>
    </row>
    <row r="23" spans="1:13" ht="15" customHeight="1">
      <c r="A23" s="2"/>
      <c r="B23" s="8"/>
      <c r="C23" s="120" t="s">
        <v>131</v>
      </c>
      <c r="D23" s="120"/>
      <c r="E23" s="121"/>
      <c r="F23" s="121"/>
      <c r="G23" s="121"/>
      <c r="H23" s="122"/>
      <c r="I23" s="121"/>
      <c r="J23" s="121"/>
      <c r="K23" s="121"/>
      <c r="L23" s="31"/>
      <c r="M23" s="17"/>
    </row>
    <row r="24" spans="1:13" ht="15" customHeight="1">
      <c r="A24" s="2"/>
      <c r="B24" s="8"/>
      <c r="C24" s="120"/>
      <c r="D24" s="120"/>
      <c r="E24" s="121"/>
      <c r="F24" s="121"/>
      <c r="G24" s="121"/>
      <c r="H24" s="122"/>
      <c r="I24" s="121"/>
      <c r="J24" s="121"/>
      <c r="K24" s="121"/>
      <c r="L24" s="31"/>
      <c r="M24" s="17"/>
    </row>
    <row r="25" spans="1:13" ht="15" customHeight="1" thickBot="1">
      <c r="A25" s="2"/>
      <c r="B25" s="8"/>
      <c r="C25" s="123" t="s">
        <v>159</v>
      </c>
      <c r="D25" s="120"/>
      <c r="E25" s="121"/>
      <c r="F25" s="121"/>
      <c r="G25" s="121"/>
      <c r="H25" s="122"/>
      <c r="I25" s="121"/>
      <c r="J25" s="121"/>
      <c r="K25" s="121"/>
      <c r="L25" s="31"/>
      <c r="M25" s="17"/>
    </row>
    <row r="26" spans="1:13" ht="16.5" thickBot="1">
      <c r="A26" s="2"/>
      <c r="B26" s="8"/>
      <c r="C26" s="123" t="s">
        <v>101</v>
      </c>
      <c r="D26" s="120"/>
      <c r="E26" s="124">
        <f>SUM(E17:E25)</f>
        <v>388</v>
      </c>
      <c r="F26" s="121"/>
      <c r="G26" s="124">
        <f>SUM(G17:G25)</f>
        <v>821</v>
      </c>
      <c r="H26" s="122"/>
      <c r="I26" s="124">
        <f>SUM(I17:I25)</f>
        <v>843</v>
      </c>
      <c r="J26" s="121"/>
      <c r="K26" s="124">
        <f>SUM(K17:K25)</f>
        <v>-2343</v>
      </c>
      <c r="L26" s="30"/>
      <c r="M26" s="17"/>
    </row>
    <row r="27" spans="1:13" ht="15.75">
      <c r="A27" s="2"/>
      <c r="B27" s="8"/>
      <c r="C27" s="120"/>
      <c r="D27" s="120"/>
      <c r="E27" s="125"/>
      <c r="F27" s="121"/>
      <c r="G27" s="125"/>
      <c r="H27" s="122"/>
      <c r="I27" s="125"/>
      <c r="J27" s="121"/>
      <c r="K27" s="125"/>
      <c r="L27" s="31"/>
      <c r="M27" s="17"/>
    </row>
    <row r="28" spans="1:13" ht="15.75">
      <c r="A28" s="2"/>
      <c r="B28" s="8"/>
      <c r="C28" s="120"/>
      <c r="D28" s="120"/>
      <c r="E28" s="122"/>
      <c r="F28" s="122"/>
      <c r="G28" s="122"/>
      <c r="H28" s="122"/>
      <c r="I28" s="122"/>
      <c r="J28" s="122"/>
      <c r="K28" s="122"/>
      <c r="L28" s="24"/>
      <c r="M28" s="17"/>
    </row>
    <row r="29" spans="1:13" ht="15.75">
      <c r="A29" s="2"/>
      <c r="B29" s="8"/>
      <c r="C29" s="123" t="s">
        <v>160</v>
      </c>
      <c r="D29" s="120"/>
      <c r="E29" s="122"/>
      <c r="F29" s="122"/>
      <c r="G29" s="122"/>
      <c r="H29" s="122"/>
      <c r="I29" s="122"/>
      <c r="J29" s="122"/>
      <c r="K29" s="122"/>
      <c r="L29" s="24"/>
      <c r="M29" s="17"/>
    </row>
    <row r="30" spans="1:13" ht="15.75">
      <c r="A30" s="2"/>
      <c r="B30" s="8"/>
      <c r="C30" s="120" t="str">
        <f>+'[1]Income Statemen'!C45</f>
        <v>Owner of  the Parent</v>
      </c>
      <c r="D30" s="120"/>
      <c r="E30" s="121">
        <f>+E32-E31</f>
        <v>481</v>
      </c>
      <c r="F30" s="121"/>
      <c r="G30" s="121">
        <f>+G32-G31</f>
        <v>1058</v>
      </c>
      <c r="H30" s="121"/>
      <c r="I30" s="121">
        <f>+I32-I31</f>
        <v>971</v>
      </c>
      <c r="J30" s="121"/>
      <c r="K30" s="121">
        <f>+K32-K31</f>
        <v>-2325</v>
      </c>
      <c r="L30" s="24"/>
      <c r="M30" s="17"/>
    </row>
    <row r="31" spans="1:13" ht="16.5" thickBot="1">
      <c r="A31" s="2"/>
      <c r="B31" s="8"/>
      <c r="C31" s="120" t="str">
        <f>+'[1]Income Statemen'!C46</f>
        <v>Non-controlling interest</v>
      </c>
      <c r="D31" s="120"/>
      <c r="E31" s="121">
        <f>+I31+35</f>
        <v>-93</v>
      </c>
      <c r="F31" s="122"/>
      <c r="G31" s="121">
        <f>+K31-219</f>
        <v>-237</v>
      </c>
      <c r="H31" s="122"/>
      <c r="I31" s="121">
        <v>-128</v>
      </c>
      <c r="J31" s="122"/>
      <c r="K31" s="121">
        <v>-18</v>
      </c>
      <c r="L31" s="24"/>
      <c r="M31" s="17"/>
    </row>
    <row r="32" spans="1:13" ht="16.5" thickBot="1">
      <c r="A32" s="2"/>
      <c r="B32" s="8"/>
      <c r="C32" s="126"/>
      <c r="D32" s="120"/>
      <c r="E32" s="127">
        <f>+E26</f>
        <v>388</v>
      </c>
      <c r="F32" s="121"/>
      <c r="G32" s="127">
        <f>+G26</f>
        <v>821</v>
      </c>
      <c r="H32" s="122"/>
      <c r="I32" s="127">
        <f>+I26</f>
        <v>843</v>
      </c>
      <c r="J32" s="121"/>
      <c r="K32" s="127">
        <f>+K26</f>
        <v>-2343</v>
      </c>
      <c r="L32" s="24"/>
      <c r="M32" s="17"/>
    </row>
    <row r="33" spans="1:13" ht="15.75">
      <c r="A33" s="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2"/>
      <c r="B34" s="8"/>
      <c r="C34" s="28" t="s">
        <v>102</v>
      </c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tr">
        <f>+'Income Statemen'!C58</f>
        <v> the Audited Financial Statements for the year ended 31st March 2011)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2"/>
      <c r="C36" s="8"/>
      <c r="D36" s="2"/>
      <c r="E36" s="2"/>
      <c r="G36" s="2"/>
      <c r="I36" s="2"/>
      <c r="K36" s="2"/>
      <c r="L36" s="2"/>
      <c r="M36" s="2"/>
    </row>
    <row r="37" spans="3:13" ht="15.75">
      <c r="C37" s="2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ht="15.75">
      <c r="C85" s="2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workbookViewId="0" topLeftCell="A1">
      <selection activeCell="C8" sqref="C8"/>
    </sheetView>
  </sheetViews>
  <sheetFormatPr defaultColWidth="8.8867187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118</v>
      </c>
      <c r="C5" s="91"/>
      <c r="D5" s="91"/>
    </row>
    <row r="6" spans="2:4" ht="18">
      <c r="B6" s="90" t="s">
        <v>154</v>
      </c>
      <c r="C6" s="91"/>
      <c r="D6" s="91"/>
    </row>
    <row r="7" spans="2:7" ht="15">
      <c r="B7" s="88"/>
      <c r="C7" s="88"/>
      <c r="D7" s="88"/>
      <c r="E7" s="92" t="s">
        <v>70</v>
      </c>
      <c r="G7" s="92" t="s">
        <v>70</v>
      </c>
    </row>
    <row r="8" spans="2:7" ht="15">
      <c r="B8" s="88"/>
      <c r="C8" s="88"/>
      <c r="D8" s="88"/>
      <c r="E8" s="93">
        <v>40816</v>
      </c>
      <c r="G8" s="93">
        <v>40633</v>
      </c>
    </row>
    <row r="9" spans="5:7" ht="15">
      <c r="E9" s="92" t="s">
        <v>5</v>
      </c>
      <c r="G9" s="92" t="s">
        <v>5</v>
      </c>
    </row>
    <row r="10" spans="2:7" ht="18">
      <c r="B10" s="90" t="s">
        <v>103</v>
      </c>
      <c r="E10" s="94" t="s">
        <v>130</v>
      </c>
      <c r="G10" s="94" t="s">
        <v>129</v>
      </c>
    </row>
    <row r="11" spans="2:7" ht="15">
      <c r="B11" s="91"/>
      <c r="G11" s="94"/>
    </row>
    <row r="12" spans="2:7" ht="18">
      <c r="B12" s="95" t="s">
        <v>77</v>
      </c>
      <c r="C12" s="96"/>
      <c r="D12" s="96"/>
      <c r="E12" s="97"/>
      <c r="F12" s="96"/>
      <c r="G12" s="97"/>
    </row>
    <row r="13" spans="2:7" ht="18" customHeight="1">
      <c r="B13" s="96" t="s">
        <v>51</v>
      </c>
      <c r="D13" s="96"/>
      <c r="E13" s="97">
        <v>236181</v>
      </c>
      <c r="F13" s="96"/>
      <c r="G13" s="97">
        <v>234927</v>
      </c>
    </row>
    <row r="14" spans="2:7" ht="18" customHeight="1">
      <c r="B14" s="96" t="s">
        <v>78</v>
      </c>
      <c r="D14" s="96"/>
      <c r="E14" s="97">
        <v>1854</v>
      </c>
      <c r="F14" s="96"/>
      <c r="G14" s="97">
        <v>1867</v>
      </c>
    </row>
    <row r="15" spans="2:7" ht="18">
      <c r="B15" s="96" t="s">
        <v>52</v>
      </c>
      <c r="D15" s="96"/>
      <c r="E15" s="97">
        <v>30123</v>
      </c>
      <c r="F15" s="96"/>
      <c r="G15" s="97">
        <v>20542</v>
      </c>
    </row>
    <row r="16" spans="2:7" ht="18" customHeight="1">
      <c r="B16" s="96" t="s">
        <v>93</v>
      </c>
      <c r="D16" s="96"/>
      <c r="E16" s="97">
        <v>55</v>
      </c>
      <c r="F16" s="96"/>
      <c r="G16" s="98">
        <v>83</v>
      </c>
    </row>
    <row r="17" spans="2:7" ht="18" customHeight="1">
      <c r="B17" s="96" t="s">
        <v>133</v>
      </c>
      <c r="D17" s="96"/>
      <c r="E17" s="97">
        <v>604</v>
      </c>
      <c r="F17" s="96"/>
      <c r="G17" s="97">
        <v>606</v>
      </c>
    </row>
    <row r="18" spans="2:7" ht="18" customHeight="1">
      <c r="B18" s="96" t="s">
        <v>8</v>
      </c>
      <c r="D18" s="96"/>
      <c r="E18" s="97">
        <v>459</v>
      </c>
      <c r="F18" s="96"/>
      <c r="G18" s="97">
        <v>527</v>
      </c>
    </row>
    <row r="19" spans="2:7" ht="18" customHeight="1">
      <c r="B19" s="96" t="s">
        <v>68</v>
      </c>
      <c r="D19" s="96"/>
      <c r="E19" s="97">
        <v>84354</v>
      </c>
      <c r="F19" s="96"/>
      <c r="G19" s="97">
        <v>76695</v>
      </c>
    </row>
    <row r="20" spans="2:7" ht="18" customHeight="1">
      <c r="B20" s="96" t="s">
        <v>67</v>
      </c>
      <c r="D20" s="96"/>
      <c r="E20" s="97">
        <v>54</v>
      </c>
      <c r="F20" s="96"/>
      <c r="G20" s="97">
        <v>54</v>
      </c>
    </row>
    <row r="21" spans="2:7" ht="18" customHeight="1">
      <c r="B21" s="95" t="s">
        <v>104</v>
      </c>
      <c r="D21" s="96"/>
      <c r="E21" s="99">
        <f>SUM(E12:E20)</f>
        <v>353684</v>
      </c>
      <c r="F21" s="95"/>
      <c r="G21" s="99">
        <f>SUM(G12:G20)</f>
        <v>335301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22691</v>
      </c>
      <c r="F24" s="96"/>
      <c r="G24" s="97">
        <v>22806</v>
      </c>
    </row>
    <row r="25" spans="2:7" ht="18" customHeight="1">
      <c r="B25" s="96" t="s">
        <v>49</v>
      </c>
      <c r="D25" s="96"/>
      <c r="E25" s="97">
        <v>137721</v>
      </c>
      <c r="F25" s="96"/>
      <c r="G25" s="97">
        <v>148092</v>
      </c>
    </row>
    <row r="26" spans="2:7" ht="18" customHeight="1">
      <c r="B26" s="96" t="s">
        <v>150</v>
      </c>
      <c r="D26" s="96"/>
      <c r="E26" s="97">
        <v>7851</v>
      </c>
      <c r="F26" s="96"/>
      <c r="G26" s="97">
        <v>0</v>
      </c>
    </row>
    <row r="27" spans="2:7" ht="18" customHeight="1">
      <c r="B27" s="96" t="s">
        <v>48</v>
      </c>
      <c r="D27" s="96"/>
      <c r="E27" s="97">
        <v>16017</v>
      </c>
      <c r="F27" s="96"/>
      <c r="G27" s="97">
        <v>15762</v>
      </c>
    </row>
    <row r="28" spans="2:7" ht="18" customHeight="1">
      <c r="B28" s="96" t="s">
        <v>50</v>
      </c>
      <c r="D28" s="96"/>
      <c r="E28" s="97">
        <v>3241</v>
      </c>
      <c r="F28" s="96"/>
      <c r="G28" s="97">
        <v>35037</v>
      </c>
    </row>
    <row r="29" spans="2:7" ht="18">
      <c r="B29" s="95" t="s">
        <v>105</v>
      </c>
      <c r="C29" s="96"/>
      <c r="D29" s="96"/>
      <c r="E29" s="100">
        <f>SUM(E23:E28)</f>
        <v>187521</v>
      </c>
      <c r="F29" s="95"/>
      <c r="G29" s="100">
        <f>SUM(G23:G28)</f>
        <v>221697</v>
      </c>
    </row>
    <row r="30" spans="2:7" ht="18" customHeight="1">
      <c r="B30" s="96"/>
      <c r="C30" s="96"/>
      <c r="D30" s="96"/>
      <c r="E30" s="101"/>
      <c r="F30" s="96"/>
      <c r="G30" s="101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106</v>
      </c>
      <c r="C32" s="95"/>
      <c r="D32" s="95"/>
      <c r="E32" s="102">
        <f>+E29+E21</f>
        <v>541205</v>
      </c>
      <c r="F32" s="95"/>
      <c r="G32" s="102">
        <f>+G29+G21</f>
        <v>556998</v>
      </c>
    </row>
    <row r="33" spans="2:7" ht="18" customHeight="1">
      <c r="B33" s="96"/>
      <c r="C33" s="96"/>
      <c r="D33" s="96"/>
      <c r="E33" s="103"/>
      <c r="F33" s="96"/>
      <c r="G33" s="103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107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108</v>
      </c>
      <c r="C37" s="96"/>
      <c r="D37" s="96"/>
      <c r="E37" s="97"/>
      <c r="F37" s="96"/>
      <c r="G37" s="97"/>
    </row>
    <row r="38" spans="2:7" ht="18" customHeight="1">
      <c r="B38" s="96" t="s">
        <v>58</v>
      </c>
      <c r="D38" s="96"/>
      <c r="E38" s="97">
        <v>171710</v>
      </c>
      <c r="F38" s="96"/>
      <c r="G38" s="97">
        <v>171710</v>
      </c>
    </row>
    <row r="39" spans="2:7" ht="18">
      <c r="B39" s="96" t="s">
        <v>109</v>
      </c>
      <c r="D39" s="96"/>
      <c r="E39" s="97">
        <f>+SUM('Equity Change'!E33:I33)</f>
        <v>98475</v>
      </c>
      <c r="F39" s="96"/>
      <c r="G39" s="97">
        <v>97894</v>
      </c>
    </row>
    <row r="40" spans="2:7" ht="18">
      <c r="B40" s="96" t="s">
        <v>110</v>
      </c>
      <c r="D40" s="96"/>
      <c r="E40" s="97">
        <f>+'Equity Change'!K33</f>
        <v>73036</v>
      </c>
      <c r="F40" s="96"/>
      <c r="G40" s="97">
        <v>72646</v>
      </c>
    </row>
    <row r="41" spans="2:7" ht="18" customHeight="1">
      <c r="B41" s="96" t="s">
        <v>92</v>
      </c>
      <c r="D41" s="96"/>
      <c r="E41" s="101">
        <f>SUM(E38:E40)</f>
        <v>343221</v>
      </c>
      <c r="F41" s="96"/>
      <c r="G41" s="101">
        <f>SUM(G38:G40)</f>
        <v>342250</v>
      </c>
    </row>
    <row r="42" spans="2:7" ht="18">
      <c r="B42" s="96"/>
      <c r="D42" s="96"/>
      <c r="E42" s="97"/>
      <c r="F42" s="96"/>
      <c r="G42" s="97"/>
    </row>
    <row r="43" spans="2:7" ht="18" customHeight="1">
      <c r="B43" s="95" t="s">
        <v>98</v>
      </c>
      <c r="C43" s="88"/>
      <c r="D43" s="95"/>
      <c r="E43" s="104">
        <f>'Equity Change'!O33</f>
        <v>5363</v>
      </c>
      <c r="F43" s="95"/>
      <c r="G43" s="104">
        <v>5491</v>
      </c>
    </row>
    <row r="44" spans="2:7" ht="18" customHeight="1">
      <c r="B44" s="96"/>
      <c r="D44" s="96"/>
      <c r="E44" s="105"/>
      <c r="F44" s="96"/>
      <c r="G44" s="105"/>
    </row>
    <row r="45" spans="2:7" ht="18" customHeight="1" thickBot="1">
      <c r="B45" s="95" t="s">
        <v>111</v>
      </c>
      <c r="C45" s="88"/>
      <c r="D45" s="95"/>
      <c r="E45" s="106">
        <f>+E43+E41</f>
        <v>348584</v>
      </c>
      <c r="F45" s="95"/>
      <c r="G45" s="106">
        <f>+G43+G41</f>
        <v>347741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114</v>
      </c>
      <c r="C48" s="96"/>
      <c r="D48" s="96"/>
      <c r="E48" s="97"/>
      <c r="F48" s="96"/>
      <c r="G48" s="97"/>
    </row>
    <row r="49" spans="2:7" ht="18" customHeight="1">
      <c r="B49" s="96" t="s">
        <v>39</v>
      </c>
      <c r="D49" s="96"/>
      <c r="E49" s="97">
        <v>64751</v>
      </c>
      <c r="F49" s="96"/>
      <c r="G49" s="97">
        <v>66458</v>
      </c>
    </row>
    <row r="50" spans="2:7" ht="18">
      <c r="B50" s="96" t="s">
        <v>42</v>
      </c>
      <c r="D50" s="96"/>
      <c r="E50" s="97">
        <v>143</v>
      </c>
      <c r="F50" s="96"/>
      <c r="G50" s="97">
        <v>171</v>
      </c>
    </row>
    <row r="51" spans="2:7" ht="18" customHeight="1">
      <c r="B51" s="96" t="s">
        <v>112</v>
      </c>
      <c r="D51" s="96"/>
      <c r="E51" s="97">
        <v>537</v>
      </c>
      <c r="F51" s="96"/>
      <c r="G51" s="97">
        <v>537</v>
      </c>
    </row>
    <row r="52" spans="2:7" ht="18.75" customHeight="1">
      <c r="B52" s="95" t="s">
        <v>115</v>
      </c>
      <c r="C52" s="96"/>
      <c r="D52" s="96"/>
      <c r="E52" s="99">
        <f>SUM(E48:E51)</f>
        <v>65431</v>
      </c>
      <c r="F52" s="95"/>
      <c r="G52" s="99">
        <f>SUM(G48:G51)</f>
        <v>67166</v>
      </c>
    </row>
    <row r="53" spans="2:7" ht="18.75" customHeight="1">
      <c r="B53" s="96"/>
      <c r="C53" s="96"/>
      <c r="D53" s="96"/>
      <c r="E53" s="107"/>
      <c r="F53" s="96"/>
      <c r="G53" s="107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53</v>
      </c>
      <c r="D55" s="96"/>
      <c r="E55" s="97">
        <v>26867</v>
      </c>
      <c r="F55" s="96"/>
      <c r="G55" s="97">
        <v>42921</v>
      </c>
    </row>
    <row r="56" spans="2:7" ht="18.75" customHeight="1">
      <c r="B56" s="96" t="s">
        <v>54</v>
      </c>
      <c r="D56" s="96"/>
      <c r="E56" s="97">
        <v>59985</v>
      </c>
      <c r="F56" s="96"/>
      <c r="G56" s="97">
        <v>58916</v>
      </c>
    </row>
    <row r="57" spans="2:7" ht="18.75" customHeight="1">
      <c r="B57" s="96" t="s">
        <v>43</v>
      </c>
      <c r="D57" s="96"/>
      <c r="E57" s="97">
        <v>40000</v>
      </c>
      <c r="F57" s="96"/>
      <c r="G57" s="97">
        <v>40000</v>
      </c>
    </row>
    <row r="58" spans="2:7" ht="18">
      <c r="B58" s="96" t="s">
        <v>42</v>
      </c>
      <c r="D58" s="96"/>
      <c r="E58" s="97">
        <v>55</v>
      </c>
      <c r="F58" s="96"/>
      <c r="G58" s="97">
        <v>55</v>
      </c>
    </row>
    <row r="59" spans="2:7" ht="18.75" customHeight="1">
      <c r="B59" s="96" t="s">
        <v>4</v>
      </c>
      <c r="D59" s="96"/>
      <c r="E59" s="97">
        <v>283</v>
      </c>
      <c r="F59" s="96"/>
      <c r="G59" s="97">
        <v>199</v>
      </c>
    </row>
    <row r="60" spans="2:7" ht="18.75" customHeight="1">
      <c r="B60" s="96"/>
      <c r="D60" s="96"/>
      <c r="E60" s="97"/>
      <c r="F60" s="96"/>
      <c r="G60" s="97"/>
    </row>
    <row r="61" spans="2:7" ht="18.75" customHeight="1">
      <c r="B61" s="95" t="s">
        <v>116</v>
      </c>
      <c r="C61" s="96"/>
      <c r="D61" s="96"/>
      <c r="E61" s="99">
        <f>SUM(E55:E60)</f>
        <v>127190</v>
      </c>
      <c r="F61" s="96"/>
      <c r="G61" s="99">
        <f>SUM(G55:G60)</f>
        <v>142091</v>
      </c>
    </row>
    <row r="62" spans="2:7" ht="18">
      <c r="B62" s="96"/>
      <c r="C62" s="96"/>
      <c r="D62" s="96"/>
      <c r="E62" s="107"/>
      <c r="F62" s="108"/>
      <c r="G62" s="107"/>
    </row>
    <row r="63" spans="2:7" ht="18.75" thickBot="1">
      <c r="B63" s="95" t="s">
        <v>117</v>
      </c>
      <c r="C63" s="95"/>
      <c r="D63" s="95"/>
      <c r="E63" s="106">
        <f>+E61+E52</f>
        <v>192621</v>
      </c>
      <c r="F63" s="109"/>
      <c r="G63" s="106">
        <f>+G61+G52</f>
        <v>209257</v>
      </c>
    </row>
    <row r="64" spans="2:7" ht="18">
      <c r="B64" s="96"/>
      <c r="C64" s="96"/>
      <c r="D64" s="96"/>
      <c r="E64" s="107"/>
      <c r="F64" s="108"/>
      <c r="G64" s="107"/>
    </row>
    <row r="65" spans="2:7" ht="18.75" thickBot="1">
      <c r="B65" s="96"/>
      <c r="C65" s="96"/>
      <c r="D65" s="96"/>
      <c r="E65" s="110"/>
      <c r="F65" s="108"/>
      <c r="G65" s="110"/>
    </row>
    <row r="66" spans="2:7" ht="18.75" thickBot="1">
      <c r="B66" s="95" t="s">
        <v>113</v>
      </c>
      <c r="C66" s="96"/>
      <c r="D66" s="96"/>
      <c r="E66" s="111">
        <f>+E63+E45</f>
        <v>541205</v>
      </c>
      <c r="F66" s="108"/>
      <c r="G66" s="111">
        <f>+G63+G45</f>
        <v>556998</v>
      </c>
    </row>
    <row r="67" spans="2:7" ht="18">
      <c r="B67" s="96"/>
      <c r="C67" s="96"/>
      <c r="D67" s="96"/>
      <c r="E67" s="107"/>
      <c r="F67" s="108"/>
      <c r="G67" s="107"/>
    </row>
    <row r="68" spans="2:7" ht="18">
      <c r="B68" s="96"/>
      <c r="C68" s="96"/>
      <c r="D68" s="96"/>
      <c r="E68" s="107"/>
      <c r="F68" s="108"/>
      <c r="G68" s="107"/>
    </row>
    <row r="69" spans="2:7" ht="15">
      <c r="B69" s="88" t="s">
        <v>142</v>
      </c>
      <c r="C69" s="88"/>
      <c r="D69" s="88"/>
      <c r="E69" s="112"/>
      <c r="F69" s="112"/>
      <c r="G69" s="112"/>
    </row>
    <row r="70" spans="2:7" ht="15">
      <c r="B70" s="88" t="str">
        <f>'Income Statemen'!C58</f>
        <v> the Audited Financial Statements for the year ended 31st March 2011)</v>
      </c>
      <c r="C70" s="88"/>
      <c r="D70" s="88"/>
      <c r="E70" s="112"/>
      <c r="F70" s="112"/>
      <c r="G70" s="112"/>
    </row>
    <row r="71" spans="5:7" ht="15">
      <c r="E71" s="112"/>
      <c r="F71" s="112"/>
      <c r="G71" s="112"/>
    </row>
    <row r="72" spans="2:10" ht="18">
      <c r="B72" s="96"/>
      <c r="C72" s="96"/>
      <c r="D72" s="96"/>
      <c r="E72" s="108"/>
      <c r="F72" s="108"/>
      <c r="G72" s="108"/>
      <c r="H72" s="96"/>
      <c r="I72" s="96"/>
      <c r="J72" s="96"/>
    </row>
    <row r="73" spans="2:10" ht="18">
      <c r="B73" s="96"/>
      <c r="C73" s="96"/>
      <c r="D73" s="96"/>
      <c r="E73" s="107"/>
      <c r="F73" s="108"/>
      <c r="G73" s="107"/>
      <c r="H73" s="96"/>
      <c r="I73" s="96"/>
      <c r="J73" s="96"/>
    </row>
    <row r="74" spans="2:10" ht="18">
      <c r="B74" s="96"/>
      <c r="C74" s="96"/>
      <c r="D74" s="96"/>
      <c r="E74" s="107"/>
      <c r="F74" s="107"/>
      <c r="G74" s="107"/>
      <c r="H74" s="96"/>
      <c r="I74" s="96"/>
      <c r="J74" s="96"/>
    </row>
    <row r="75" spans="2:10" ht="18">
      <c r="B75" s="96"/>
      <c r="C75" s="96"/>
      <c r="D75" s="96"/>
      <c r="E75" s="107"/>
      <c r="F75" s="108"/>
      <c r="G75" s="107"/>
      <c r="H75" s="96"/>
      <c r="I75" s="96"/>
      <c r="J75" s="96"/>
    </row>
    <row r="76" spans="2:10" ht="18">
      <c r="B76" s="96"/>
      <c r="C76" s="96"/>
      <c r="D76" s="96"/>
      <c r="E76" s="107">
        <f>+E32-E66</f>
        <v>0</v>
      </c>
      <c r="F76" s="108"/>
      <c r="G76" s="107">
        <f>+G32-G66</f>
        <v>0</v>
      </c>
      <c r="H76" s="96"/>
      <c r="I76" s="96"/>
      <c r="J76" s="96"/>
    </row>
    <row r="77" spans="2:10" ht="18">
      <c r="B77" s="96"/>
      <c r="C77" s="96"/>
      <c r="D77" s="96"/>
      <c r="E77" s="107"/>
      <c r="F77" s="108"/>
      <c r="G77" s="107"/>
      <c r="H77" s="96"/>
      <c r="I77" s="96"/>
      <c r="J77" s="96"/>
    </row>
    <row r="78" spans="2:10" ht="18">
      <c r="B78" s="96"/>
      <c r="C78" s="96"/>
      <c r="D78" s="96"/>
      <c r="E78" s="107"/>
      <c r="F78" s="108"/>
      <c r="G78" s="107"/>
      <c r="H78" s="96"/>
      <c r="I78" s="96"/>
      <c r="J78" s="96"/>
    </row>
    <row r="79" spans="2:10" ht="18">
      <c r="B79" s="96"/>
      <c r="C79" s="96"/>
      <c r="D79" s="96"/>
      <c r="E79" s="107"/>
      <c r="F79" s="108"/>
      <c r="G79" s="107"/>
      <c r="H79" s="96"/>
      <c r="I79" s="96"/>
      <c r="J79" s="96"/>
    </row>
    <row r="80" spans="2:10" ht="18">
      <c r="B80" s="96"/>
      <c r="C80" s="96"/>
      <c r="D80" s="96"/>
      <c r="E80" s="113"/>
      <c r="F80" s="109"/>
      <c r="G80" s="113"/>
      <c r="H80" s="96"/>
      <c r="I80" s="96"/>
      <c r="J80" s="96"/>
    </row>
    <row r="81" spans="2:10" ht="18">
      <c r="B81" s="96"/>
      <c r="C81" s="96"/>
      <c r="D81" s="96"/>
      <c r="E81" s="108"/>
      <c r="F81" s="108"/>
      <c r="G81" s="108"/>
      <c r="H81" s="96"/>
      <c r="I81" s="96"/>
      <c r="J81" s="96"/>
    </row>
    <row r="82" spans="2:10" ht="18">
      <c r="B82" s="96"/>
      <c r="C82" s="96"/>
      <c r="D82" s="96"/>
      <c r="E82" s="114"/>
      <c r="F82" s="108"/>
      <c r="G82" s="114"/>
      <c r="H82" s="96"/>
      <c r="I82" s="96"/>
      <c r="J82" s="96"/>
    </row>
    <row r="83" spans="2:10" ht="18">
      <c r="B83" s="96"/>
      <c r="C83" s="96"/>
      <c r="D83" s="96"/>
      <c r="E83" s="107"/>
      <c r="F83" s="108"/>
      <c r="G83" s="107"/>
      <c r="H83" s="96"/>
      <c r="I83" s="96"/>
      <c r="J83" s="96"/>
    </row>
    <row r="84" spans="2:10" ht="18">
      <c r="B84" s="96"/>
      <c r="C84" s="96"/>
      <c r="D84" s="96"/>
      <c r="E84" s="107"/>
      <c r="F84" s="108"/>
      <c r="G84" s="107"/>
      <c r="H84" s="96"/>
      <c r="I84" s="96"/>
      <c r="J84" s="96"/>
    </row>
    <row r="85" spans="2:10" ht="18">
      <c r="B85" s="96"/>
      <c r="C85" s="96"/>
      <c r="D85" s="96"/>
      <c r="E85" s="107"/>
      <c r="F85" s="108"/>
      <c r="G85" s="107"/>
      <c r="H85" s="96"/>
      <c r="I85" s="96"/>
      <c r="J85" s="96"/>
    </row>
    <row r="86" spans="2:10" ht="18">
      <c r="B86" s="96"/>
      <c r="C86" s="96"/>
      <c r="D86" s="96"/>
      <c r="E86" s="113"/>
      <c r="F86" s="109"/>
      <c r="G86" s="113"/>
      <c r="H86" s="96"/>
      <c r="I86" s="96"/>
      <c r="J86" s="96"/>
    </row>
    <row r="87" spans="2:10" ht="18">
      <c r="B87" s="96"/>
      <c r="C87" s="96"/>
      <c r="D87" s="96"/>
      <c r="E87" s="108"/>
      <c r="F87" s="108"/>
      <c r="G87" s="108"/>
      <c r="H87" s="96"/>
      <c r="I87" s="96"/>
      <c r="J87" s="96"/>
    </row>
    <row r="88" spans="2:10" ht="18">
      <c r="B88" s="96"/>
      <c r="C88" s="96"/>
      <c r="D88" s="96"/>
      <c r="E88" s="115"/>
      <c r="F88" s="115"/>
      <c r="G88" s="115"/>
      <c r="H88" s="96"/>
      <c r="I88" s="96"/>
      <c r="J88" s="96"/>
    </row>
    <row r="89" spans="2:10" ht="18">
      <c r="B89" s="96"/>
      <c r="C89" s="96"/>
      <c r="D89" s="96"/>
      <c r="E89" s="108"/>
      <c r="F89" s="108"/>
      <c r="G89" s="108"/>
      <c r="H89" s="96"/>
      <c r="I89" s="96"/>
      <c r="J89" s="96"/>
    </row>
    <row r="90" spans="2:10" ht="18">
      <c r="B90" s="96"/>
      <c r="C90" s="96"/>
      <c r="D90" s="96"/>
      <c r="E90" s="108"/>
      <c r="F90" s="108"/>
      <c r="G90" s="108"/>
      <c r="H90" s="96"/>
      <c r="I90" s="96"/>
      <c r="J90" s="96"/>
    </row>
    <row r="91" spans="2:10" ht="18">
      <c r="B91" s="96"/>
      <c r="C91" s="96"/>
      <c r="D91" s="96"/>
      <c r="E91" s="108"/>
      <c r="F91" s="108"/>
      <c r="G91" s="108"/>
      <c r="H91" s="96"/>
      <c r="I91" s="96"/>
      <c r="J91" s="96"/>
    </row>
    <row r="92" spans="2:10" ht="18">
      <c r="B92" s="96"/>
      <c r="C92" s="96"/>
      <c r="D92" s="96"/>
      <c r="E92" s="108"/>
      <c r="F92" s="108"/>
      <c r="G92" s="108"/>
      <c r="H92" s="96"/>
      <c r="I92" s="96"/>
      <c r="J92" s="96"/>
    </row>
    <row r="93" spans="2:10" ht="18">
      <c r="B93" s="96"/>
      <c r="C93" s="96"/>
      <c r="D93" s="96"/>
      <c r="E93" s="108"/>
      <c r="F93" s="108"/>
      <c r="G93" s="108"/>
      <c r="H93" s="96"/>
      <c r="I93" s="96"/>
      <c r="J93" s="96"/>
    </row>
    <row r="94" spans="2:10" ht="18">
      <c r="B94" s="96"/>
      <c r="C94" s="96"/>
      <c r="D94" s="96"/>
      <c r="E94" s="108"/>
      <c r="F94" s="108"/>
      <c r="G94" s="108"/>
      <c r="H94" s="96"/>
      <c r="I94" s="96"/>
      <c r="J94" s="96"/>
    </row>
    <row r="95" spans="2:10" ht="18">
      <c r="B95" s="96"/>
      <c r="C95" s="96"/>
      <c r="D95" s="96"/>
      <c r="E95" s="108"/>
      <c r="F95" s="108"/>
      <c r="G95" s="108"/>
      <c r="H95" s="96"/>
      <c r="I95" s="96"/>
      <c r="J95" s="96"/>
    </row>
    <row r="96" spans="2:10" ht="18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8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</sheetData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workbookViewId="0" topLeftCell="A1">
      <selection activeCell="B8" sqref="B8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139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SEPTEMBER 2011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96</v>
      </c>
      <c r="F9" s="8"/>
      <c r="G9" s="8"/>
      <c r="H9" s="8"/>
      <c r="I9" s="8"/>
      <c r="J9" s="8"/>
      <c r="K9" s="8"/>
      <c r="L9" s="8"/>
      <c r="O9" s="57" t="s">
        <v>121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122</v>
      </c>
      <c r="P10" s="57"/>
      <c r="Q10" s="57" t="s">
        <v>80</v>
      </c>
    </row>
    <row r="11" spans="1:17" ht="18">
      <c r="A11" s="8"/>
      <c r="B11" s="10"/>
      <c r="C11" s="8"/>
      <c r="D11" s="27"/>
      <c r="E11" s="28" t="s">
        <v>120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79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134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135</v>
      </c>
      <c r="I15" s="13" t="s">
        <v>95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155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465</v>
      </c>
      <c r="H20" s="16">
        <v>-4523</v>
      </c>
      <c r="I20" s="16">
        <v>73111</v>
      </c>
      <c r="J20" s="16"/>
      <c r="K20" s="16">
        <f>+'Balance Sheet'!G40</f>
        <v>72646</v>
      </c>
      <c r="L20" s="16"/>
      <c r="M20" s="16">
        <f>SUM(C20:K20)</f>
        <v>342250</v>
      </c>
      <c r="O20" s="16">
        <f>+'Balance Sheet'!G43</f>
        <v>5491</v>
      </c>
      <c r="P20" s="16"/>
      <c r="Q20" s="16">
        <f>+O20+M20</f>
        <v>347741</v>
      </c>
    </row>
    <row r="21" spans="1:17" ht="18">
      <c r="A21" s="8"/>
      <c r="B21" s="11" t="s">
        <v>148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6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126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9"/>
      <c r="D25" s="16"/>
      <c r="E25" s="119"/>
      <c r="F25" s="119"/>
      <c r="G25" s="119"/>
      <c r="H25" s="119"/>
      <c r="I25" s="119"/>
      <c r="J25" s="16"/>
      <c r="K25" s="119"/>
      <c r="L25" s="16"/>
      <c r="M25" s="119"/>
      <c r="O25" s="119"/>
      <c r="P25" s="16"/>
      <c r="Q25" s="119"/>
    </row>
    <row r="26" spans="1:17" ht="18" hidden="1">
      <c r="A26" s="8"/>
      <c r="B26" s="51" t="s">
        <v>149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7" t="s">
        <v>128</v>
      </c>
      <c r="C27" s="118">
        <f>SUM(C20:C25)</f>
        <v>171710</v>
      </c>
      <c r="D27" s="16"/>
      <c r="E27" s="118">
        <f>SUM(E20:E25)</f>
        <v>19911</v>
      </c>
      <c r="F27" s="118">
        <f>SUM(F20:F25)</f>
        <v>8930</v>
      </c>
      <c r="G27" s="118">
        <f>SUM(G20:G25)</f>
        <v>465</v>
      </c>
      <c r="H27" s="118">
        <f>SUM(H20:H25)</f>
        <v>-4523</v>
      </c>
      <c r="I27" s="118">
        <f>SUM(I20:I25)</f>
        <v>73111</v>
      </c>
      <c r="J27" s="16"/>
      <c r="K27" s="118">
        <f>SUM(K20:K25)</f>
        <v>72646</v>
      </c>
      <c r="L27" s="16"/>
      <c r="M27" s="118">
        <f>SUM(M20:M25)</f>
        <v>342250</v>
      </c>
      <c r="O27" s="118">
        <f>SUM(O20:O25)</f>
        <v>5491</v>
      </c>
      <c r="P27" s="16"/>
      <c r="Q27" s="118">
        <f>SUM(Q20:Q25)</f>
        <v>347741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161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f>+Comprehensive!I19</f>
        <v>583</v>
      </c>
      <c r="H30" s="26">
        <v>-2</v>
      </c>
      <c r="I30" s="26">
        <v>0</v>
      </c>
      <c r="J30" s="16"/>
      <c r="K30" s="26">
        <f>'Income Statemen'!I45</f>
        <v>390</v>
      </c>
      <c r="L30" s="16"/>
      <c r="M30" s="16">
        <f>SUM(C30:K30)</f>
        <v>971</v>
      </c>
      <c r="O30" s="26">
        <f>'Income Statemen'!I46</f>
        <v>-128</v>
      </c>
      <c r="P30" s="16"/>
      <c r="Q30" s="16">
        <f>+O30+M30</f>
        <v>843</v>
      </c>
    </row>
    <row r="31" spans="1:17" ht="18">
      <c r="A31" s="8"/>
      <c r="B31" s="11" t="s">
        <v>136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71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1048</v>
      </c>
      <c r="H33" s="22">
        <f>SUM(H26:H31)</f>
        <v>-4525</v>
      </c>
      <c r="I33" s="22">
        <f>SUM(I26:I31)</f>
        <v>73111</v>
      </c>
      <c r="J33" s="21"/>
      <c r="K33" s="22">
        <f>SUM(K26:K31)</f>
        <v>73036</v>
      </c>
      <c r="L33" s="21"/>
      <c r="M33" s="22">
        <f>SUM(M26:M31)</f>
        <v>343221</v>
      </c>
      <c r="O33" s="22">
        <f>SUM(O26:O31)</f>
        <v>5363</v>
      </c>
      <c r="P33" s="21"/>
      <c r="Q33" s="22">
        <f>SUM(Q26:Q31)</f>
        <v>348584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6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157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119</v>
      </c>
      <c r="C39" s="16">
        <v>171710</v>
      </c>
      <c r="D39" s="20"/>
      <c r="E39" s="16">
        <v>19911</v>
      </c>
      <c r="F39" s="16">
        <v>8930</v>
      </c>
      <c r="G39" s="16">
        <v>-3150</v>
      </c>
      <c r="H39" s="16">
        <v>0</v>
      </c>
      <c r="I39" s="16">
        <v>79171</v>
      </c>
      <c r="J39" s="16"/>
      <c r="K39" s="16">
        <v>63674</v>
      </c>
      <c r="L39" s="16"/>
      <c r="M39" s="16">
        <f>SUM(C39:K39)</f>
        <v>340246</v>
      </c>
      <c r="O39" s="16">
        <v>-650</v>
      </c>
      <c r="P39" s="16"/>
      <c r="Q39" s="16">
        <f>+O39+M39</f>
        <v>339596</v>
      </c>
    </row>
    <row r="40" spans="1:17" ht="18">
      <c r="A40" s="8"/>
      <c r="B40" s="116" t="s">
        <v>125</v>
      </c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8">
      <c r="A42" s="8"/>
      <c r="B42" s="11" t="s">
        <v>126</v>
      </c>
      <c r="C42" s="16"/>
      <c r="D42" s="16"/>
      <c r="E42" s="16"/>
      <c r="F42" s="16"/>
      <c r="G42" s="16"/>
      <c r="H42" s="16"/>
      <c r="I42" s="16"/>
      <c r="J42" s="16"/>
      <c r="K42" s="26">
        <v>751</v>
      </c>
      <c r="L42" s="16"/>
      <c r="M42" s="16">
        <f>SUM(C42:K42)</f>
        <v>751</v>
      </c>
      <c r="O42" s="16"/>
      <c r="P42" s="16"/>
      <c r="Q42" s="16">
        <f>+O42+M42</f>
        <v>751</v>
      </c>
    </row>
    <row r="43" spans="1:17" ht="18.75" thickBot="1">
      <c r="A43" s="8"/>
      <c r="B43" s="11"/>
      <c r="C43" s="119"/>
      <c r="D43" s="16"/>
      <c r="E43" s="119"/>
      <c r="F43" s="119"/>
      <c r="G43" s="119"/>
      <c r="H43" s="119"/>
      <c r="I43" s="119"/>
      <c r="J43" s="16"/>
      <c r="K43" s="119"/>
      <c r="L43" s="16"/>
      <c r="M43" s="119"/>
      <c r="O43" s="119"/>
      <c r="P43" s="16"/>
      <c r="Q43" s="119"/>
    </row>
    <row r="44" spans="1:17" ht="18">
      <c r="A44" s="8"/>
      <c r="B44" s="51" t="s">
        <v>127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">
      <c r="A45" s="8"/>
      <c r="B45" s="117" t="s">
        <v>128</v>
      </c>
      <c r="C45" s="118">
        <f>SUM(C38:C43)</f>
        <v>171710</v>
      </c>
      <c r="D45" s="16"/>
      <c r="E45" s="118">
        <f>SUM(E38:E43)</f>
        <v>19911</v>
      </c>
      <c r="F45" s="118">
        <f>SUM(F38:F43)</f>
        <v>8930</v>
      </c>
      <c r="G45" s="118">
        <f>SUM(G38:G43)</f>
        <v>-3150</v>
      </c>
      <c r="H45" s="118">
        <f>SUM(H38:H43)</f>
        <v>0</v>
      </c>
      <c r="I45" s="118">
        <f>SUM(I38:I43)</f>
        <v>79171</v>
      </c>
      <c r="J45" s="16"/>
      <c r="K45" s="118">
        <f>SUM(K38:K43)</f>
        <v>64425</v>
      </c>
      <c r="L45" s="16"/>
      <c r="M45" s="118">
        <f>SUM(M38:M43)</f>
        <v>340997</v>
      </c>
      <c r="O45" s="118">
        <f>SUM(O38:O43)</f>
        <v>-650</v>
      </c>
      <c r="P45" s="16"/>
      <c r="Q45" s="118">
        <f>SUM(Q38:Q43)</f>
        <v>340347</v>
      </c>
    </row>
    <row r="46" spans="1:17" ht="18">
      <c r="A46" s="8"/>
      <c r="B46" s="117"/>
      <c r="C46" s="118"/>
      <c r="D46" s="16"/>
      <c r="E46" s="118"/>
      <c r="F46" s="118"/>
      <c r="G46" s="118"/>
      <c r="H46" s="118"/>
      <c r="I46" s="118"/>
      <c r="J46" s="16"/>
      <c r="K46" s="118"/>
      <c r="L46" s="16"/>
      <c r="M46" s="118"/>
      <c r="O46" s="118"/>
      <c r="P46" s="16"/>
      <c r="Q46" s="118"/>
    </row>
    <row r="47" spans="1:17" ht="18">
      <c r="A47" s="8"/>
      <c r="B47" s="11" t="s">
        <v>161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104</v>
      </c>
      <c r="H47" s="26">
        <f>+H51-H39-H49</f>
        <v>-3653</v>
      </c>
      <c r="I47" s="26">
        <f>+I51-I39-I49</f>
        <v>0</v>
      </c>
      <c r="J47" s="16"/>
      <c r="K47" s="26">
        <f>'Income Statemen'!K45</f>
        <v>1224</v>
      </c>
      <c r="L47" s="16"/>
      <c r="M47" s="16">
        <f>SUM(C47:K47)</f>
        <v>-2325</v>
      </c>
      <c r="O47" s="26">
        <v>-18</v>
      </c>
      <c r="P47" s="16"/>
      <c r="Q47" s="16">
        <f>+O47+M47</f>
        <v>-2343</v>
      </c>
    </row>
    <row r="48" spans="1:17" ht="18">
      <c r="A48" s="8"/>
      <c r="B48" s="11" t="s">
        <v>136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8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.75" thickBot="1">
      <c r="A50" s="8"/>
      <c r="B50" s="27" t="s">
        <v>72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.75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-3046</v>
      </c>
      <c r="H51" s="22">
        <v>-3653</v>
      </c>
      <c r="I51" s="22">
        <v>79171</v>
      </c>
      <c r="J51" s="21"/>
      <c r="K51" s="22">
        <f>SUM(K44:K50)</f>
        <v>65649</v>
      </c>
      <c r="L51" s="21"/>
      <c r="M51" s="22">
        <f>SUM(C51:K51)</f>
        <v>338672</v>
      </c>
      <c r="O51" s="22">
        <f>+O47+O39</f>
        <v>-668</v>
      </c>
      <c r="P51" s="21"/>
      <c r="Q51" s="22">
        <f>SUM(Q44:Q50)</f>
        <v>338004</v>
      </c>
    </row>
    <row r="52" spans="1:17" ht="18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8">
      <c r="A54" s="8"/>
      <c r="B54" s="27" t="s">
        <v>140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8">
      <c r="A55" s="8"/>
      <c r="B55" s="27" t="str">
        <f>+'Balance Sheet'!B70</f>
        <v> the Audited Financial Statements for the year ended 31st March 2011)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8"/>
  <sheetViews>
    <sheetView showOutlineSymbols="0" workbookViewId="0" topLeftCell="A1">
      <selection activeCell="C9" sqref="C9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137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SEPTEMBER 2011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2011</v>
      </c>
      <c r="F9" s="44"/>
      <c r="G9" s="12">
        <v>2010</v>
      </c>
      <c r="H9" s="43"/>
      <c r="I9" s="8"/>
    </row>
    <row r="10" spans="1:9" ht="18">
      <c r="A10" s="8"/>
      <c r="B10" s="27"/>
      <c r="C10" s="27"/>
      <c r="D10" s="27"/>
      <c r="E10" s="78" t="s">
        <v>158</v>
      </c>
      <c r="F10" s="79"/>
      <c r="G10" s="78" t="str">
        <f>+E10</f>
        <v>6 months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40816</v>
      </c>
      <c r="F12" s="80"/>
      <c r="G12" s="14">
        <f>'Income Statemen'!G13</f>
        <v>40816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60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81</v>
      </c>
      <c r="C15" s="29"/>
      <c r="D15" s="8"/>
      <c r="E15" s="18">
        <f>'Income Statemen'!I30</f>
        <v>686</v>
      </c>
      <c r="F15" s="31"/>
      <c r="G15" s="18">
        <f>'Income Statemen'!K30</f>
        <v>1797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1841</v>
      </c>
      <c r="F18" s="31"/>
      <c r="G18" s="18">
        <v>2237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73</v>
      </c>
      <c r="F19" s="83"/>
      <c r="G19" s="18">
        <v>-187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2600</v>
      </c>
      <c r="F21" s="31"/>
      <c r="G21" s="67">
        <f>SUM(G15:G20)</f>
        <v>3847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11026</v>
      </c>
      <c r="F24" s="31"/>
      <c r="G24" s="18">
        <v>43583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-19246</v>
      </c>
      <c r="F25" s="31"/>
      <c r="G25" s="84">
        <v>5050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-5620</v>
      </c>
      <c r="F27" s="31"/>
      <c r="G27" s="67">
        <f>SUM(G21:G26)</f>
        <v>52480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-340</v>
      </c>
      <c r="F30" s="31"/>
      <c r="G30" s="18">
        <v>-490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-5960</v>
      </c>
      <c r="F32" s="31"/>
      <c r="G32" s="67">
        <f>SUM(G27:G31)</f>
        <v>51990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9</v>
      </c>
      <c r="F35" s="31"/>
      <c r="G35" s="18">
        <v>44</v>
      </c>
      <c r="H35" s="20"/>
      <c r="I35" s="8"/>
    </row>
    <row r="36" spans="1:9" ht="18">
      <c r="A36" s="8"/>
      <c r="B36" s="8"/>
      <c r="C36" s="8" t="s">
        <v>37</v>
      </c>
      <c r="D36" s="8"/>
      <c r="E36" s="18">
        <v>-2255</v>
      </c>
      <c r="F36" s="31"/>
      <c r="G36" s="18">
        <v>-2582</v>
      </c>
      <c r="H36" s="20"/>
      <c r="I36" s="8"/>
    </row>
    <row r="37" spans="1:9" ht="18">
      <c r="A37" s="8"/>
      <c r="B37" s="8"/>
      <c r="C37" s="8" t="s">
        <v>69</v>
      </c>
      <c r="D37" s="8"/>
      <c r="E37" s="18">
        <v>-7659</v>
      </c>
      <c r="F37" s="31"/>
      <c r="G37" s="18">
        <v>-517</v>
      </c>
      <c r="H37" s="20"/>
      <c r="I37" s="8"/>
    </row>
    <row r="38" spans="1:9" ht="18">
      <c r="A38" s="8"/>
      <c r="B38" s="8"/>
      <c r="C38" s="8" t="s">
        <v>151</v>
      </c>
      <c r="D38" s="8"/>
      <c r="E38" s="18">
        <v>-12937</v>
      </c>
      <c r="F38" s="31"/>
      <c r="G38" s="18">
        <v>0</v>
      </c>
      <c r="H38" s="20"/>
      <c r="I38" s="8"/>
    </row>
    <row r="39" spans="1:9" ht="18">
      <c r="A39" s="8"/>
      <c r="B39" s="8"/>
      <c r="C39" s="8"/>
      <c r="D39" s="8"/>
      <c r="E39" s="18"/>
      <c r="F39" s="31"/>
      <c r="G39" s="18"/>
      <c r="H39" s="20"/>
      <c r="I39" s="8"/>
    </row>
    <row r="40" spans="1:9" ht="18">
      <c r="A40" s="8"/>
      <c r="B40" s="8" t="s">
        <v>30</v>
      </c>
      <c r="C40" s="8"/>
      <c r="D40" s="8"/>
      <c r="E40" s="67">
        <f>SUM(E34:E38)</f>
        <v>-22842</v>
      </c>
      <c r="F40" s="31"/>
      <c r="G40" s="67">
        <f>SUM(G34:G38)</f>
        <v>-3055</v>
      </c>
      <c r="H40" s="20"/>
      <c r="I40" s="8"/>
    </row>
    <row r="41" spans="1:9" ht="18">
      <c r="A41" s="8"/>
      <c r="B41" s="8"/>
      <c r="C41" s="8"/>
      <c r="D41" s="8"/>
      <c r="E41" s="67"/>
      <c r="F41" s="31"/>
      <c r="G41" s="67"/>
      <c r="H41" s="20"/>
      <c r="I41" s="8"/>
    </row>
    <row r="42" spans="1:9" ht="18">
      <c r="A42" s="8"/>
      <c r="B42" s="28" t="s">
        <v>62</v>
      </c>
      <c r="C42" s="8"/>
      <c r="D42" s="8"/>
      <c r="E42" s="18"/>
      <c r="F42" s="31"/>
      <c r="G42" s="18"/>
      <c r="H42" s="20"/>
      <c r="I42" s="8"/>
    </row>
    <row r="43" spans="1:9" ht="18">
      <c r="A43" s="8"/>
      <c r="B43" s="8"/>
      <c r="C43" s="8" t="s">
        <v>38</v>
      </c>
      <c r="D43" s="8"/>
      <c r="E43" s="18">
        <v>-4070</v>
      </c>
      <c r="F43" s="31"/>
      <c r="G43" s="18">
        <v>-54278</v>
      </c>
      <c r="H43" s="20"/>
      <c r="I43" s="8"/>
    </row>
    <row r="44" spans="1:9" ht="18">
      <c r="A44" s="8"/>
      <c r="B44" s="8"/>
      <c r="C44" s="8"/>
      <c r="D44" s="8"/>
      <c r="E44" s="18"/>
      <c r="F44" s="31"/>
      <c r="G44" s="18"/>
      <c r="H44" s="20"/>
      <c r="I44" s="8"/>
    </row>
    <row r="45" spans="1:9" ht="18">
      <c r="A45" s="8"/>
      <c r="B45" s="8" t="s">
        <v>31</v>
      </c>
      <c r="C45" s="8"/>
      <c r="D45" s="8"/>
      <c r="E45" s="67">
        <f>SUM(E42:E44)</f>
        <v>-4070</v>
      </c>
      <c r="F45" s="31"/>
      <c r="G45" s="67">
        <f>SUM(G42:G44)</f>
        <v>-54278</v>
      </c>
      <c r="H45" s="20"/>
      <c r="I45" s="8"/>
    </row>
    <row r="46" spans="1:9" ht="18">
      <c r="A46" s="8"/>
      <c r="B46" s="8"/>
      <c r="C46" s="8"/>
      <c r="D46" s="8"/>
      <c r="E46" s="67"/>
      <c r="F46" s="31"/>
      <c r="G46" s="67"/>
      <c r="H46" s="20"/>
      <c r="I46" s="8"/>
    </row>
    <row r="47" spans="1:9" ht="18">
      <c r="A47" s="8"/>
      <c r="B47" s="28" t="s">
        <v>63</v>
      </c>
      <c r="C47" s="28"/>
      <c r="D47" s="28"/>
      <c r="E47" s="68">
        <f>E45+E40+E32</f>
        <v>-32872</v>
      </c>
      <c r="F47" s="30"/>
      <c r="G47" s="68">
        <f>G45+G40+G32</f>
        <v>-5343</v>
      </c>
      <c r="H47" s="19"/>
      <c r="I47" s="8"/>
    </row>
    <row r="48" spans="1:9" ht="18">
      <c r="A48" s="8"/>
      <c r="B48" s="8"/>
      <c r="C48" s="8"/>
      <c r="D48" s="8"/>
      <c r="E48" s="18"/>
      <c r="F48" s="31"/>
      <c r="G48" s="18"/>
      <c r="H48" s="20"/>
      <c r="I48" s="8"/>
    </row>
    <row r="49" spans="1:9" ht="18">
      <c r="A49" s="8"/>
      <c r="B49" s="8" t="s">
        <v>64</v>
      </c>
      <c r="C49" s="8"/>
      <c r="D49" s="8"/>
      <c r="E49" s="84">
        <v>12311</v>
      </c>
      <c r="F49" s="85"/>
      <c r="G49" s="84">
        <v>-14498</v>
      </c>
      <c r="H49" s="20"/>
      <c r="I49" s="8"/>
    </row>
    <row r="50" spans="1:9" ht="18">
      <c r="A50" s="8"/>
      <c r="B50" s="8"/>
      <c r="C50" s="8"/>
      <c r="D50" s="8"/>
      <c r="E50" s="18"/>
      <c r="F50" s="31"/>
      <c r="G50" s="18"/>
      <c r="H50" s="20"/>
      <c r="I50" s="8"/>
    </row>
    <row r="51" spans="1:9" ht="18">
      <c r="A51" s="8"/>
      <c r="B51" s="8" t="s">
        <v>65</v>
      </c>
      <c r="C51" s="8"/>
      <c r="D51" s="8"/>
      <c r="E51" s="18">
        <v>261</v>
      </c>
      <c r="F51" s="31"/>
      <c r="G51" s="18">
        <v>-27</v>
      </c>
      <c r="H51" s="20"/>
      <c r="I51" s="8"/>
    </row>
    <row r="52" spans="1:9" ht="18">
      <c r="A52" s="8"/>
      <c r="B52" s="8"/>
      <c r="C52" s="8" t="s">
        <v>66</v>
      </c>
      <c r="D52" s="8"/>
      <c r="E52" s="18"/>
      <c r="F52" s="31"/>
      <c r="G52" s="18"/>
      <c r="H52" s="20"/>
      <c r="I52" s="8"/>
    </row>
    <row r="53" spans="1:9" ht="18.75" thickBot="1">
      <c r="A53" s="8"/>
      <c r="B53" s="8"/>
      <c r="C53" s="8"/>
      <c r="D53" s="8"/>
      <c r="E53" s="18"/>
      <c r="F53" s="31"/>
      <c r="G53" s="18"/>
      <c r="H53" s="20"/>
      <c r="I53" s="8"/>
    </row>
    <row r="54" spans="1:9" ht="18.75" thickBot="1">
      <c r="A54" s="8"/>
      <c r="B54" s="28" t="s">
        <v>73</v>
      </c>
      <c r="C54" s="28"/>
      <c r="D54" s="28"/>
      <c r="E54" s="72">
        <f>SUM(E46:E53)</f>
        <v>-20300</v>
      </c>
      <c r="F54" s="30"/>
      <c r="G54" s="72">
        <f>SUM(G46:G53)</f>
        <v>-19868</v>
      </c>
      <c r="H54" s="19"/>
      <c r="I54" s="8"/>
    </row>
    <row r="55" spans="1:9" ht="18">
      <c r="A55" s="8"/>
      <c r="B55" s="8"/>
      <c r="C55" s="8"/>
      <c r="D55" s="8"/>
      <c r="E55" s="29"/>
      <c r="F55" s="31"/>
      <c r="G55" s="29"/>
      <c r="H55" s="20"/>
      <c r="I55" s="8"/>
    </row>
    <row r="56" spans="1:9" ht="18">
      <c r="A56" s="8"/>
      <c r="B56" s="8"/>
      <c r="C56" s="8"/>
      <c r="D56" s="8"/>
      <c r="E56" s="31"/>
      <c r="F56" s="8"/>
      <c r="G56" s="31"/>
      <c r="H56" s="46"/>
      <c r="I56" s="8"/>
    </row>
    <row r="57" spans="1:9" ht="18">
      <c r="A57" s="8"/>
      <c r="B57" s="28" t="s">
        <v>145</v>
      </c>
      <c r="C57" s="8"/>
      <c r="D57" s="8"/>
      <c r="E57" s="31"/>
      <c r="F57" s="8"/>
      <c r="G57" s="31"/>
      <c r="H57" s="46"/>
      <c r="I57" s="8"/>
    </row>
    <row r="58" spans="1:9" ht="18">
      <c r="A58" s="8"/>
      <c r="B58" s="86" t="s">
        <v>48</v>
      </c>
      <c r="C58" s="8"/>
      <c r="D58" s="8"/>
      <c r="E58" s="31">
        <f>'Balance Sheet'!E27</f>
        <v>16017</v>
      </c>
      <c r="F58" s="8"/>
      <c r="G58" s="31">
        <v>16789</v>
      </c>
      <c r="H58" s="46"/>
      <c r="I58" s="8"/>
    </row>
    <row r="59" spans="1:9" ht="18">
      <c r="A59" s="8"/>
      <c r="B59" s="86" t="s">
        <v>50</v>
      </c>
      <c r="C59" s="8"/>
      <c r="D59" s="8"/>
      <c r="E59" s="31">
        <f>'Balance Sheet'!E28</f>
        <v>3241</v>
      </c>
      <c r="F59" s="8"/>
      <c r="G59" s="31">
        <v>9074</v>
      </c>
      <c r="H59" s="46"/>
      <c r="I59" s="8"/>
    </row>
    <row r="60" spans="1:9" ht="18.75" thickBot="1">
      <c r="A60" s="8"/>
      <c r="B60" s="8" t="s">
        <v>146</v>
      </c>
      <c r="C60" s="8"/>
      <c r="D60" s="8"/>
      <c r="E60" s="31">
        <v>-39558</v>
      </c>
      <c r="F60" s="8"/>
      <c r="G60" s="31">
        <v>-45731</v>
      </c>
      <c r="H60" s="46"/>
      <c r="I60" s="8"/>
    </row>
    <row r="61" spans="1:9" ht="18.75" thickBot="1">
      <c r="A61" s="8"/>
      <c r="B61" s="8"/>
      <c r="C61" s="8"/>
      <c r="D61" s="8"/>
      <c r="E61" s="72">
        <f>SUM(E58:E60)</f>
        <v>-20300</v>
      </c>
      <c r="F61" s="30"/>
      <c r="G61" s="72">
        <f>SUM(G58:G60)</f>
        <v>-19868</v>
      </c>
      <c r="H61" s="46"/>
      <c r="I61" s="8"/>
    </row>
    <row r="62" spans="1:9" ht="18">
      <c r="A62" s="8"/>
      <c r="B62" s="8"/>
      <c r="C62" s="8"/>
      <c r="D62" s="8"/>
      <c r="E62" s="31"/>
      <c r="F62" s="8"/>
      <c r="G62" s="31"/>
      <c r="H62" s="46"/>
      <c r="I62" s="8"/>
    </row>
    <row r="63" spans="1:9" ht="18">
      <c r="A63" s="8"/>
      <c r="B63" s="28" t="s">
        <v>141</v>
      </c>
      <c r="C63" s="28"/>
      <c r="D63" s="27"/>
      <c r="E63" s="11"/>
      <c r="F63" s="11"/>
      <c r="G63" s="11"/>
      <c r="H63" s="46"/>
      <c r="I63" s="8"/>
    </row>
    <row r="64" spans="1:9" ht="18">
      <c r="A64" s="8"/>
      <c r="B64" s="28" t="str">
        <f>+'Equity Change'!B55</f>
        <v> the Audited Financial Statements for the year ended 31st March 2011)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47"/>
      <c r="C65" s="27"/>
      <c r="D65" s="27"/>
      <c r="E65" s="11"/>
      <c r="F65" s="11"/>
      <c r="G65" s="11"/>
      <c r="H65" s="46"/>
      <c r="I65" s="8"/>
    </row>
    <row r="66" spans="1:8" ht="18.75">
      <c r="A66" s="2"/>
      <c r="B66" s="62"/>
      <c r="C66" s="63"/>
      <c r="D66" s="3"/>
      <c r="E66" s="3"/>
      <c r="F66" s="3"/>
      <c r="G66" s="3"/>
      <c r="H66" s="6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3"/>
      <c r="C68" s="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ht="15">
      <c r="H70" s="7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2011-11-29T05:20:49Z</cp:lastPrinted>
  <dcterms:created xsi:type="dcterms:W3CDTF">2002-11-29T07:40:55Z</dcterms:created>
  <dcterms:modified xsi:type="dcterms:W3CDTF">2011-11-29T08:40:42Z</dcterms:modified>
  <cp:category/>
  <cp:version/>
  <cp:contentType/>
  <cp:contentStatus/>
</cp:coreProperties>
</file>