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t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'Cashflow'!$B$3:$H$70</definedName>
    <definedName name="_xlnm.Print_Area" localSheetId="1">'Comprehensive'!$C$1:$L$40</definedName>
    <definedName name="_xlnm.Print_Area" localSheetId="3">'Equity Change'!$B$1:$R$51</definedName>
    <definedName name="_xlnm.Print_Area" localSheetId="0">'Income Statement'!$C$1:$L$67</definedName>
    <definedName name="_xlnm.Print_Area">'Cashflow'!$A$3:$E$70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<sst xmlns="http://schemas.openxmlformats.org/spreadsheetml/2006/main" count="238" uniqueCount="177">
  <si>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</si>
  <si>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</si>
  <si>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</si>
  <si>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</si>
  <si>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</si>
  <si>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</si>
  <si>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</si>
  <si>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</si>
  <si>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</si>
  <si>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</si>
  <si>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</si>
  <si>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</si>
  <si>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</si>
  <si>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</si>
  <si>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</si>
  <si>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</si>
  <si>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</si>
  <si>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</si>
  <si>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</si>
  <si>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</si>
  <si>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</si>
  <si>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</si>
  <si>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</si>
  <si>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</si>
  <si>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</si>
  <si>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</si>
  <si>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</si>
  <si>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</si>
  <si>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</si>
  <si>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</si>
  <si>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</si>
  <si>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</si>
  <si>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</si>
  <si>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</si>
  <si>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</si>
  <si>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</si>
  <si>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</si>
  <si>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</si>
  <si>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</si>
  <si>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</si>
  <si>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</si>
  <si>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</si>
  <si>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</si>
  <si>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</si>
  <si>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</si>
  <si>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</si>
  <si>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</si>
  <si>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</si>
  <si>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</si>
  <si>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</si>
  <si>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</si>
  <si>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</si>
  <si>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</si>
  <si>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</si>
  <si>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</si>
  <si>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</si>
  <si>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</si>
  <si>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</si>
  <si>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</si>
  <si>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</si>
  <si>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</si>
  <si>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</si>
  <si>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</si>
  <si>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</si>
  <si>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</si>
  <si>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</si>
  <si>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</si>
  <si>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</si>
  <si>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As at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</si>
  <si>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</si>
  <si>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</si>
  <si>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</si>
  <si>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</si>
  <si>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</si>
  <si>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</si>
  <si>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</si>
  <si>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</si>
  <si>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</si>
  <si>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</si>
  <si>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</si>
  <si>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</si>
  <si>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</si>
  <si>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</si>
  <si>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</si>
  <si>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</si>
  <si>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</si>
  <si>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</si>
  <si>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</si>
  <si>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</si>
  <si>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</si>
  <si>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</si>
  <si>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 xml:space="preserve">  year as at 1 Apr. 2009</t>
  </si>
  <si>
    <t>Non-controlling interest</t>
  </si>
  <si>
    <t>Exchange differences on translating</t>
  </si>
  <si>
    <t xml:space="preserve"> foreign operations</t>
  </si>
  <si>
    <t xml:space="preserve">(The Condensed Consolidated Statement of Comprehensive Income  should be read in conjunction with </t>
  </si>
  <si>
    <t xml:space="preserve"> the Audited Financial Statements for the year ended 31st March 2010)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</si>
  <si>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</si>
  <si>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</si>
  <si>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</si>
  <si>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</si>
  <si>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</si>
  <si>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</si>
  <si>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</si>
  <si>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</si>
  <si>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</si>
  <si>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</si>
  <si>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</si>
  <si>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</si>
  <si>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</si>
  <si>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</si>
  <si>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</si>
  <si>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</si>
  <si>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</si>
  <si>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</si>
  <si>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</si>
  <si>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</si>
  <si>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</si>
  <si>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</si>
  <si>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</si>
  <si>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</si>
  <si>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</si>
  <si>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</si>
  <si>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</si>
  <si>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</si>
  <si>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</si>
  <si>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</si>
  <si>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Available-for-sales financial assets</t>
  </si>
  <si>
    <t>Derivative financial assets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</si>
  <si>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</si>
  <si>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</si>
  <si>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</si>
  <si>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</si>
  <si>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</si>
  <si>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</si>
  <si>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</si>
  <si>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</si>
  <si>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</si>
  <si>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</si>
  <si>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</si>
  <si>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</si>
  <si>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</si>
  <si>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</si>
  <si>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Net proceeds from disposal of investment property </t>
  </si>
  <si>
    <t>Profit /(Loss) before tax</t>
  </si>
  <si>
    <t>Revaluation surplus</t>
  </si>
  <si>
    <t xml:space="preserve"> (loss) for the period</t>
  </si>
  <si>
    <t>Total Comprehensive Income/(Loss) Attributable to :</t>
  </si>
  <si>
    <t>Profit /(Loss) Attributable to :</t>
  </si>
  <si>
    <t>FOR THE QUARTER ENDED 31 MARCH 2011</t>
  </si>
  <si>
    <t xml:space="preserve">  winding up and disposal of subsidiaries</t>
  </si>
  <si>
    <t>ended 31 March 2011</t>
  </si>
  <si>
    <t>ended 31 March 2010</t>
  </si>
  <si>
    <t>AS AT 31 MARCH  2011</t>
  </si>
  <si>
    <t>Balance at end of year</t>
  </si>
  <si>
    <t>Profit /(Loss) for the year</t>
  </si>
  <si>
    <t>Interest paid</t>
  </si>
  <si>
    <t>Cash inflow from disposal of subsidiaries</t>
  </si>
  <si>
    <t>Proceed from disposal of property, plant and equipment</t>
  </si>
  <si>
    <t>Purchase of investment properties</t>
  </si>
  <si>
    <t>Net movement in land held for development</t>
  </si>
  <si>
    <t>Interest income</t>
  </si>
  <si>
    <t>Proceed from disposal of quoted shares</t>
  </si>
  <si>
    <t>Reclassification adjustments</t>
  </si>
  <si>
    <t>Disposal of subsidiaries</t>
  </si>
  <si>
    <t>Cash generated from/(used in) operations</t>
  </si>
  <si>
    <t>Net effect from winding up subsidiaries</t>
  </si>
  <si>
    <t>Current Year</t>
  </si>
  <si>
    <t>Ended</t>
  </si>
  <si>
    <t xml:space="preserve"> Ended</t>
  </si>
  <si>
    <t>Provision for diminution</t>
  </si>
  <si>
    <t xml:space="preserve"> Net effects of winding up and</t>
  </si>
  <si>
    <t xml:space="preserve">   disposal of subsidiaries</t>
  </si>
  <si>
    <t>Effect of winding up &amp;</t>
  </si>
  <si>
    <t>Year</t>
  </si>
  <si>
    <t>Profit /(Loss) before net effects of</t>
  </si>
  <si>
    <t>Profit/(Loss) from continuing operations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</si>
</sst>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_);_(* \(#,##0\);_(* &quot;-&quot;??_);_(@_)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7.2"/>
      <color indexed="12"/>
      <name val="Univers (W1)"/>
      <family val="0"/>
    </font>
    <font>
      <b/>
      <sz val="14"/>
      <color indexed="10"/>
      <name val="Univers (W1)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right"/>
    </xf>
    <xf numFmtId="37" fontId="20" fillId="0" borderId="0" xfId="0" applyNumberFormat="1" applyFont="1" applyBorder="1" applyAlignment="1" quotePrefix="1">
      <alignment/>
    </xf>
    <xf numFmtId="0" fontId="21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16" fontId="1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0" fillId="0" borderId="11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37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NumberFormat="1" applyFont="1" applyAlignment="1" quotePrefix="1">
      <alignment horizontal="center"/>
    </xf>
    <xf numFmtId="0" fontId="10" fillId="0" borderId="0" xfId="0" applyNumberFormat="1" applyFont="1" applyBorder="1" applyAlignment="1" quotePrefix="1">
      <alignment horizontal="center"/>
    </xf>
    <xf numFmtId="16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22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37" fontId="6" fillId="0" borderId="14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6" fillId="0" borderId="13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37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" fontId="10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3" fontId="44" fillId="0" borderId="0" xfId="50" applyNumberFormat="1" applyFont="1" applyBorder="1" applyAlignment="1" applyProtection="1">
      <alignment/>
      <protection/>
    </xf>
    <xf numFmtId="184" fontId="45" fillId="0" borderId="0" xfId="0" applyNumberFormat="1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372427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800100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7134225" y="2381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686050" y="19335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752475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429625" y="1933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7"/>
  <sheetViews>
    <sheetView tabSelected="1" showOutlineSymbols="0" zoomScalePageLayoutView="0" workbookViewId="0" topLeftCell="B1">
      <selection activeCell="C9" sqref="C9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4" t="s">
        <v>39</v>
      </c>
      <c r="D3" s="24"/>
      <c r="E3" s="8"/>
      <c r="F3" s="8"/>
      <c r="G3" s="8"/>
      <c r="H3" s="8"/>
      <c r="I3" s="8"/>
      <c r="J3" s="8"/>
      <c r="K3" s="8"/>
      <c r="L3" s="8"/>
      <c r="M3" s="8"/>
    </row>
    <row r="4" spans="1:13" s="25" customFormat="1" ht="15.75">
      <c r="A4" s="2"/>
      <c r="B4" s="8"/>
      <c r="C4" s="8" t="s">
        <v>53</v>
      </c>
      <c r="D4" s="24"/>
      <c r="E4" s="8"/>
      <c r="F4" s="8"/>
      <c r="G4" s="8"/>
      <c r="H4" s="8"/>
      <c r="I4" s="8"/>
      <c r="J4" s="8"/>
      <c r="K4" s="8"/>
      <c r="L4" s="8"/>
      <c r="M4" s="8"/>
    </row>
    <row r="5" spans="1:13" s="25" customFormat="1" ht="15.75">
      <c r="A5" s="2"/>
      <c r="B5" s="8"/>
      <c r="C5" s="24"/>
      <c r="D5" s="24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140</v>
      </c>
      <c r="D6" s="33"/>
      <c r="E6" s="42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149</v>
      </c>
      <c r="D7" s="33"/>
      <c r="E7" s="42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3"/>
      <c r="D8" s="33"/>
      <c r="E8" s="42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3"/>
      <c r="D9" s="33"/>
      <c r="E9" s="42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3"/>
      <c r="D10" s="8"/>
      <c r="E10" s="30">
        <v>2011</v>
      </c>
      <c r="F10" s="8"/>
      <c r="G10" s="30">
        <v>2010</v>
      </c>
      <c r="H10" s="8"/>
      <c r="I10" s="30">
        <f>+E10</f>
        <v>2011</v>
      </c>
      <c r="J10" s="8"/>
      <c r="K10" s="30">
        <f>+G10</f>
        <v>2010</v>
      </c>
      <c r="L10" s="30"/>
      <c r="M10" s="8"/>
      <c r="N10" s="25"/>
      <c r="O10" s="25"/>
      <c r="P10" s="25"/>
      <c r="Q10" s="25"/>
      <c r="R10" s="25"/>
    </row>
    <row r="11" spans="1:13" ht="15.75">
      <c r="A11" s="2"/>
      <c r="B11" s="8"/>
      <c r="C11" s="8"/>
      <c r="E11" s="53" t="s">
        <v>45</v>
      </c>
      <c r="F11" s="53"/>
      <c r="G11" s="53" t="s">
        <v>7</v>
      </c>
      <c r="H11" s="53"/>
      <c r="I11" s="53" t="s">
        <v>167</v>
      </c>
      <c r="J11" s="53"/>
      <c r="K11" s="53" t="s">
        <v>7</v>
      </c>
      <c r="L11" s="12"/>
      <c r="M11" s="8"/>
    </row>
    <row r="12" spans="1:13" ht="15.75">
      <c r="A12" s="2"/>
      <c r="B12" s="8"/>
      <c r="C12" s="8"/>
      <c r="E12" s="53" t="s">
        <v>44</v>
      </c>
      <c r="F12" s="53"/>
      <c r="G12" s="53" t="str">
        <f>+E12</f>
        <v> Quarter Ended</v>
      </c>
      <c r="H12" s="53"/>
      <c r="I12" s="53" t="s">
        <v>168</v>
      </c>
      <c r="J12" s="53"/>
      <c r="K12" s="53" t="s">
        <v>169</v>
      </c>
      <c r="L12" s="12"/>
      <c r="M12" s="8"/>
    </row>
    <row r="13" spans="1:13" ht="15.75">
      <c r="A13" s="2"/>
      <c r="B13" s="8"/>
      <c r="C13" s="8"/>
      <c r="D13" s="8"/>
      <c r="E13" s="54">
        <v>40268</v>
      </c>
      <c r="F13" s="44"/>
      <c r="G13" s="54">
        <f>+E13</f>
        <v>40268</v>
      </c>
      <c r="H13" s="44"/>
      <c r="I13" s="54">
        <f>+G13</f>
        <v>40268</v>
      </c>
      <c r="J13" s="44"/>
      <c r="K13" s="54">
        <f>+I13</f>
        <v>40268</v>
      </c>
      <c r="L13" s="14"/>
      <c r="M13" s="8"/>
    </row>
    <row r="14" spans="1:13" ht="15.75">
      <c r="A14" s="2"/>
      <c r="B14" s="8"/>
      <c r="C14" s="8"/>
      <c r="D14" s="8"/>
      <c r="E14" s="43" t="s">
        <v>5</v>
      </c>
      <c r="F14" s="44"/>
      <c r="G14" s="43" t="s">
        <v>5</v>
      </c>
      <c r="H14" s="44"/>
      <c r="I14" s="43" t="s">
        <v>5</v>
      </c>
      <c r="J14" s="44"/>
      <c r="K14" s="43" t="s">
        <v>5</v>
      </c>
      <c r="L14" s="12"/>
      <c r="M14" s="8"/>
    </row>
    <row r="15" spans="1:13" ht="18" hidden="1">
      <c r="A15" s="2"/>
      <c r="B15" s="8"/>
      <c r="C15" s="45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45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I17-396942</f>
        <v>107197</v>
      </c>
      <c r="F17" s="18"/>
      <c r="G17" s="18">
        <f>K17-327545</f>
        <v>129734</v>
      </c>
      <c r="H17" s="55"/>
      <c r="I17" s="18">
        <v>504139</v>
      </c>
      <c r="J17" s="18"/>
      <c r="K17" s="18">
        <v>457279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55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89">
        <f>-+E17-E21-E23-E25-E27-E29-E34-E36+E39</f>
        <v>-112249</v>
      </c>
      <c r="F19" s="18"/>
      <c r="G19" s="18">
        <f>-+G17-G21-G23-G25-G27-G29-G34-G36+G39</f>
        <v>-125212</v>
      </c>
      <c r="H19" s="18"/>
      <c r="I19" s="18">
        <f>-+I17-I21-I23-I25-I27-I29-I34-I36+I39</f>
        <v>-499163</v>
      </c>
      <c r="J19" s="18"/>
      <c r="K19" s="18">
        <f>-+K17-K21-K23-K25-K27-K29-K34-K36+K39</f>
        <v>-436637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55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I21-9639</f>
        <v>3873</v>
      </c>
      <c r="F21" s="18"/>
      <c r="G21" s="18">
        <f>K21-759</f>
        <v>743</v>
      </c>
      <c r="H21" s="55"/>
      <c r="I21" s="18">
        <v>13512</v>
      </c>
      <c r="J21" s="18"/>
      <c r="K21" s="18">
        <v>1502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55"/>
      <c r="I22" s="18"/>
      <c r="J22" s="18"/>
      <c r="K22" s="18"/>
      <c r="L22" s="18"/>
      <c r="M22" s="17"/>
    </row>
    <row r="23" spans="1:13" ht="15.75">
      <c r="A23" s="2"/>
      <c r="B23" s="8"/>
      <c r="C23" s="8" t="s">
        <v>170</v>
      </c>
      <c r="D23" s="8"/>
      <c r="E23" s="18">
        <v>0</v>
      </c>
      <c r="F23" s="18"/>
      <c r="G23" s="18">
        <v>-608</v>
      </c>
      <c r="H23" s="55"/>
      <c r="I23" s="18">
        <v>0</v>
      </c>
      <c r="J23" s="18"/>
      <c r="K23" s="18">
        <v>-608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55"/>
      <c r="I24" s="18"/>
      <c r="J24" s="18"/>
      <c r="K24" s="18"/>
      <c r="L24" s="18"/>
      <c r="M24" s="17"/>
    </row>
    <row r="25" spans="1:13" ht="15.75">
      <c r="A25" s="2"/>
      <c r="B25" s="8"/>
      <c r="C25" s="8" t="s">
        <v>58</v>
      </c>
      <c r="D25" s="8"/>
      <c r="E25" s="18">
        <f>I25--3364</f>
        <v>-943</v>
      </c>
      <c r="F25" s="18"/>
      <c r="G25" s="87">
        <f>K25--3650</f>
        <v>-632</v>
      </c>
      <c r="H25" s="55"/>
      <c r="I25" s="18">
        <v>-4307</v>
      </c>
      <c r="J25" s="18"/>
      <c r="K25" s="18">
        <v>-4282</v>
      </c>
      <c r="L25" s="18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55"/>
      <c r="I26" s="18"/>
      <c r="J26" s="18"/>
      <c r="K26" s="18"/>
      <c r="L26" s="27"/>
      <c r="M26" s="17"/>
    </row>
    <row r="27" spans="1:13" ht="15.75">
      <c r="A27" s="2"/>
      <c r="B27" s="8"/>
      <c r="C27" s="8" t="s">
        <v>3</v>
      </c>
      <c r="D27" s="8"/>
      <c r="E27" s="18">
        <f>I27--10590</f>
        <v>-3196</v>
      </c>
      <c r="F27" s="18"/>
      <c r="G27" s="18">
        <f>K27--9798</f>
        <v>-4417</v>
      </c>
      <c r="H27" s="55"/>
      <c r="I27" s="18">
        <v>-13786</v>
      </c>
      <c r="J27" s="18"/>
      <c r="K27" s="18">
        <v>-14215</v>
      </c>
      <c r="L27" s="27"/>
      <c r="M27" s="17"/>
    </row>
    <row r="28" spans="1:13" ht="15.75">
      <c r="A28" s="2"/>
      <c r="B28" s="8"/>
      <c r="C28" s="8"/>
      <c r="D28" s="8"/>
      <c r="E28" s="18"/>
      <c r="F28" s="18"/>
      <c r="G28" s="18"/>
      <c r="H28" s="55"/>
      <c r="I28" s="18"/>
      <c r="J28" s="18"/>
      <c r="K28" s="18"/>
      <c r="L28" s="27"/>
      <c r="M28" s="17"/>
    </row>
    <row r="29" spans="1:13" ht="15.75">
      <c r="A29" s="2"/>
      <c r="B29" s="8"/>
      <c r="C29" s="8" t="s">
        <v>88</v>
      </c>
      <c r="D29" s="8"/>
      <c r="E29" s="18">
        <f>I29--17</f>
        <v>-12</v>
      </c>
      <c r="F29" s="18"/>
      <c r="G29" s="18">
        <f>K29--84</f>
        <v>-23</v>
      </c>
      <c r="H29" s="55"/>
      <c r="I29" s="18">
        <v>-29</v>
      </c>
      <c r="J29" s="18"/>
      <c r="K29" s="18">
        <v>-107</v>
      </c>
      <c r="L29" s="27"/>
      <c r="M29" s="17"/>
    </row>
    <row r="30" spans="1:13" ht="15.75">
      <c r="A30" s="2"/>
      <c r="B30" s="8"/>
      <c r="C30" s="8"/>
      <c r="D30" s="8"/>
      <c r="E30" s="76"/>
      <c r="F30" s="18"/>
      <c r="G30" s="76"/>
      <c r="H30" s="55"/>
      <c r="I30" s="76"/>
      <c r="J30" s="18"/>
      <c r="K30" s="76"/>
      <c r="L30" s="27"/>
      <c r="M30" s="17"/>
    </row>
    <row r="31" spans="1:13" ht="15.75">
      <c r="A31" s="2"/>
      <c r="B31" s="8"/>
      <c r="C31" s="47" t="s">
        <v>175</v>
      </c>
      <c r="D31" s="47"/>
      <c r="E31" s="77">
        <f>SUM(E17:E30)</f>
        <v>-5330</v>
      </c>
      <c r="F31" s="77"/>
      <c r="G31" s="77">
        <f>SUM(G17:G30)</f>
        <v>-415</v>
      </c>
      <c r="H31" s="78"/>
      <c r="I31" s="77">
        <f>SUM(I17:I30)</f>
        <v>366</v>
      </c>
      <c r="J31" s="77"/>
      <c r="K31" s="77">
        <f>SUM(K17:K30)</f>
        <v>2932</v>
      </c>
      <c r="L31" s="27"/>
      <c r="M31" s="17"/>
    </row>
    <row r="32" spans="1:13" ht="15.75">
      <c r="A32" s="2"/>
      <c r="B32" s="8"/>
      <c r="C32" s="47" t="s">
        <v>150</v>
      </c>
      <c r="D32" s="47"/>
      <c r="E32" s="77"/>
      <c r="F32" s="77"/>
      <c r="G32" s="77"/>
      <c r="H32" s="78"/>
      <c r="I32" s="77"/>
      <c r="J32" s="77"/>
      <c r="K32" s="77"/>
      <c r="L32" s="27"/>
      <c r="M32" s="17"/>
    </row>
    <row r="33" spans="1:13" ht="15.75">
      <c r="A33" s="2"/>
      <c r="B33" s="8"/>
      <c r="C33" s="8"/>
      <c r="D33" s="8"/>
      <c r="E33" s="18"/>
      <c r="F33" s="18"/>
      <c r="G33" s="18"/>
      <c r="H33" s="55"/>
      <c r="I33" s="18"/>
      <c r="J33" s="18"/>
      <c r="K33" s="18"/>
      <c r="L33" s="27"/>
      <c r="M33" s="17"/>
    </row>
    <row r="34" spans="1:13" ht="15.75">
      <c r="A34" s="2"/>
      <c r="B34" s="8"/>
      <c r="C34" s="8" t="s">
        <v>171</v>
      </c>
      <c r="D34" s="8"/>
      <c r="E34" s="18">
        <f>I34--4007</f>
        <v>5820</v>
      </c>
      <c r="F34" s="18"/>
      <c r="G34" s="18">
        <v>0</v>
      </c>
      <c r="H34" s="55"/>
      <c r="I34" s="18">
        <f>638+1175</f>
        <v>1813</v>
      </c>
      <c r="J34" s="18"/>
      <c r="K34" s="18">
        <v>0</v>
      </c>
      <c r="L34" s="27"/>
      <c r="M34" s="17"/>
    </row>
    <row r="35" spans="1:13" ht="15.75">
      <c r="A35" s="2"/>
      <c r="B35" s="8"/>
      <c r="C35" s="8" t="s">
        <v>172</v>
      </c>
      <c r="D35" s="8"/>
      <c r="E35" s="18"/>
      <c r="F35" s="18"/>
      <c r="G35" s="18"/>
      <c r="H35" s="55"/>
      <c r="I35" s="18"/>
      <c r="J35" s="18"/>
      <c r="K35" s="18"/>
      <c r="L35" s="27"/>
      <c r="M35" s="17"/>
    </row>
    <row r="36" spans="1:13" ht="15.75">
      <c r="A36" s="2"/>
      <c r="B36" s="8"/>
      <c r="C36" s="8"/>
      <c r="D36" s="8"/>
      <c r="E36" s="18">
        <v>0</v>
      </c>
      <c r="F36" s="18"/>
      <c r="G36" s="18">
        <v>0</v>
      </c>
      <c r="H36" s="55"/>
      <c r="I36" s="18"/>
      <c r="J36" s="18"/>
      <c r="K36" s="18">
        <v>0</v>
      </c>
      <c r="L36" s="27"/>
      <c r="M36" s="17"/>
    </row>
    <row r="37" spans="1:13" ht="16.5" customHeight="1">
      <c r="A37" s="2"/>
      <c r="B37" s="8"/>
      <c r="C37" s="8"/>
      <c r="D37" s="8"/>
      <c r="E37" s="18"/>
      <c r="F37" s="18"/>
      <c r="G37" s="18"/>
      <c r="H37" s="55"/>
      <c r="I37" s="18"/>
      <c r="J37" s="18"/>
      <c r="K37" s="18"/>
      <c r="L37" s="27"/>
      <c r="M37" s="17"/>
    </row>
    <row r="38" spans="1:13" ht="7.5" customHeight="1">
      <c r="A38" s="2"/>
      <c r="B38" s="8"/>
      <c r="C38" s="8"/>
      <c r="D38" s="8"/>
      <c r="E38" s="56"/>
      <c r="F38" s="18"/>
      <c r="G38" s="56"/>
      <c r="H38" s="55"/>
      <c r="I38" s="56"/>
      <c r="J38" s="18"/>
      <c r="K38" s="56"/>
      <c r="L38" s="27"/>
      <c r="M38" s="17"/>
    </row>
    <row r="39" spans="1:13" ht="15.75">
      <c r="A39" s="2"/>
      <c r="B39" s="8"/>
      <c r="C39" s="24" t="s">
        <v>144</v>
      </c>
      <c r="D39" s="8"/>
      <c r="E39" s="57">
        <v>490</v>
      </c>
      <c r="F39" s="18"/>
      <c r="G39" s="57">
        <v>-415</v>
      </c>
      <c r="H39" s="55"/>
      <c r="I39" s="57">
        <v>2179</v>
      </c>
      <c r="J39" s="18"/>
      <c r="K39" s="57">
        <v>2932</v>
      </c>
      <c r="L39" s="26"/>
      <c r="M39" s="17"/>
    </row>
    <row r="40" spans="1:13" ht="15.75">
      <c r="A40" s="2"/>
      <c r="B40" s="8"/>
      <c r="C40" s="8"/>
      <c r="D40" s="8"/>
      <c r="E40" s="18"/>
      <c r="F40" s="18"/>
      <c r="G40" s="18"/>
      <c r="H40" s="55"/>
      <c r="I40" s="18"/>
      <c r="J40" s="18"/>
      <c r="K40" s="18"/>
      <c r="L40" s="27"/>
      <c r="M40" s="17"/>
    </row>
    <row r="41" spans="1:13" ht="15.75">
      <c r="A41" s="2"/>
      <c r="B41" s="8"/>
      <c r="C41" s="8" t="s">
        <v>4</v>
      </c>
      <c r="D41" s="8"/>
      <c r="E41" s="18">
        <f>I41--762</f>
        <v>-685</v>
      </c>
      <c r="F41" s="18"/>
      <c r="G41" s="18">
        <f>K41--655</f>
        <v>-1581</v>
      </c>
      <c r="H41" s="55"/>
      <c r="I41" s="18">
        <v>-1447</v>
      </c>
      <c r="J41" s="18"/>
      <c r="K41" s="18">
        <v>-2236</v>
      </c>
      <c r="L41" s="27"/>
      <c r="M41" s="17"/>
    </row>
    <row r="42" spans="1:13" ht="6.75" customHeight="1">
      <c r="A42" s="2"/>
      <c r="B42" s="8"/>
      <c r="C42" s="8"/>
      <c r="D42" s="8"/>
      <c r="E42" s="18"/>
      <c r="F42" s="18"/>
      <c r="G42" s="18"/>
      <c r="H42" s="55"/>
      <c r="I42" s="18"/>
      <c r="J42" s="18"/>
      <c r="K42" s="18"/>
      <c r="L42" s="27"/>
      <c r="M42" s="17"/>
    </row>
    <row r="43" spans="1:13" ht="8.25" customHeight="1">
      <c r="A43" s="2"/>
      <c r="B43" s="8"/>
      <c r="C43" s="8"/>
      <c r="D43" s="8"/>
      <c r="E43" s="56"/>
      <c r="F43" s="18"/>
      <c r="G43" s="56"/>
      <c r="H43" s="55"/>
      <c r="I43" s="56"/>
      <c r="J43" s="18"/>
      <c r="K43" s="56"/>
      <c r="L43" s="27"/>
      <c r="M43" s="17"/>
    </row>
    <row r="44" spans="1:13" ht="15.75">
      <c r="A44" s="2"/>
      <c r="B44" s="8"/>
      <c r="C44" s="24" t="s">
        <v>176</v>
      </c>
      <c r="D44" s="8"/>
      <c r="E44" s="57">
        <f>+E41+E39</f>
        <v>-195</v>
      </c>
      <c r="F44" s="18"/>
      <c r="G44" s="57">
        <f>+G41+G39</f>
        <v>-1996</v>
      </c>
      <c r="H44" s="55"/>
      <c r="I44" s="57">
        <f>+I41+I39</f>
        <v>732</v>
      </c>
      <c r="J44" s="18"/>
      <c r="K44" s="57">
        <f>+K41+K39</f>
        <v>696</v>
      </c>
      <c r="L44" s="26"/>
      <c r="M44" s="17"/>
    </row>
    <row r="45" spans="1:13" ht="15.75">
      <c r="A45" s="2"/>
      <c r="B45" s="8"/>
      <c r="C45" s="8"/>
      <c r="D45" s="8"/>
      <c r="E45" s="18"/>
      <c r="F45" s="18"/>
      <c r="G45" s="18"/>
      <c r="H45" s="55"/>
      <c r="I45" s="18"/>
      <c r="J45" s="18"/>
      <c r="K45" s="18"/>
      <c r="L45" s="27"/>
      <c r="M45" s="17"/>
    </row>
    <row r="46" spans="1:13" ht="15.75">
      <c r="A46" s="2"/>
      <c r="B46" s="8"/>
      <c r="C46" s="24" t="s">
        <v>78</v>
      </c>
      <c r="D46" s="8"/>
      <c r="E46" s="18"/>
      <c r="F46" s="18"/>
      <c r="G46" s="18"/>
      <c r="H46" s="55"/>
      <c r="I46" s="18"/>
      <c r="J46" s="18"/>
      <c r="K46" s="18"/>
      <c r="L46" s="27"/>
      <c r="M46" s="17"/>
    </row>
    <row r="47" spans="1:13" ht="15.75">
      <c r="A47" s="2"/>
      <c r="B47" s="8"/>
      <c r="C47" s="8" t="s">
        <v>79</v>
      </c>
      <c r="D47" s="8"/>
      <c r="E47" s="58" t="s">
        <v>81</v>
      </c>
      <c r="F47" s="18"/>
      <c r="G47" s="72">
        <v>-228</v>
      </c>
      <c r="H47" s="55"/>
      <c r="I47" s="58" t="s">
        <v>81</v>
      </c>
      <c r="J47" s="18"/>
      <c r="K47" s="72">
        <v>-228</v>
      </c>
      <c r="L47" s="27"/>
      <c r="M47" s="17"/>
    </row>
    <row r="48" spans="1:13" ht="15.75">
      <c r="A48" s="2"/>
      <c r="B48" s="8"/>
      <c r="C48" s="8" t="s">
        <v>80</v>
      </c>
      <c r="D48" s="8"/>
      <c r="E48" s="18"/>
      <c r="F48" s="18"/>
      <c r="G48" s="18"/>
      <c r="H48" s="55"/>
      <c r="I48" s="18"/>
      <c r="J48" s="18"/>
      <c r="K48" s="18"/>
      <c r="L48" s="27"/>
      <c r="M48" s="17"/>
    </row>
    <row r="49" spans="1:13" ht="7.5" customHeight="1" thickBot="1">
      <c r="A49" s="2"/>
      <c r="B49" s="8"/>
      <c r="C49" s="8"/>
      <c r="D49" s="8"/>
      <c r="E49" s="18"/>
      <c r="F49" s="18"/>
      <c r="G49" s="18"/>
      <c r="H49" s="55"/>
      <c r="I49" s="18"/>
      <c r="J49" s="18"/>
      <c r="K49" s="18"/>
      <c r="L49" s="27"/>
      <c r="M49" s="17"/>
    </row>
    <row r="50" spans="1:13" ht="16.5" thickBot="1">
      <c r="A50" s="2"/>
      <c r="B50" s="8"/>
      <c r="C50" s="24" t="s">
        <v>155</v>
      </c>
      <c r="D50" s="8"/>
      <c r="E50" s="59">
        <f>SUM(E44:E49)</f>
        <v>-195</v>
      </c>
      <c r="F50" s="18"/>
      <c r="G50" s="59">
        <f>SUM(G44:G49)</f>
        <v>-2224</v>
      </c>
      <c r="H50" s="55"/>
      <c r="I50" s="59">
        <f>SUM(I44:I49)</f>
        <v>732</v>
      </c>
      <c r="J50" s="18"/>
      <c r="K50" s="59">
        <f>SUM(K44:K49)</f>
        <v>468</v>
      </c>
      <c r="L50" s="26"/>
      <c r="M50" s="17"/>
    </row>
    <row r="51" spans="1:13" ht="15.75">
      <c r="A51" s="2"/>
      <c r="B51" s="8"/>
      <c r="C51" s="8"/>
      <c r="D51" s="8"/>
      <c r="E51" s="60"/>
      <c r="F51" s="18"/>
      <c r="G51" s="60"/>
      <c r="H51" s="55"/>
      <c r="I51" s="60"/>
      <c r="J51" s="18"/>
      <c r="K51" s="60"/>
      <c r="L51" s="27"/>
      <c r="M51" s="17"/>
    </row>
    <row r="52" spans="1:13" ht="15.75">
      <c r="A52" s="2"/>
      <c r="B52" s="8"/>
      <c r="C52" s="8"/>
      <c r="D52" s="8"/>
      <c r="E52" s="55"/>
      <c r="F52" s="55"/>
      <c r="G52" s="55"/>
      <c r="H52" s="55"/>
      <c r="I52" s="55"/>
      <c r="J52" s="55"/>
      <c r="K52" s="55"/>
      <c r="L52" s="21"/>
      <c r="M52" s="17"/>
    </row>
    <row r="53" spans="1:13" ht="15.75">
      <c r="A53" s="2"/>
      <c r="B53" s="8"/>
      <c r="C53" s="24" t="s">
        <v>148</v>
      </c>
      <c r="D53" s="8"/>
      <c r="E53" s="55"/>
      <c r="F53" s="55"/>
      <c r="G53" s="55"/>
      <c r="H53" s="55"/>
      <c r="I53" s="55"/>
      <c r="J53" s="55"/>
      <c r="K53" s="55"/>
      <c r="L53" s="21"/>
      <c r="M53" s="17"/>
    </row>
    <row r="54" spans="1:13" ht="15.75">
      <c r="A54" s="2"/>
      <c r="B54" s="8"/>
      <c r="C54" s="8" t="s">
        <v>117</v>
      </c>
      <c r="D54" s="8"/>
      <c r="E54" s="18">
        <f>+E56-E55</f>
        <v>-88</v>
      </c>
      <c r="F54" s="18"/>
      <c r="G54" s="18">
        <f>+G56-G55</f>
        <v>-2960</v>
      </c>
      <c r="H54" s="18"/>
      <c r="I54" s="18">
        <f>+I56-I55</f>
        <v>1463</v>
      </c>
      <c r="J54" s="18"/>
      <c r="K54" s="18">
        <v>-408</v>
      </c>
      <c r="L54" s="21"/>
      <c r="M54" s="17"/>
    </row>
    <row r="55" spans="1:13" ht="16.5" thickBot="1">
      <c r="A55" s="2"/>
      <c r="B55" s="8"/>
      <c r="C55" s="8" t="s">
        <v>92</v>
      </c>
      <c r="D55" s="8"/>
      <c r="E55" s="18">
        <f>I55--624</f>
        <v>-107</v>
      </c>
      <c r="F55" s="55"/>
      <c r="G55" s="18">
        <f>K55-140</f>
        <v>736</v>
      </c>
      <c r="H55" s="55"/>
      <c r="I55" s="18">
        <v>-731</v>
      </c>
      <c r="J55" s="55"/>
      <c r="K55" s="18">
        <v>876</v>
      </c>
      <c r="L55" s="21"/>
      <c r="M55" s="17"/>
    </row>
    <row r="56" spans="1:13" ht="16.5" thickBot="1">
      <c r="A56" s="2"/>
      <c r="B56" s="8"/>
      <c r="C56" s="24"/>
      <c r="D56" s="8"/>
      <c r="E56" s="61">
        <f>+E50</f>
        <v>-195</v>
      </c>
      <c r="F56" s="18"/>
      <c r="G56" s="61">
        <f>+G50</f>
        <v>-2224</v>
      </c>
      <c r="H56" s="55"/>
      <c r="I56" s="61">
        <f>+I50</f>
        <v>732</v>
      </c>
      <c r="J56" s="18"/>
      <c r="K56" s="61">
        <f>+K50</f>
        <v>468</v>
      </c>
      <c r="L56" s="21"/>
      <c r="M56" s="17"/>
    </row>
    <row r="57" spans="1:13" ht="15.75">
      <c r="A57" s="2"/>
      <c r="B57" s="8"/>
      <c r="C57" s="8"/>
      <c r="D57" s="8"/>
      <c r="E57" s="55"/>
      <c r="F57" s="55"/>
      <c r="G57" s="55"/>
      <c r="H57" s="55"/>
      <c r="I57" s="55"/>
      <c r="J57" s="55"/>
      <c r="K57" s="55"/>
      <c r="L57" s="21"/>
      <c r="M57" s="17"/>
    </row>
    <row r="58" spans="1:13" ht="15.75">
      <c r="A58" s="2"/>
      <c r="B58" s="8"/>
      <c r="C58" s="49" t="s">
        <v>85</v>
      </c>
      <c r="D58" s="8"/>
      <c r="E58" s="55"/>
      <c r="F58" s="55"/>
      <c r="G58" s="55"/>
      <c r="H58" s="55"/>
      <c r="I58" s="55"/>
      <c r="J58" s="55"/>
      <c r="K58" s="55"/>
      <c r="L58" s="21"/>
      <c r="M58" s="17"/>
    </row>
    <row r="59" spans="1:13" ht="15.75">
      <c r="A59" s="2"/>
      <c r="B59" s="8"/>
      <c r="C59" s="22" t="s">
        <v>82</v>
      </c>
      <c r="D59" s="8"/>
      <c r="E59" s="22">
        <v>-0.01</v>
      </c>
      <c r="F59" s="22"/>
      <c r="G59" s="22">
        <v>-0.33</v>
      </c>
      <c r="H59" s="22"/>
      <c r="I59" s="22">
        <v>0.17</v>
      </c>
      <c r="J59" s="22"/>
      <c r="K59" s="22">
        <v>-0.04</v>
      </c>
      <c r="L59" s="21"/>
      <c r="M59" s="17"/>
    </row>
    <row r="60" spans="1:13" ht="16.5" thickBot="1">
      <c r="A60" s="2"/>
      <c r="B60" s="8"/>
      <c r="C60" s="22" t="s">
        <v>83</v>
      </c>
      <c r="D60" s="8"/>
      <c r="E60" s="62">
        <v>0</v>
      </c>
      <c r="F60" s="22"/>
      <c r="G60" s="62">
        <v>-0.01</v>
      </c>
      <c r="H60" s="22"/>
      <c r="I60" s="62">
        <v>0</v>
      </c>
      <c r="J60" s="22"/>
      <c r="K60" s="62">
        <v>-0.01</v>
      </c>
      <c r="L60" s="21"/>
      <c r="M60" s="17"/>
    </row>
    <row r="61" spans="1:22" s="85" customFormat="1" ht="16.5" thickBot="1">
      <c r="A61" s="79"/>
      <c r="B61" s="80"/>
      <c r="C61" s="81" t="s">
        <v>124</v>
      </c>
      <c r="D61" s="80"/>
      <c r="E61" s="82">
        <f>+E60+E59</f>
        <v>-0.01</v>
      </c>
      <c r="F61" s="81"/>
      <c r="G61" s="82">
        <f>+G60+G59</f>
        <v>-0.34</v>
      </c>
      <c r="H61" s="81"/>
      <c r="I61" s="82">
        <f>+I60+I59</f>
        <v>0.17</v>
      </c>
      <c r="J61" s="81"/>
      <c r="K61" s="82">
        <f>+K60+K59</f>
        <v>-0.05</v>
      </c>
      <c r="L61" s="83"/>
      <c r="M61" s="81"/>
      <c r="N61" s="84"/>
      <c r="O61" s="84"/>
      <c r="P61" s="84"/>
      <c r="Q61" s="84"/>
      <c r="R61" s="84"/>
      <c r="S61" s="84"/>
      <c r="T61" s="84"/>
      <c r="U61" s="84"/>
      <c r="V61" s="84"/>
    </row>
    <row r="62" spans="1:13" ht="15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8"/>
      <c r="M62" s="22"/>
    </row>
    <row r="63" spans="1:13" ht="15.75">
      <c r="A63" s="2"/>
      <c r="B63" s="8"/>
      <c r="C63" s="24" t="s">
        <v>84</v>
      </c>
      <c r="D63" s="8"/>
      <c r="E63" s="63" t="s">
        <v>6</v>
      </c>
      <c r="F63" s="57"/>
      <c r="G63" s="63" t="s">
        <v>6</v>
      </c>
      <c r="H63" s="64"/>
      <c r="I63" s="65" t="s">
        <v>6</v>
      </c>
      <c r="J63" s="64"/>
      <c r="K63" s="65" t="s">
        <v>6</v>
      </c>
      <c r="L63" s="50"/>
      <c r="M63" s="17"/>
    </row>
    <row r="64" spans="1:13" ht="15.75">
      <c r="A64" s="2"/>
      <c r="B64" s="8"/>
      <c r="C64" s="8"/>
      <c r="D64" s="24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2"/>
      <c r="B65" s="8"/>
      <c r="C65" s="24" t="s">
        <v>139</v>
      </c>
      <c r="D65" s="24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2"/>
      <c r="B66" s="8"/>
      <c r="C66" s="24" t="s">
        <v>96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2"/>
      <c r="B67" s="2"/>
      <c r="C67" s="8"/>
      <c r="D67" s="2"/>
      <c r="E67" s="2"/>
      <c r="F67" s="29"/>
      <c r="G67" s="2"/>
      <c r="H67" s="29"/>
      <c r="I67" s="2"/>
      <c r="J67" s="29"/>
      <c r="K67" s="2"/>
      <c r="L67" s="2"/>
      <c r="M67" s="2"/>
    </row>
    <row r="68" spans="3:13" ht="15.75">
      <c r="C68" s="2"/>
      <c r="D68" s="2"/>
      <c r="E68" s="2"/>
      <c r="F68" s="29"/>
      <c r="G68" s="2"/>
      <c r="H68" s="29"/>
      <c r="I68" s="2"/>
      <c r="J68" s="29"/>
      <c r="K68" s="2"/>
      <c r="L68" s="2"/>
      <c r="M68" s="2"/>
    </row>
    <row r="69" spans="3:13" ht="15.75">
      <c r="C69" s="2"/>
      <c r="D69" s="2"/>
      <c r="E69" s="2"/>
      <c r="F69" s="29"/>
      <c r="G69" s="2"/>
      <c r="H69" s="29"/>
      <c r="I69" s="2"/>
      <c r="J69" s="29"/>
      <c r="K69" s="2"/>
      <c r="L69" s="2"/>
      <c r="M69" s="2"/>
    </row>
    <row r="70" spans="3:13" ht="15.75">
      <c r="C70" s="2"/>
      <c r="D70" s="2"/>
      <c r="E70" s="2"/>
      <c r="F70" s="29"/>
      <c r="G70" s="2"/>
      <c r="H70" s="29"/>
      <c r="I70" s="2"/>
      <c r="J70" s="29"/>
      <c r="K70" s="2"/>
      <c r="L70" s="2"/>
      <c r="M70" s="2"/>
    </row>
    <row r="71" spans="3:13" ht="15.75">
      <c r="C71" s="2"/>
      <c r="D71" s="2"/>
      <c r="E71" s="2"/>
      <c r="F71" s="29"/>
      <c r="G71" s="2"/>
      <c r="H71" s="29"/>
      <c r="I71" s="2"/>
      <c r="J71" s="29"/>
      <c r="K71" s="2"/>
      <c r="L71" s="2"/>
      <c r="M71" s="2"/>
    </row>
    <row r="72" spans="3:13" ht="15.75">
      <c r="C72" s="2"/>
      <c r="D72" s="2"/>
      <c r="E72" s="2"/>
      <c r="F72" s="29"/>
      <c r="G72" s="2"/>
      <c r="H72" s="29"/>
      <c r="I72" s="2"/>
      <c r="J72" s="29"/>
      <c r="K72" s="2"/>
      <c r="L72" s="2"/>
      <c r="M72" s="2"/>
    </row>
    <row r="73" spans="3:13" ht="15.75">
      <c r="C73" s="2"/>
      <c r="D73" s="2"/>
      <c r="E73" s="2"/>
      <c r="F73" s="29"/>
      <c r="G73" s="2"/>
      <c r="H73" s="29"/>
      <c r="I73" s="2"/>
      <c r="J73" s="29"/>
      <c r="K73" s="2"/>
      <c r="L73" s="2"/>
      <c r="M73" s="2"/>
    </row>
    <row r="74" spans="3:13" ht="15.75">
      <c r="C74" s="2"/>
      <c r="D74" s="2"/>
      <c r="E74" s="2"/>
      <c r="F74" s="29"/>
      <c r="G74" s="2"/>
      <c r="H74" s="29"/>
      <c r="I74" s="2"/>
      <c r="J74" s="29"/>
      <c r="K74" s="2"/>
      <c r="L74" s="2"/>
      <c r="M74" s="2"/>
    </row>
    <row r="75" spans="3:13" ht="15.75">
      <c r="C75" s="2"/>
      <c r="D75" s="2"/>
      <c r="E75" s="2"/>
      <c r="F75" s="29"/>
      <c r="G75" s="2"/>
      <c r="H75" s="29"/>
      <c r="I75" s="2"/>
      <c r="J75" s="29"/>
      <c r="K75" s="2"/>
      <c r="L75" s="2"/>
      <c r="M75" s="2"/>
    </row>
    <row r="76" spans="3:13" ht="15.75">
      <c r="C76" s="2"/>
      <c r="D76" s="2"/>
      <c r="E76" s="2"/>
      <c r="F76" s="29"/>
      <c r="G76" s="2"/>
      <c r="H76" s="29"/>
      <c r="I76" s="2"/>
      <c r="J76" s="29"/>
      <c r="K76" s="2"/>
      <c r="L76" s="2"/>
      <c r="M76" s="2"/>
    </row>
    <row r="77" spans="3:13" ht="15.75">
      <c r="C77" s="2"/>
      <c r="D77" s="2"/>
      <c r="E77" s="2"/>
      <c r="F77" s="29"/>
      <c r="G77" s="2"/>
      <c r="H77" s="29"/>
      <c r="I77" s="2"/>
      <c r="J77" s="29"/>
      <c r="K77" s="2"/>
      <c r="L77" s="2"/>
      <c r="M77" s="2"/>
    </row>
    <row r="78" spans="3:13" ht="15.75">
      <c r="C78" s="2"/>
      <c r="D78" s="2"/>
      <c r="E78" s="2"/>
      <c r="F78" s="29"/>
      <c r="G78" s="2"/>
      <c r="H78" s="29"/>
      <c r="I78" s="2"/>
      <c r="J78" s="29"/>
      <c r="K78" s="2"/>
      <c r="L78" s="2"/>
      <c r="M78" s="2"/>
    </row>
    <row r="79" spans="3:13" ht="15.75">
      <c r="C79" s="2"/>
      <c r="D79" s="2"/>
      <c r="E79" s="2"/>
      <c r="F79" s="29"/>
      <c r="G79" s="2"/>
      <c r="H79" s="29"/>
      <c r="I79" s="2"/>
      <c r="J79" s="29"/>
      <c r="K79" s="2"/>
      <c r="L79" s="2"/>
      <c r="M79" s="2"/>
    </row>
    <row r="80" spans="3:13" ht="15.75">
      <c r="C80" s="2"/>
      <c r="D80" s="2"/>
      <c r="E80" s="2"/>
      <c r="F80" s="29"/>
      <c r="G80" s="2"/>
      <c r="H80" s="29"/>
      <c r="I80" s="2"/>
      <c r="J80" s="29"/>
      <c r="K80" s="2"/>
      <c r="L80" s="2"/>
      <c r="M80" s="2"/>
    </row>
    <row r="81" spans="3:13" ht="15.75">
      <c r="C81" s="2"/>
      <c r="D81" s="2"/>
      <c r="E81" s="2"/>
      <c r="F81" s="29"/>
      <c r="G81" s="2"/>
      <c r="H81" s="29"/>
      <c r="I81" s="2"/>
      <c r="J81" s="29"/>
      <c r="K81" s="2"/>
      <c r="L81" s="2"/>
      <c r="M81" s="2"/>
    </row>
    <row r="82" spans="3:13" ht="15.75">
      <c r="C82" s="2"/>
      <c r="D82" s="2"/>
      <c r="E82" s="2"/>
      <c r="F82" s="29"/>
      <c r="G82" s="2"/>
      <c r="H82" s="29"/>
      <c r="I82" s="2"/>
      <c r="J82" s="29"/>
      <c r="K82" s="2"/>
      <c r="L82" s="2"/>
      <c r="M82" s="2"/>
    </row>
    <row r="83" spans="3:13" ht="15.75">
      <c r="C83" s="2"/>
      <c r="D83" s="2"/>
      <c r="E83" s="2"/>
      <c r="F83" s="29"/>
      <c r="G83" s="2"/>
      <c r="H83" s="29"/>
      <c r="I83" s="2"/>
      <c r="J83" s="29"/>
      <c r="K83" s="2"/>
      <c r="L83" s="2"/>
      <c r="M83" s="2"/>
    </row>
    <row r="84" spans="3:13" ht="15.75">
      <c r="C84" s="2"/>
      <c r="D84" s="2"/>
      <c r="E84" s="2"/>
      <c r="F84" s="29"/>
      <c r="G84" s="2"/>
      <c r="H84" s="29"/>
      <c r="I84" s="2"/>
      <c r="J84" s="29"/>
      <c r="K84" s="2"/>
      <c r="L84" s="2"/>
      <c r="M84" s="2"/>
    </row>
    <row r="85" spans="3:13" ht="15.75">
      <c r="C85" s="2"/>
      <c r="D85" s="2"/>
      <c r="E85" s="2"/>
      <c r="F85" s="29"/>
      <c r="G85" s="2"/>
      <c r="H85" s="29"/>
      <c r="I85" s="2"/>
      <c r="J85" s="29"/>
      <c r="K85" s="2"/>
      <c r="L85" s="2"/>
      <c r="M85" s="2"/>
    </row>
    <row r="86" spans="3:13" ht="15.75">
      <c r="C86" s="2"/>
      <c r="D86" s="2"/>
      <c r="E86" s="2"/>
      <c r="F86" s="29"/>
      <c r="G86" s="2"/>
      <c r="H86" s="29"/>
      <c r="I86" s="2"/>
      <c r="J86" s="29"/>
      <c r="K86" s="2"/>
      <c r="L86" s="2"/>
      <c r="M86" s="2"/>
    </row>
    <row r="87" spans="3:13" ht="15.75">
      <c r="C87" s="2"/>
      <c r="D87" s="2"/>
      <c r="E87" s="2"/>
      <c r="F87" s="29"/>
      <c r="G87" s="2"/>
      <c r="H87" s="29"/>
      <c r="I87" s="2"/>
      <c r="J87" s="29"/>
      <c r="K87" s="2"/>
      <c r="L87" s="2"/>
      <c r="M87" s="2"/>
    </row>
    <row r="88" spans="3:13" ht="15.75">
      <c r="C88" s="2"/>
      <c r="D88" s="2"/>
      <c r="E88" s="2"/>
      <c r="F88" s="29"/>
      <c r="G88" s="2"/>
      <c r="H88" s="29"/>
      <c r="I88" s="2"/>
      <c r="J88" s="29"/>
      <c r="K88" s="2"/>
      <c r="L88" s="2"/>
      <c r="M88" s="2"/>
    </row>
    <row r="89" spans="3:13" ht="15.75">
      <c r="C89" s="2"/>
      <c r="D89" s="2"/>
      <c r="E89" s="2"/>
      <c r="F89" s="29"/>
      <c r="G89" s="2"/>
      <c r="H89" s="29"/>
      <c r="I89" s="2"/>
      <c r="J89" s="29"/>
      <c r="K89" s="2"/>
      <c r="L89" s="2"/>
      <c r="M89" s="2"/>
    </row>
    <row r="90" spans="3:13" ht="15.75">
      <c r="C90" s="2"/>
      <c r="D90" s="2"/>
      <c r="E90" s="2"/>
      <c r="F90" s="29"/>
      <c r="G90" s="2"/>
      <c r="H90" s="29"/>
      <c r="I90" s="2"/>
      <c r="J90" s="29"/>
      <c r="K90" s="2"/>
      <c r="L90" s="2"/>
      <c r="M90" s="2"/>
    </row>
    <row r="91" spans="3:13" ht="15.75">
      <c r="C91" s="2"/>
      <c r="D91" s="2"/>
      <c r="E91" s="2"/>
      <c r="F91" s="29"/>
      <c r="G91" s="2"/>
      <c r="H91" s="29"/>
      <c r="I91" s="2"/>
      <c r="J91" s="29"/>
      <c r="K91" s="2"/>
      <c r="L91" s="2"/>
      <c r="M91" s="2"/>
    </row>
    <row r="92" spans="3:13" ht="15.75">
      <c r="C92" s="2"/>
      <c r="D92" s="2"/>
      <c r="E92" s="2"/>
      <c r="F92" s="29"/>
      <c r="G92" s="2"/>
      <c r="H92" s="29"/>
      <c r="I92" s="2"/>
      <c r="J92" s="29"/>
      <c r="K92" s="2"/>
      <c r="L92" s="2"/>
      <c r="M92" s="2"/>
    </row>
    <row r="93" spans="3:13" ht="15.75">
      <c r="C93" s="2"/>
      <c r="D93" s="2"/>
      <c r="E93" s="2"/>
      <c r="F93" s="29"/>
      <c r="G93" s="2"/>
      <c r="H93" s="29"/>
      <c r="I93" s="2"/>
      <c r="J93" s="29"/>
      <c r="K93" s="2"/>
      <c r="L93" s="2"/>
      <c r="M93" s="2"/>
    </row>
    <row r="94" spans="3:13" ht="15.75">
      <c r="C94" s="2"/>
      <c r="D94" s="2"/>
      <c r="E94" s="2"/>
      <c r="F94" s="29"/>
      <c r="G94" s="2"/>
      <c r="H94" s="29"/>
      <c r="I94" s="2"/>
      <c r="J94" s="29"/>
      <c r="K94" s="2"/>
      <c r="L94" s="2"/>
      <c r="M94" s="2"/>
    </row>
    <row r="95" spans="3:13" ht="15.75">
      <c r="C95" s="2"/>
      <c r="D95" s="2"/>
      <c r="E95" s="2"/>
      <c r="F95" s="29"/>
      <c r="G95" s="2"/>
      <c r="H95" s="29"/>
      <c r="I95" s="2"/>
      <c r="J95" s="29"/>
      <c r="K95" s="2"/>
      <c r="L95" s="2"/>
      <c r="M95" s="2"/>
    </row>
    <row r="96" spans="3:13" ht="15.75">
      <c r="C96" s="2"/>
      <c r="D96" s="2"/>
      <c r="E96" s="2"/>
      <c r="F96" s="29"/>
      <c r="G96" s="2"/>
      <c r="H96" s="29"/>
      <c r="I96" s="2"/>
      <c r="J96" s="29"/>
      <c r="K96" s="2"/>
      <c r="L96" s="2"/>
      <c r="M96" s="2"/>
    </row>
    <row r="97" spans="3:13" ht="15.75">
      <c r="C97" s="2"/>
      <c r="D97" s="2"/>
      <c r="E97" s="2"/>
      <c r="F97" s="29"/>
      <c r="G97" s="2"/>
      <c r="H97" s="29"/>
      <c r="I97" s="2"/>
      <c r="J97" s="29"/>
      <c r="K97" s="2"/>
      <c r="L97" s="2"/>
      <c r="M97" s="2"/>
    </row>
    <row r="98" spans="3:13" ht="15.75">
      <c r="C98" s="2"/>
      <c r="D98" s="2"/>
      <c r="E98" s="2"/>
      <c r="F98" s="29"/>
      <c r="G98" s="2"/>
      <c r="H98" s="29"/>
      <c r="I98" s="2"/>
      <c r="J98" s="29"/>
      <c r="K98" s="2"/>
      <c r="L98" s="2"/>
      <c r="M98" s="2"/>
    </row>
    <row r="99" spans="3:13" ht="15.75">
      <c r="C99" s="2"/>
      <c r="D99" s="2"/>
      <c r="E99" s="2"/>
      <c r="F99" s="29"/>
      <c r="G99" s="2"/>
      <c r="H99" s="29"/>
      <c r="I99" s="2"/>
      <c r="J99" s="29"/>
      <c r="K99" s="2"/>
      <c r="L99" s="2"/>
      <c r="M99" s="2"/>
    </row>
    <row r="100" spans="3:13" ht="15.75">
      <c r="C100" s="2"/>
      <c r="D100" s="2"/>
      <c r="E100" s="2"/>
      <c r="F100" s="29"/>
      <c r="G100" s="2"/>
      <c r="H100" s="29"/>
      <c r="I100" s="2"/>
      <c r="J100" s="29"/>
      <c r="K100" s="2"/>
      <c r="L100" s="2"/>
      <c r="M100" s="2"/>
    </row>
    <row r="101" spans="3:13" ht="15.75">
      <c r="C101" s="2"/>
      <c r="D101" s="2"/>
      <c r="E101" s="2"/>
      <c r="F101" s="29"/>
      <c r="G101" s="2"/>
      <c r="H101" s="29"/>
      <c r="I101" s="2"/>
      <c r="J101" s="29"/>
      <c r="K101" s="2"/>
      <c r="L101" s="2"/>
      <c r="M101" s="2"/>
    </row>
    <row r="102" spans="3:13" ht="15.75">
      <c r="C102" s="2"/>
      <c r="D102" s="2"/>
      <c r="E102" s="2"/>
      <c r="F102" s="29"/>
      <c r="G102" s="2"/>
      <c r="H102" s="29"/>
      <c r="I102" s="2"/>
      <c r="J102" s="29"/>
      <c r="K102" s="2"/>
      <c r="L102" s="2"/>
      <c r="M102" s="2"/>
    </row>
    <row r="103" spans="3:13" ht="15.75">
      <c r="C103" s="2"/>
      <c r="D103" s="2"/>
      <c r="E103" s="2"/>
      <c r="F103" s="29"/>
      <c r="G103" s="2"/>
      <c r="H103" s="29"/>
      <c r="I103" s="2"/>
      <c r="J103" s="29"/>
      <c r="K103" s="2"/>
      <c r="L103" s="2"/>
      <c r="M103" s="2"/>
    </row>
    <row r="104" spans="3:13" ht="15.75">
      <c r="C104" s="2"/>
      <c r="D104" s="2"/>
      <c r="E104" s="2"/>
      <c r="F104" s="29"/>
      <c r="G104" s="2"/>
      <c r="H104" s="29"/>
      <c r="I104" s="2"/>
      <c r="J104" s="29"/>
      <c r="K104" s="2"/>
      <c r="L104" s="2"/>
      <c r="M104" s="2"/>
    </row>
    <row r="105" spans="3:13" ht="15.75">
      <c r="C105" s="2"/>
      <c r="D105" s="2"/>
      <c r="E105" s="2"/>
      <c r="F105" s="29"/>
      <c r="G105" s="2"/>
      <c r="H105" s="29"/>
      <c r="I105" s="2"/>
      <c r="J105" s="29"/>
      <c r="K105" s="2"/>
      <c r="L105" s="2"/>
      <c r="M105" s="2"/>
    </row>
    <row r="106" spans="3:13" ht="15.75">
      <c r="C106" s="2"/>
      <c r="D106" s="2"/>
      <c r="E106" s="2"/>
      <c r="F106" s="29"/>
      <c r="G106" s="2"/>
      <c r="H106" s="29"/>
      <c r="I106" s="2"/>
      <c r="J106" s="29"/>
      <c r="K106" s="2"/>
      <c r="L106" s="2"/>
      <c r="M106" s="2"/>
    </row>
    <row r="107" spans="3:13" ht="15.75">
      <c r="C107" s="2"/>
      <c r="D107" s="2"/>
      <c r="E107" s="2"/>
      <c r="F107" s="29"/>
      <c r="G107" s="2"/>
      <c r="H107" s="29"/>
      <c r="I107" s="2"/>
      <c r="J107" s="29"/>
      <c r="K107" s="2"/>
      <c r="L107" s="2"/>
      <c r="M107" s="2"/>
    </row>
    <row r="108" spans="3:13" ht="15.75">
      <c r="C108" s="2"/>
      <c r="D108" s="2"/>
      <c r="E108" s="2"/>
      <c r="F108" s="29"/>
      <c r="G108" s="2"/>
      <c r="H108" s="29"/>
      <c r="I108" s="2"/>
      <c r="J108" s="29"/>
      <c r="K108" s="2"/>
      <c r="L108" s="2"/>
      <c r="M108" s="2"/>
    </row>
    <row r="109" spans="3:13" ht="15.75">
      <c r="C109" s="2"/>
      <c r="D109" s="2"/>
      <c r="E109" s="2"/>
      <c r="F109" s="29"/>
      <c r="G109" s="2"/>
      <c r="H109" s="29"/>
      <c r="I109" s="2"/>
      <c r="J109" s="29"/>
      <c r="K109" s="2"/>
      <c r="L109" s="2"/>
      <c r="M109" s="2"/>
    </row>
    <row r="110" spans="3:13" ht="15.75">
      <c r="C110" s="2"/>
      <c r="D110" s="2"/>
      <c r="E110" s="2"/>
      <c r="F110" s="29"/>
      <c r="G110" s="2"/>
      <c r="H110" s="29"/>
      <c r="I110" s="2"/>
      <c r="J110" s="29"/>
      <c r="K110" s="2"/>
      <c r="L110" s="2"/>
      <c r="M110" s="2"/>
    </row>
    <row r="111" spans="3:13" ht="15.75">
      <c r="C111" s="2"/>
      <c r="D111" s="2"/>
      <c r="E111" s="2"/>
      <c r="F111" s="29"/>
      <c r="G111" s="2"/>
      <c r="H111" s="29"/>
      <c r="I111" s="2"/>
      <c r="J111" s="29"/>
      <c r="K111" s="2"/>
      <c r="L111" s="2"/>
      <c r="M111" s="2"/>
    </row>
    <row r="112" spans="3:13" ht="15.75">
      <c r="C112" s="2"/>
      <c r="D112" s="2"/>
      <c r="E112" s="2"/>
      <c r="F112" s="29"/>
      <c r="G112" s="2"/>
      <c r="H112" s="29"/>
      <c r="I112" s="2"/>
      <c r="J112" s="29"/>
      <c r="K112" s="2"/>
      <c r="L112" s="2"/>
      <c r="M112" s="2"/>
    </row>
    <row r="113" spans="3:13" ht="15.75">
      <c r="C113" s="2"/>
      <c r="D113" s="2"/>
      <c r="E113" s="2"/>
      <c r="F113" s="29"/>
      <c r="G113" s="2"/>
      <c r="H113" s="29"/>
      <c r="I113" s="2"/>
      <c r="J113" s="29"/>
      <c r="K113" s="2"/>
      <c r="L113" s="2"/>
      <c r="M113" s="2"/>
    </row>
    <row r="114" spans="3:13" ht="15.75">
      <c r="C114" s="2"/>
      <c r="D114" s="2"/>
      <c r="E114" s="2"/>
      <c r="F114" s="29"/>
      <c r="G114" s="2"/>
      <c r="H114" s="29"/>
      <c r="I114" s="2"/>
      <c r="J114" s="29"/>
      <c r="K114" s="2"/>
      <c r="L114" s="2"/>
      <c r="M114" s="2"/>
    </row>
    <row r="115" spans="3:13" ht="15.75">
      <c r="C115" s="2"/>
      <c r="D115" s="2"/>
      <c r="E115" s="2"/>
      <c r="F115" s="29"/>
      <c r="G115" s="2"/>
      <c r="H115" s="29"/>
      <c r="I115" s="2"/>
      <c r="J115" s="29"/>
      <c r="K115" s="2"/>
      <c r="L115" s="2"/>
      <c r="M115" s="2"/>
    </row>
    <row r="116" spans="3:13" ht="15.75">
      <c r="C116" s="2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3:13" ht="1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</sheetData>
  <sheetProtection/>
  <printOptions horizontalCentered="1"/>
  <pageMargins left="0.5" right="0.15" top="0.5" bottom="0.22" header="0.25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9"/>
  <sheetViews>
    <sheetView showOutlineSymbols="0" zoomScalePageLayoutView="0" workbookViewId="0" topLeftCell="B1">
      <selection activeCell="C24" sqref="C24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4" t="s">
        <v>39</v>
      </c>
      <c r="D3" s="24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53</v>
      </c>
      <c r="D4" s="24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4"/>
      <c r="D5" s="24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134</v>
      </c>
      <c r="D6" s="33"/>
      <c r="E6" s="42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Statement'!C7</f>
        <v>FOR THE QUARTER ENDED 31 MARCH 2011</v>
      </c>
      <c r="D7" s="33"/>
      <c r="E7" s="42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3"/>
      <c r="D8" s="33"/>
      <c r="E8" s="42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3"/>
      <c r="D9" s="33"/>
      <c r="E9" s="42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3"/>
      <c r="D10" s="8"/>
      <c r="E10" s="30">
        <f>'Income Statement'!E10</f>
        <v>2011</v>
      </c>
      <c r="F10" s="8"/>
      <c r="G10" s="30">
        <f>'Income Statement'!G10</f>
        <v>2010</v>
      </c>
      <c r="H10" s="8"/>
      <c r="I10" s="30">
        <f>+E10</f>
        <v>2011</v>
      </c>
      <c r="J10" s="8"/>
      <c r="K10" s="30">
        <f>+G10</f>
        <v>2010</v>
      </c>
      <c r="L10" s="30"/>
      <c r="M10" s="8"/>
    </row>
    <row r="11" spans="1:13" ht="15.75">
      <c r="A11" s="2"/>
      <c r="B11" s="8"/>
      <c r="C11" s="8"/>
      <c r="E11" s="53" t="s">
        <v>45</v>
      </c>
      <c r="F11" s="53"/>
      <c r="G11" s="53" t="s">
        <v>7</v>
      </c>
      <c r="H11" s="53"/>
      <c r="I11" s="53" t="str">
        <f>+'Income Statement'!I11</f>
        <v>Current Year</v>
      </c>
      <c r="J11" s="53"/>
      <c r="K11" s="53" t="s">
        <v>7</v>
      </c>
      <c r="L11" s="12"/>
      <c r="M11" s="8"/>
    </row>
    <row r="12" spans="1:13" ht="15.75">
      <c r="A12" s="2"/>
      <c r="B12" s="8"/>
      <c r="C12" s="8"/>
      <c r="E12" s="53" t="s">
        <v>44</v>
      </c>
      <c r="F12" s="53"/>
      <c r="G12" s="53" t="str">
        <f>+E12</f>
        <v> Quarter Ended</v>
      </c>
      <c r="H12" s="53"/>
      <c r="I12" s="53" t="s">
        <v>70</v>
      </c>
      <c r="J12" s="53"/>
      <c r="K12" s="53" t="s">
        <v>71</v>
      </c>
      <c r="L12" s="12"/>
      <c r="M12" s="8"/>
    </row>
    <row r="13" spans="1:13" ht="15.75">
      <c r="A13" s="2"/>
      <c r="B13" s="8"/>
      <c r="C13" s="8"/>
      <c r="D13" s="8"/>
      <c r="E13" s="54">
        <f>'Income Statement'!E13</f>
        <v>40268</v>
      </c>
      <c r="F13" s="44"/>
      <c r="G13" s="54">
        <f>+E13</f>
        <v>40268</v>
      </c>
      <c r="H13" s="44"/>
      <c r="I13" s="54">
        <f>+G13</f>
        <v>40268</v>
      </c>
      <c r="J13" s="44"/>
      <c r="K13" s="54">
        <f>+I13</f>
        <v>40268</v>
      </c>
      <c r="L13" s="14"/>
      <c r="M13" s="8"/>
    </row>
    <row r="14" spans="1:13" ht="15.75">
      <c r="A14" s="2"/>
      <c r="B14" s="8"/>
      <c r="C14" s="8"/>
      <c r="D14" s="8"/>
      <c r="E14" s="43" t="s">
        <v>5</v>
      </c>
      <c r="F14" s="44"/>
      <c r="G14" s="43" t="s">
        <v>5</v>
      </c>
      <c r="H14" s="44"/>
      <c r="I14" s="43" t="s">
        <v>5</v>
      </c>
      <c r="J14" s="44"/>
      <c r="K14" s="43" t="s">
        <v>5</v>
      </c>
      <c r="L14" s="12"/>
      <c r="M14" s="8"/>
    </row>
    <row r="15" spans="1:13" ht="18" hidden="1">
      <c r="A15" s="2"/>
      <c r="B15" s="8"/>
      <c r="C15" s="45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45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Statement'!C50</f>
        <v>Profit /(Loss) for the year</v>
      </c>
      <c r="D17" s="8"/>
      <c r="E17" s="18">
        <f>+'Income Statement'!E50</f>
        <v>-195</v>
      </c>
      <c r="F17" s="18"/>
      <c r="G17" s="18">
        <f>+'Income Statement'!G50</f>
        <v>-2224</v>
      </c>
      <c r="H17" s="18"/>
      <c r="I17" s="18">
        <f>+'Income Statement'!I50</f>
        <v>732</v>
      </c>
      <c r="J17" s="18"/>
      <c r="K17" s="18">
        <f>+'Income Statement'!K50</f>
        <v>468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55"/>
      <c r="I18" s="18"/>
      <c r="J18" s="18"/>
      <c r="K18" s="18"/>
      <c r="L18" s="18"/>
      <c r="M18" s="17"/>
    </row>
    <row r="19" spans="1:13" ht="15.75">
      <c r="A19" s="2"/>
      <c r="B19" s="8"/>
      <c r="C19" s="8" t="s">
        <v>93</v>
      </c>
      <c r="D19" s="8"/>
      <c r="E19" s="18">
        <f>I19--59</f>
        <v>2251</v>
      </c>
      <c r="F19" s="18"/>
      <c r="G19" s="18">
        <f>K19--1957</f>
        <v>-1068</v>
      </c>
      <c r="H19" s="55"/>
      <c r="I19" s="18">
        <v>2192</v>
      </c>
      <c r="J19" s="18"/>
      <c r="K19" s="18">
        <v>-3025</v>
      </c>
      <c r="L19" s="18"/>
      <c r="M19" s="17"/>
    </row>
    <row r="20" spans="1:13" ht="15.75">
      <c r="A20" s="2"/>
      <c r="B20" s="8"/>
      <c r="C20" s="8" t="s">
        <v>94</v>
      </c>
      <c r="D20" s="8"/>
      <c r="E20" s="18"/>
      <c r="F20" s="18"/>
      <c r="G20" s="18"/>
      <c r="H20" s="55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55"/>
      <c r="I21" s="18"/>
      <c r="J21" s="18"/>
      <c r="K21" s="18"/>
      <c r="L21" s="18"/>
      <c r="M21" s="17"/>
    </row>
    <row r="22" spans="1:13" ht="15.75">
      <c r="A22" s="2"/>
      <c r="B22" s="8"/>
      <c r="C22" s="8" t="s">
        <v>163</v>
      </c>
      <c r="D22" s="8"/>
      <c r="E22" s="18">
        <f>I22</f>
        <v>-1585</v>
      </c>
      <c r="F22" s="18"/>
      <c r="G22" s="18">
        <v>0</v>
      </c>
      <c r="H22" s="55"/>
      <c r="I22" s="18">
        <f>(-1827+3257)-3015</f>
        <v>-1585</v>
      </c>
      <c r="J22" s="18"/>
      <c r="K22" s="18">
        <v>0</v>
      </c>
      <c r="L22" s="18"/>
      <c r="M22" s="17"/>
    </row>
    <row r="23" spans="1:13" ht="15.75">
      <c r="A23" s="2"/>
      <c r="B23" s="8"/>
      <c r="C23" s="8"/>
      <c r="D23" s="8"/>
      <c r="E23" s="18"/>
      <c r="F23" s="18"/>
      <c r="G23" s="18"/>
      <c r="H23" s="55"/>
      <c r="I23" s="18"/>
      <c r="J23" s="18"/>
      <c r="K23" s="18"/>
      <c r="L23" s="18"/>
      <c r="M23" s="17"/>
    </row>
    <row r="24" spans="1:13" ht="15.75">
      <c r="A24" s="2"/>
      <c r="B24" s="8"/>
      <c r="C24" s="8" t="s">
        <v>145</v>
      </c>
      <c r="D24" s="8"/>
      <c r="E24" s="18">
        <v>0</v>
      </c>
      <c r="F24" s="18"/>
      <c r="G24" s="18">
        <v>0</v>
      </c>
      <c r="H24" s="55"/>
      <c r="I24" s="18">
        <v>633</v>
      </c>
      <c r="J24" s="18"/>
      <c r="K24" s="18">
        <v>0</v>
      </c>
      <c r="L24" s="18"/>
      <c r="M24" s="17"/>
    </row>
    <row r="25" spans="1:13" ht="15.75">
      <c r="A25" s="2"/>
      <c r="B25" s="8"/>
      <c r="C25" s="8"/>
      <c r="D25" s="8"/>
      <c r="E25" s="18"/>
      <c r="F25" s="18"/>
      <c r="G25" s="18"/>
      <c r="H25" s="55"/>
      <c r="I25" s="18"/>
      <c r="J25" s="18"/>
      <c r="K25" s="18"/>
      <c r="L25" s="18"/>
      <c r="M25" s="17"/>
    </row>
    <row r="26" spans="1:13" ht="15.75">
      <c r="A26" s="2"/>
      <c r="B26" s="8"/>
      <c r="C26" s="8" t="s">
        <v>126</v>
      </c>
      <c r="D26" s="8"/>
      <c r="E26" s="18">
        <f>I26--3195</f>
        <v>1687</v>
      </c>
      <c r="F26" s="18"/>
      <c r="G26" s="18">
        <f>+K26+0</f>
        <v>0</v>
      </c>
      <c r="H26" s="55"/>
      <c r="I26" s="18">
        <f>-4523+3015</f>
        <v>-1508</v>
      </c>
      <c r="J26" s="18"/>
      <c r="K26" s="18">
        <v>0</v>
      </c>
      <c r="L26" s="18"/>
      <c r="M26" s="17"/>
    </row>
    <row r="27" spans="1:13" ht="15" customHeight="1">
      <c r="A27" s="2"/>
      <c r="B27" s="8"/>
      <c r="C27" s="8" t="s">
        <v>125</v>
      </c>
      <c r="D27" s="8"/>
      <c r="E27" s="18"/>
      <c r="F27" s="18"/>
      <c r="G27" s="18"/>
      <c r="H27" s="55"/>
      <c r="I27" s="18"/>
      <c r="J27" s="18"/>
      <c r="K27" s="18"/>
      <c r="L27" s="27"/>
      <c r="M27" s="17"/>
    </row>
    <row r="28" spans="1:13" ht="15" customHeight="1">
      <c r="A28" s="2"/>
      <c r="B28" s="8"/>
      <c r="C28" s="8"/>
      <c r="D28" s="8"/>
      <c r="E28" s="18"/>
      <c r="F28" s="18"/>
      <c r="G28" s="18"/>
      <c r="H28" s="55"/>
      <c r="I28" s="18"/>
      <c r="J28" s="18"/>
      <c r="K28" s="18"/>
      <c r="L28" s="27"/>
      <c r="M28" s="17"/>
    </row>
    <row r="29" spans="1:13" ht="15" customHeight="1" thickBot="1">
      <c r="A29" s="2"/>
      <c r="B29" s="8"/>
      <c r="C29" s="24" t="s">
        <v>131</v>
      </c>
      <c r="D29" s="8"/>
      <c r="E29" s="18"/>
      <c r="F29" s="18"/>
      <c r="G29" s="18"/>
      <c r="H29" s="55"/>
      <c r="I29" s="18"/>
      <c r="J29" s="18"/>
      <c r="K29" s="18"/>
      <c r="L29" s="27"/>
      <c r="M29" s="17"/>
    </row>
    <row r="30" spans="1:13" ht="16.5" thickBot="1">
      <c r="A30" s="2"/>
      <c r="B30" s="8"/>
      <c r="C30" s="47" t="s">
        <v>146</v>
      </c>
      <c r="D30" s="8"/>
      <c r="E30" s="59">
        <f>SUM(E17:E29)</f>
        <v>2158</v>
      </c>
      <c r="F30" s="18"/>
      <c r="G30" s="59">
        <f>SUM(G17:G29)</f>
        <v>-3292</v>
      </c>
      <c r="H30" s="55"/>
      <c r="I30" s="59">
        <f>SUM(I17:I29)</f>
        <v>464</v>
      </c>
      <c r="J30" s="18"/>
      <c r="K30" s="59">
        <f>SUM(K17:K29)</f>
        <v>-2557</v>
      </c>
      <c r="L30" s="26"/>
      <c r="M30" s="17"/>
    </row>
    <row r="31" spans="1:13" ht="15.75">
      <c r="A31" s="2"/>
      <c r="B31" s="8"/>
      <c r="C31" s="8"/>
      <c r="D31" s="8"/>
      <c r="E31" s="60"/>
      <c r="F31" s="18"/>
      <c r="G31" s="60"/>
      <c r="H31" s="55"/>
      <c r="I31" s="60"/>
      <c r="J31" s="18"/>
      <c r="K31" s="60"/>
      <c r="L31" s="27"/>
      <c r="M31" s="17"/>
    </row>
    <row r="32" spans="1:13" ht="15.75">
      <c r="A32" s="2"/>
      <c r="B32" s="8"/>
      <c r="C32" s="8"/>
      <c r="D32" s="8"/>
      <c r="E32" s="55"/>
      <c r="F32" s="55"/>
      <c r="G32" s="55"/>
      <c r="H32" s="55"/>
      <c r="I32" s="55"/>
      <c r="J32" s="55"/>
      <c r="K32" s="55"/>
      <c r="L32" s="21"/>
      <c r="M32" s="17"/>
    </row>
    <row r="33" spans="1:13" ht="15.75">
      <c r="A33" s="2"/>
      <c r="B33" s="8"/>
      <c r="C33" s="24" t="s">
        <v>147</v>
      </c>
      <c r="D33" s="8"/>
      <c r="E33" s="55"/>
      <c r="F33" s="55"/>
      <c r="G33" s="55"/>
      <c r="H33" s="55"/>
      <c r="I33" s="55"/>
      <c r="J33" s="55"/>
      <c r="K33" s="55"/>
      <c r="L33" s="21"/>
      <c r="M33" s="17"/>
    </row>
    <row r="34" spans="1:13" ht="15.75">
      <c r="A34" s="2"/>
      <c r="B34" s="8"/>
      <c r="C34" s="8" t="str">
        <f>+'Income Statement'!C54</f>
        <v>Owner of  the Parent</v>
      </c>
      <c r="D34" s="8"/>
      <c r="E34" s="18">
        <f>+E36-E35</f>
        <v>2265</v>
      </c>
      <c r="F34" s="18"/>
      <c r="G34" s="18">
        <f>+G36-G35</f>
        <v>-4028</v>
      </c>
      <c r="H34" s="18"/>
      <c r="I34" s="18">
        <f>+I36-I35</f>
        <v>1195</v>
      </c>
      <c r="J34" s="18"/>
      <c r="K34" s="18">
        <f>+K36-K35</f>
        <v>-3433</v>
      </c>
      <c r="L34" s="21"/>
      <c r="M34" s="17"/>
    </row>
    <row r="35" spans="1:13" ht="16.5" thickBot="1">
      <c r="A35" s="2"/>
      <c r="B35" s="8"/>
      <c r="C35" s="8" t="str">
        <f>+'Income Statement'!C55</f>
        <v>Non-controlling interest</v>
      </c>
      <c r="D35" s="8"/>
      <c r="E35" s="18">
        <f>'Income Statement'!E55</f>
        <v>-107</v>
      </c>
      <c r="F35" s="55"/>
      <c r="G35" s="18">
        <f>'Income Statement'!G55</f>
        <v>736</v>
      </c>
      <c r="H35" s="55"/>
      <c r="I35" s="18">
        <f>+'Income Statement'!I55</f>
        <v>-731</v>
      </c>
      <c r="J35" s="55"/>
      <c r="K35" s="18">
        <f>+'Income Statement'!K55</f>
        <v>876</v>
      </c>
      <c r="L35" s="21"/>
      <c r="M35" s="17"/>
    </row>
    <row r="36" spans="1:13" ht="16.5" thickBot="1">
      <c r="A36" s="2"/>
      <c r="B36" s="8"/>
      <c r="C36" s="24"/>
      <c r="D36" s="8"/>
      <c r="E36" s="61">
        <f>+E30</f>
        <v>2158</v>
      </c>
      <c r="F36" s="18"/>
      <c r="G36" s="61">
        <f>+G30</f>
        <v>-3292</v>
      </c>
      <c r="H36" s="55"/>
      <c r="I36" s="61">
        <f>+I30</f>
        <v>464</v>
      </c>
      <c r="J36" s="18"/>
      <c r="K36" s="61">
        <f>+K30</f>
        <v>-2557</v>
      </c>
      <c r="L36" s="21"/>
      <c r="M36" s="17"/>
    </row>
    <row r="37" spans="1:13" ht="15.75">
      <c r="A37" s="2"/>
      <c r="B37" s="8"/>
      <c r="C37" s="8"/>
      <c r="D37" s="24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8"/>
      <c r="C38" s="24" t="s">
        <v>95</v>
      </c>
      <c r="D38" s="24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2"/>
      <c r="B39" s="8"/>
      <c r="C39" s="24" t="str">
        <f>+'Income Statement'!C66</f>
        <v> the Audited Financial Statements for the year ended 31st March 2010)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2"/>
      <c r="B40" s="2"/>
      <c r="C40" s="8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spans="3:13" ht="15.75">
      <c r="C87" s="2"/>
      <c r="D87" s="2"/>
      <c r="E87" s="2"/>
      <c r="G87" s="2"/>
      <c r="I87" s="2"/>
      <c r="K87" s="2"/>
      <c r="L87" s="2"/>
      <c r="M87" s="2"/>
    </row>
    <row r="88" spans="3:13" ht="15.75">
      <c r="C88" s="2"/>
      <c r="D88" s="2"/>
      <c r="E88" s="2"/>
      <c r="G88" s="2"/>
      <c r="I88" s="2"/>
      <c r="K88" s="2"/>
      <c r="L88" s="2"/>
      <c r="M88" s="2"/>
    </row>
    <row r="89" ht="15.75">
      <c r="C89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PageLayoutView="0" workbookViewId="0" topLeftCell="A1">
      <selection activeCell="A10" sqref="A10"/>
    </sheetView>
  </sheetViews>
  <sheetFormatPr defaultColWidth="9.6640625" defaultRowHeight="15"/>
  <cols>
    <col min="1" max="1" width="3.88671875" style="99" customWidth="1"/>
    <col min="2" max="2" width="4.6640625" style="99" customWidth="1"/>
    <col min="3" max="3" width="19.6640625" style="99" customWidth="1"/>
    <col min="4" max="4" width="18.77734375" style="99" customWidth="1"/>
    <col min="5" max="5" width="13.77734375" style="99" customWidth="1"/>
    <col min="6" max="6" width="4.6640625" style="99" customWidth="1"/>
    <col min="7" max="7" width="13.3359375" style="99" customWidth="1"/>
    <col min="8" max="8" width="3.99609375" style="99" customWidth="1"/>
    <col min="9" max="9" width="1.77734375" style="99" customWidth="1"/>
    <col min="10" max="14" width="9.6640625" style="99" hidden="1" customWidth="1"/>
    <col min="15" max="16384" width="9.6640625" style="99" customWidth="1"/>
  </cols>
  <sheetData>
    <row r="2" spans="2:4" ht="20.25">
      <c r="B2" s="98" t="s">
        <v>39</v>
      </c>
      <c r="C2" s="47"/>
      <c r="D2" s="47"/>
    </row>
    <row r="3" ht="15">
      <c r="B3" s="100" t="s">
        <v>40</v>
      </c>
    </row>
    <row r="4" ht="15">
      <c r="B4" s="100"/>
    </row>
    <row r="5" spans="2:4" ht="18">
      <c r="B5" s="101" t="s">
        <v>112</v>
      </c>
      <c r="C5" s="102"/>
      <c r="D5" s="102"/>
    </row>
    <row r="6" spans="2:4" ht="18">
      <c r="B6" s="101" t="s">
        <v>153</v>
      </c>
      <c r="C6" s="102"/>
      <c r="D6" s="102"/>
    </row>
    <row r="7" spans="2:7" ht="15.75">
      <c r="B7" s="47"/>
      <c r="C7" s="47"/>
      <c r="D7" s="47"/>
      <c r="E7" s="103" t="s">
        <v>68</v>
      </c>
      <c r="G7" s="103" t="s">
        <v>68</v>
      </c>
    </row>
    <row r="8" spans="2:7" ht="15.75">
      <c r="B8" s="47"/>
      <c r="C8" s="47"/>
      <c r="D8" s="47"/>
      <c r="E8" s="104">
        <v>40633</v>
      </c>
      <c r="G8" s="104">
        <v>40268</v>
      </c>
    </row>
    <row r="9" spans="5:7" ht="15.75">
      <c r="E9" s="103" t="s">
        <v>5</v>
      </c>
      <c r="G9" s="103" t="s">
        <v>5</v>
      </c>
    </row>
    <row r="10" spans="2:7" ht="15.75">
      <c r="B10" s="102" t="s">
        <v>97</v>
      </c>
      <c r="E10" s="105" t="s">
        <v>123</v>
      </c>
      <c r="G10" s="105" t="s">
        <v>122</v>
      </c>
    </row>
    <row r="11" spans="2:7" ht="15.75">
      <c r="B11" s="102"/>
      <c r="G11" s="105"/>
    </row>
    <row r="12" spans="2:7" ht="15.75">
      <c r="B12" s="47" t="s">
        <v>72</v>
      </c>
      <c r="E12" s="106"/>
      <c r="G12" s="106"/>
    </row>
    <row r="13" spans="2:7" ht="18" customHeight="1">
      <c r="B13" s="99" t="s">
        <v>49</v>
      </c>
      <c r="E13" s="106">
        <f>204430+30457</f>
        <v>234887</v>
      </c>
      <c r="G13" s="106">
        <f>215602+30821</f>
        <v>246423</v>
      </c>
    </row>
    <row r="14" spans="2:7" ht="18" customHeight="1">
      <c r="B14" s="99" t="s">
        <v>73</v>
      </c>
      <c r="E14" s="106">
        <v>1867</v>
      </c>
      <c r="G14" s="106">
        <v>15755</v>
      </c>
    </row>
    <row r="15" spans="2:7" ht="15">
      <c r="B15" s="99" t="s">
        <v>50</v>
      </c>
      <c r="E15" s="106">
        <v>20542</v>
      </c>
      <c r="G15" s="106">
        <v>41959</v>
      </c>
    </row>
    <row r="16" spans="2:7" ht="18" customHeight="1">
      <c r="B16" s="99" t="s">
        <v>87</v>
      </c>
      <c r="E16" s="106">
        <v>83</v>
      </c>
      <c r="G16" s="107">
        <v>112</v>
      </c>
    </row>
    <row r="17" spans="2:7" ht="18" customHeight="1">
      <c r="B17" s="99" t="s">
        <v>127</v>
      </c>
      <c r="E17" s="106">
        <v>606</v>
      </c>
      <c r="G17" s="106">
        <v>6105</v>
      </c>
    </row>
    <row r="18" spans="2:7" ht="18" customHeight="1">
      <c r="B18" s="99" t="s">
        <v>8</v>
      </c>
      <c r="E18" s="106">
        <v>527</v>
      </c>
      <c r="G18" s="106">
        <v>943</v>
      </c>
    </row>
    <row r="19" spans="2:7" ht="18" customHeight="1">
      <c r="B19" s="99" t="s">
        <v>67</v>
      </c>
      <c r="E19" s="106">
        <v>76695</v>
      </c>
      <c r="G19" s="106">
        <v>30070</v>
      </c>
    </row>
    <row r="20" spans="2:7" ht="18" customHeight="1">
      <c r="B20" s="99" t="s">
        <v>66</v>
      </c>
      <c r="E20" s="106">
        <v>53</v>
      </c>
      <c r="G20" s="106">
        <v>564</v>
      </c>
    </row>
    <row r="21" spans="2:7" ht="18" customHeight="1">
      <c r="B21" s="47" t="s">
        <v>98</v>
      </c>
      <c r="E21" s="108">
        <f>SUM(E12:E20)</f>
        <v>335260</v>
      </c>
      <c r="F21" s="47"/>
      <c r="G21" s="108">
        <f>SUM(G12:G20)</f>
        <v>341931</v>
      </c>
    </row>
    <row r="22" spans="5:7" ht="18" customHeight="1">
      <c r="E22" s="106"/>
      <c r="G22" s="106"/>
    </row>
    <row r="23" spans="2:7" ht="18" customHeight="1">
      <c r="B23" s="47" t="s">
        <v>9</v>
      </c>
      <c r="E23" s="106"/>
      <c r="G23" s="106"/>
    </row>
    <row r="24" spans="2:7" ht="18" customHeight="1">
      <c r="B24" s="99" t="s">
        <v>12</v>
      </c>
      <c r="E24" s="106">
        <v>22757</v>
      </c>
      <c r="G24" s="106">
        <v>22956</v>
      </c>
    </row>
    <row r="25" spans="2:7" ht="18" customHeight="1">
      <c r="B25" s="99" t="s">
        <v>47</v>
      </c>
      <c r="E25" s="106">
        <v>154930</v>
      </c>
      <c r="G25" s="106">
        <v>221940</v>
      </c>
    </row>
    <row r="26" spans="2:7" ht="18" customHeight="1" hidden="1">
      <c r="B26" s="99" t="s">
        <v>128</v>
      </c>
      <c r="E26" s="106">
        <v>0</v>
      </c>
      <c r="G26" s="106">
        <v>0</v>
      </c>
    </row>
    <row r="27" spans="2:7" ht="18" customHeight="1">
      <c r="B27" s="99" t="s">
        <v>46</v>
      </c>
      <c r="E27" s="106">
        <v>15762</v>
      </c>
      <c r="G27" s="106">
        <v>22037</v>
      </c>
    </row>
    <row r="28" spans="2:7" ht="18" customHeight="1">
      <c r="B28" s="99" t="s">
        <v>48</v>
      </c>
      <c r="E28" s="106">
        <f>37056</f>
        <v>37056</v>
      </c>
      <c r="G28" s="106">
        <v>11028</v>
      </c>
    </row>
    <row r="29" spans="2:7" ht="15.75">
      <c r="B29" s="47" t="s">
        <v>99</v>
      </c>
      <c r="E29" s="109">
        <f>SUM(E23:E28)</f>
        <v>230505</v>
      </c>
      <c r="F29" s="47"/>
      <c r="G29" s="109">
        <f>SUM(G23:G28)</f>
        <v>277961</v>
      </c>
    </row>
    <row r="30" spans="5:7" ht="18" customHeight="1">
      <c r="E30" s="110"/>
      <c r="G30" s="110"/>
    </row>
    <row r="31" spans="5:7" ht="18.75" customHeight="1" thickBot="1">
      <c r="E31" s="106"/>
      <c r="G31" s="106"/>
    </row>
    <row r="32" spans="2:7" ht="18.75" customHeight="1" thickBot="1">
      <c r="B32" s="47" t="s">
        <v>100</v>
      </c>
      <c r="C32" s="47"/>
      <c r="D32" s="47"/>
      <c r="E32" s="111">
        <f>+E29+E21</f>
        <v>565765</v>
      </c>
      <c r="F32" s="47"/>
      <c r="G32" s="111">
        <f>+G29+G21</f>
        <v>619892</v>
      </c>
    </row>
    <row r="33" spans="5:7" ht="18" customHeight="1">
      <c r="E33" s="112"/>
      <c r="G33" s="112"/>
    </row>
    <row r="34" spans="5:7" ht="18" customHeight="1">
      <c r="E34" s="106"/>
      <c r="G34" s="106"/>
    </row>
    <row r="35" spans="2:7" ht="18" customHeight="1">
      <c r="B35" s="47" t="s">
        <v>101</v>
      </c>
      <c r="E35" s="106"/>
      <c r="G35" s="106"/>
    </row>
    <row r="36" spans="2:7" ht="18" customHeight="1">
      <c r="B36" s="47"/>
      <c r="E36" s="106"/>
      <c r="G36" s="106"/>
    </row>
    <row r="37" spans="2:7" ht="18" customHeight="1">
      <c r="B37" s="47" t="s">
        <v>102</v>
      </c>
      <c r="E37" s="106"/>
      <c r="G37" s="106"/>
    </row>
    <row r="38" spans="2:7" ht="18" customHeight="1">
      <c r="B38" s="99" t="s">
        <v>56</v>
      </c>
      <c r="E38" s="106">
        <v>171710</v>
      </c>
      <c r="G38" s="106">
        <v>171710</v>
      </c>
    </row>
    <row r="39" spans="2:7" ht="15">
      <c r="B39" s="99" t="s">
        <v>103</v>
      </c>
      <c r="E39" s="106">
        <f>+SUM('Equity Change'!E36:I36)</f>
        <v>97901</v>
      </c>
      <c r="G39" s="106">
        <v>104862</v>
      </c>
    </row>
    <row r="40" spans="2:7" ht="15">
      <c r="B40" s="99" t="s">
        <v>104</v>
      </c>
      <c r="E40" s="106">
        <f>+'Equity Change'!K36</f>
        <v>72581</v>
      </c>
      <c r="G40" s="106">
        <v>63674</v>
      </c>
    </row>
    <row r="41" spans="2:7" ht="18" customHeight="1">
      <c r="B41" s="99" t="s">
        <v>86</v>
      </c>
      <c r="E41" s="110">
        <f>SUM(E38:E40)</f>
        <v>342192</v>
      </c>
      <c r="G41" s="110">
        <f>SUM(G38:G40)</f>
        <v>340246</v>
      </c>
    </row>
    <row r="42" spans="5:7" ht="15">
      <c r="E42" s="106"/>
      <c r="G42" s="106"/>
    </row>
    <row r="43" spans="2:7" ht="18" customHeight="1">
      <c r="B43" s="47" t="s">
        <v>92</v>
      </c>
      <c r="C43" s="47"/>
      <c r="D43" s="47"/>
      <c r="E43" s="77">
        <f>'Equity Change'!O36</f>
        <v>5602</v>
      </c>
      <c r="F43" s="47"/>
      <c r="G43" s="77">
        <v>-650</v>
      </c>
    </row>
    <row r="44" spans="5:7" ht="18" customHeight="1">
      <c r="E44" s="113"/>
      <c r="G44" s="113"/>
    </row>
    <row r="45" spans="2:7" ht="18" customHeight="1" thickBot="1">
      <c r="B45" s="47" t="s">
        <v>105</v>
      </c>
      <c r="C45" s="47"/>
      <c r="D45" s="47"/>
      <c r="E45" s="114">
        <f>+E43+E41</f>
        <v>347794</v>
      </c>
      <c r="F45" s="47"/>
      <c r="G45" s="114">
        <f>+G43+G41</f>
        <v>339596</v>
      </c>
    </row>
    <row r="46" spans="5:7" ht="18" customHeight="1">
      <c r="E46" s="106"/>
      <c r="G46" s="106"/>
    </row>
    <row r="47" spans="5:7" ht="18" customHeight="1">
      <c r="E47" s="106"/>
      <c r="G47" s="106"/>
    </row>
    <row r="48" spans="2:7" ht="18" customHeight="1">
      <c r="B48" s="47" t="s">
        <v>108</v>
      </c>
      <c r="E48" s="106"/>
      <c r="G48" s="106"/>
    </row>
    <row r="49" spans="2:7" ht="18" customHeight="1">
      <c r="B49" s="99" t="s">
        <v>57</v>
      </c>
      <c r="E49" s="106">
        <v>0</v>
      </c>
      <c r="G49" s="106">
        <v>8686</v>
      </c>
    </row>
    <row r="50" spans="2:7" ht="18" customHeight="1">
      <c r="B50" s="99" t="s">
        <v>38</v>
      </c>
      <c r="E50" s="106">
        <v>66458</v>
      </c>
      <c r="G50" s="106">
        <v>57958</v>
      </c>
    </row>
    <row r="51" spans="2:7" ht="15">
      <c r="B51" s="99" t="s">
        <v>41</v>
      </c>
      <c r="E51" s="106">
        <v>123</v>
      </c>
      <c r="G51" s="106">
        <v>0</v>
      </c>
    </row>
    <row r="52" spans="2:7" ht="18" customHeight="1">
      <c r="B52" s="99" t="s">
        <v>42</v>
      </c>
      <c r="E52" s="106">
        <v>0</v>
      </c>
      <c r="G52" s="106">
        <v>40000</v>
      </c>
    </row>
    <row r="53" spans="2:7" ht="18" customHeight="1">
      <c r="B53" s="99" t="s">
        <v>106</v>
      </c>
      <c r="E53" s="106">
        <v>97</v>
      </c>
      <c r="G53" s="106">
        <v>241</v>
      </c>
    </row>
    <row r="54" spans="2:7" ht="18.75" customHeight="1">
      <c r="B54" s="47" t="s">
        <v>109</v>
      </c>
      <c r="E54" s="108">
        <f>SUM(E48:E53)</f>
        <v>66678</v>
      </c>
      <c r="F54" s="47"/>
      <c r="G54" s="108">
        <f>SUM(G48:G53)</f>
        <v>106885</v>
      </c>
    </row>
    <row r="55" spans="5:7" ht="18.75" customHeight="1">
      <c r="E55" s="115"/>
      <c r="G55" s="115"/>
    </row>
    <row r="56" spans="2:7" ht="18.75" customHeight="1">
      <c r="B56" s="47" t="s">
        <v>10</v>
      </c>
      <c r="E56" s="106"/>
      <c r="G56" s="106"/>
    </row>
    <row r="57" spans="2:7" ht="18.75" customHeight="1">
      <c r="B57" s="99" t="s">
        <v>51</v>
      </c>
      <c r="E57" s="116">
        <v>51439</v>
      </c>
      <c r="G57" s="106">
        <v>34500</v>
      </c>
    </row>
    <row r="58" spans="2:7" ht="18.75" customHeight="1">
      <c r="B58" s="99" t="s">
        <v>52</v>
      </c>
      <c r="E58" s="106">
        <v>59220</v>
      </c>
      <c r="G58" s="106">
        <v>91978</v>
      </c>
    </row>
    <row r="59" spans="2:7" ht="18.75" customHeight="1">
      <c r="B59" s="99" t="s">
        <v>42</v>
      </c>
      <c r="E59" s="106">
        <v>40000</v>
      </c>
      <c r="G59" s="106">
        <v>45000</v>
      </c>
    </row>
    <row r="60" spans="2:7" ht="15">
      <c r="B60" s="99" t="s">
        <v>41</v>
      </c>
      <c r="E60" s="106">
        <v>40</v>
      </c>
      <c r="G60" s="106">
        <v>34</v>
      </c>
    </row>
    <row r="61" spans="2:7" ht="18.75" customHeight="1">
      <c r="B61" s="99" t="s">
        <v>4</v>
      </c>
      <c r="E61" s="106">
        <v>594</v>
      </c>
      <c r="G61" s="106">
        <v>1899</v>
      </c>
    </row>
    <row r="62" spans="2:7" ht="18.75" customHeight="1">
      <c r="B62" s="47" t="s">
        <v>110</v>
      </c>
      <c r="E62" s="108">
        <f>SUM(E57:E61)</f>
        <v>151293</v>
      </c>
      <c r="G62" s="108">
        <f>SUM(G57:G61)</f>
        <v>173411</v>
      </c>
    </row>
    <row r="63" spans="5:7" ht="15">
      <c r="E63" s="115"/>
      <c r="F63" s="117"/>
      <c r="G63" s="115"/>
    </row>
    <row r="64" spans="2:7" ht="16.5" thickBot="1">
      <c r="B64" s="47" t="s">
        <v>111</v>
      </c>
      <c r="C64" s="47"/>
      <c r="D64" s="47"/>
      <c r="E64" s="114">
        <f>+E62+E54</f>
        <v>217971</v>
      </c>
      <c r="F64" s="118"/>
      <c r="G64" s="114">
        <f>+G62+G54</f>
        <v>280296</v>
      </c>
    </row>
    <row r="65" spans="5:7" ht="15">
      <c r="E65" s="115"/>
      <c r="F65" s="117"/>
      <c r="G65" s="115"/>
    </row>
    <row r="66" spans="5:7" ht="15.75" thickBot="1">
      <c r="E66" s="119"/>
      <c r="F66" s="117"/>
      <c r="G66" s="119"/>
    </row>
    <row r="67" spans="2:7" ht="16.5" thickBot="1">
      <c r="B67" s="47" t="s">
        <v>107</v>
      </c>
      <c r="E67" s="120">
        <f>+E64+E45</f>
        <v>565765</v>
      </c>
      <c r="F67" s="117"/>
      <c r="G67" s="120">
        <f>+G64+G45</f>
        <v>619892</v>
      </c>
    </row>
    <row r="68" spans="5:7" ht="15">
      <c r="E68" s="115"/>
      <c r="F68" s="117"/>
      <c r="G68" s="115"/>
    </row>
    <row r="69" spans="5:7" ht="15">
      <c r="E69" s="115"/>
      <c r="F69" s="117"/>
      <c r="G69" s="115"/>
    </row>
    <row r="70" spans="2:7" ht="15.75">
      <c r="B70" s="47" t="s">
        <v>138</v>
      </c>
      <c r="C70" s="47"/>
      <c r="D70" s="47"/>
      <c r="E70" s="117"/>
      <c r="F70" s="117"/>
      <c r="G70" s="117"/>
    </row>
    <row r="71" spans="2:7" ht="15.75">
      <c r="B71" s="47" t="str">
        <f>'Income Statement'!C66</f>
        <v> the Audited Financial Statements for the year ended 31st March 2010)</v>
      </c>
      <c r="C71" s="47"/>
      <c r="D71" s="47"/>
      <c r="E71" s="117"/>
      <c r="F71" s="117"/>
      <c r="G71" s="117"/>
    </row>
    <row r="72" spans="5:7" ht="15">
      <c r="E72" s="117"/>
      <c r="F72" s="117"/>
      <c r="G72" s="117"/>
    </row>
    <row r="73" spans="2:10" ht="18">
      <c r="B73" s="121"/>
      <c r="C73" s="121"/>
      <c r="D73" s="121"/>
      <c r="E73" s="122"/>
      <c r="F73" s="122"/>
      <c r="G73" s="122"/>
      <c r="H73" s="121"/>
      <c r="I73" s="121"/>
      <c r="J73" s="121"/>
    </row>
    <row r="74" spans="2:10" ht="18">
      <c r="B74" s="121"/>
      <c r="C74" s="121"/>
      <c r="D74" s="121"/>
      <c r="E74" s="123"/>
      <c r="F74" s="122"/>
      <c r="G74" s="123"/>
      <c r="H74" s="121"/>
      <c r="I74" s="121"/>
      <c r="J74" s="121"/>
    </row>
    <row r="75" spans="2:10" ht="18">
      <c r="B75" s="121"/>
      <c r="C75" s="121"/>
      <c r="D75" s="121"/>
      <c r="E75" s="123"/>
      <c r="F75" s="123"/>
      <c r="G75" s="123"/>
      <c r="H75" s="121"/>
      <c r="I75" s="121"/>
      <c r="J75" s="121"/>
    </row>
    <row r="76" spans="2:10" ht="18">
      <c r="B76" s="121"/>
      <c r="C76" s="121"/>
      <c r="D76" s="121"/>
      <c r="E76" s="123"/>
      <c r="F76" s="122"/>
      <c r="G76" s="123"/>
      <c r="H76" s="121"/>
      <c r="I76" s="121"/>
      <c r="J76" s="121"/>
    </row>
    <row r="77" spans="2:10" ht="18">
      <c r="B77" s="121"/>
      <c r="C77" s="121"/>
      <c r="D77" s="121"/>
      <c r="E77" s="123">
        <f>+E32-E67</f>
        <v>0</v>
      </c>
      <c r="F77" s="122"/>
      <c r="G77" s="123">
        <f>+G32-G67</f>
        <v>0</v>
      </c>
      <c r="H77" s="121"/>
      <c r="I77" s="121"/>
      <c r="J77" s="121"/>
    </row>
    <row r="78" spans="2:10" ht="18">
      <c r="B78" s="121"/>
      <c r="C78" s="121"/>
      <c r="D78" s="121"/>
      <c r="E78" s="123"/>
      <c r="F78" s="122"/>
      <c r="G78" s="123"/>
      <c r="H78" s="121"/>
      <c r="I78" s="121"/>
      <c r="J78" s="121"/>
    </row>
    <row r="79" spans="2:10" ht="18">
      <c r="B79" s="121"/>
      <c r="C79" s="121"/>
      <c r="D79" s="121"/>
      <c r="E79" s="123"/>
      <c r="F79" s="122"/>
      <c r="G79" s="123"/>
      <c r="H79" s="121"/>
      <c r="I79" s="121"/>
      <c r="J79" s="121"/>
    </row>
    <row r="80" spans="2:10" ht="18">
      <c r="B80" s="121"/>
      <c r="C80" s="121"/>
      <c r="D80" s="121"/>
      <c r="E80" s="123"/>
      <c r="F80" s="122"/>
      <c r="G80" s="123"/>
      <c r="H80" s="121"/>
      <c r="I80" s="121"/>
      <c r="J80" s="121"/>
    </row>
    <row r="81" spans="2:10" ht="18">
      <c r="B81" s="121"/>
      <c r="C81" s="121"/>
      <c r="D81" s="121"/>
      <c r="E81" s="124"/>
      <c r="F81" s="125"/>
      <c r="G81" s="124"/>
      <c r="H81" s="121"/>
      <c r="I81" s="121"/>
      <c r="J81" s="121"/>
    </row>
    <row r="82" spans="2:10" ht="18">
      <c r="B82" s="121"/>
      <c r="C82" s="121"/>
      <c r="D82" s="121"/>
      <c r="E82" s="122"/>
      <c r="F82" s="122"/>
      <c r="G82" s="122"/>
      <c r="H82" s="121"/>
      <c r="I82" s="121"/>
      <c r="J82" s="121"/>
    </row>
    <row r="83" spans="2:10" ht="18">
      <c r="B83" s="121"/>
      <c r="C83" s="121"/>
      <c r="D83" s="121"/>
      <c r="E83" s="126"/>
      <c r="F83" s="122"/>
      <c r="G83" s="126"/>
      <c r="H83" s="121"/>
      <c r="I83" s="121"/>
      <c r="J83" s="121"/>
    </row>
    <row r="84" spans="2:10" ht="18">
      <c r="B84" s="121"/>
      <c r="C84" s="121"/>
      <c r="D84" s="121"/>
      <c r="E84" s="123"/>
      <c r="F84" s="122"/>
      <c r="G84" s="123"/>
      <c r="H84" s="121"/>
      <c r="I84" s="121"/>
      <c r="J84" s="121"/>
    </row>
    <row r="85" spans="2:10" ht="18">
      <c r="B85" s="121"/>
      <c r="C85" s="121"/>
      <c r="D85" s="121"/>
      <c r="E85" s="123"/>
      <c r="F85" s="122"/>
      <c r="G85" s="123"/>
      <c r="H85" s="121"/>
      <c r="I85" s="121"/>
      <c r="J85" s="121"/>
    </row>
    <row r="86" spans="2:10" ht="18">
      <c r="B86" s="121"/>
      <c r="C86" s="121"/>
      <c r="D86" s="121"/>
      <c r="E86" s="123"/>
      <c r="F86" s="122"/>
      <c r="G86" s="123"/>
      <c r="H86" s="121"/>
      <c r="I86" s="121"/>
      <c r="J86" s="121"/>
    </row>
    <row r="87" spans="2:10" ht="18">
      <c r="B87" s="121"/>
      <c r="C87" s="121"/>
      <c r="D87" s="121"/>
      <c r="E87" s="124"/>
      <c r="F87" s="125"/>
      <c r="G87" s="124"/>
      <c r="H87" s="121"/>
      <c r="I87" s="121"/>
      <c r="J87" s="121"/>
    </row>
    <row r="88" spans="2:10" ht="18">
      <c r="B88" s="121"/>
      <c r="C88" s="121"/>
      <c r="D88" s="121"/>
      <c r="E88" s="122"/>
      <c r="F88" s="122"/>
      <c r="G88" s="122"/>
      <c r="H88" s="121"/>
      <c r="I88" s="121"/>
      <c r="J88" s="121"/>
    </row>
    <row r="89" spans="2:10" ht="18">
      <c r="B89" s="121"/>
      <c r="C89" s="121"/>
      <c r="D89" s="121"/>
      <c r="E89" s="127"/>
      <c r="F89" s="127"/>
      <c r="G89" s="127"/>
      <c r="H89" s="121"/>
      <c r="I89" s="121"/>
      <c r="J89" s="121"/>
    </row>
    <row r="90" spans="2:10" ht="18">
      <c r="B90" s="121"/>
      <c r="C90" s="121"/>
      <c r="D90" s="121"/>
      <c r="E90" s="122"/>
      <c r="F90" s="122"/>
      <c r="G90" s="122"/>
      <c r="H90" s="121"/>
      <c r="I90" s="121"/>
      <c r="J90" s="121"/>
    </row>
    <row r="91" spans="2:10" ht="18">
      <c r="B91" s="121"/>
      <c r="C91" s="121"/>
      <c r="D91" s="121"/>
      <c r="E91" s="122"/>
      <c r="F91" s="122"/>
      <c r="G91" s="122"/>
      <c r="H91" s="121"/>
      <c r="I91" s="121"/>
      <c r="J91" s="121"/>
    </row>
    <row r="92" spans="2:10" ht="18">
      <c r="B92" s="121"/>
      <c r="C92" s="121"/>
      <c r="D92" s="121"/>
      <c r="E92" s="122"/>
      <c r="F92" s="122"/>
      <c r="G92" s="122"/>
      <c r="H92" s="121"/>
      <c r="I92" s="121"/>
      <c r="J92" s="121"/>
    </row>
    <row r="93" spans="2:10" ht="18">
      <c r="B93" s="121"/>
      <c r="C93" s="121"/>
      <c r="D93" s="121"/>
      <c r="E93" s="122"/>
      <c r="F93" s="122"/>
      <c r="G93" s="122"/>
      <c r="H93" s="121"/>
      <c r="I93" s="121"/>
      <c r="J93" s="121"/>
    </row>
    <row r="94" spans="2:10" ht="18">
      <c r="B94" s="121"/>
      <c r="C94" s="121"/>
      <c r="D94" s="121"/>
      <c r="E94" s="122"/>
      <c r="F94" s="122"/>
      <c r="G94" s="122"/>
      <c r="H94" s="121"/>
      <c r="I94" s="121"/>
      <c r="J94" s="121"/>
    </row>
    <row r="95" spans="2:10" ht="18">
      <c r="B95" s="121"/>
      <c r="C95" s="121"/>
      <c r="D95" s="121"/>
      <c r="E95" s="122"/>
      <c r="F95" s="122"/>
      <c r="G95" s="122"/>
      <c r="H95" s="121"/>
      <c r="I95" s="121"/>
      <c r="J95" s="121"/>
    </row>
    <row r="96" spans="2:10" ht="18">
      <c r="B96" s="121"/>
      <c r="C96" s="121"/>
      <c r="D96" s="121"/>
      <c r="E96" s="122"/>
      <c r="F96" s="122"/>
      <c r="G96" s="122"/>
      <c r="H96" s="121"/>
      <c r="I96" s="121"/>
      <c r="J96" s="121"/>
    </row>
    <row r="97" spans="2:10" ht="18">
      <c r="B97" s="121"/>
      <c r="C97" s="121"/>
      <c r="D97" s="121"/>
      <c r="E97" s="121"/>
      <c r="F97" s="121"/>
      <c r="G97" s="121"/>
      <c r="H97" s="121"/>
      <c r="I97" s="121"/>
      <c r="J97" s="121"/>
    </row>
    <row r="98" spans="2:10" ht="18">
      <c r="B98" s="121"/>
      <c r="C98" s="121"/>
      <c r="D98" s="121"/>
      <c r="E98" s="121"/>
      <c r="F98" s="121"/>
      <c r="G98" s="121"/>
      <c r="H98" s="121"/>
      <c r="I98" s="121"/>
      <c r="J98" s="121"/>
    </row>
    <row r="99" spans="2:10" ht="18"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2:10" ht="18"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2:10" ht="18"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2:10" ht="18"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2:10" ht="18"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2:10" ht="18"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2:10" ht="18"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2:10" ht="18"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2:10" ht="18"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2:10" ht="18"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2:10" ht="18"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2:10" ht="18"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2:10" ht="18"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2:10" ht="18"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2:10" ht="18"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2:10" ht="18"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2:10" ht="18">
      <c r="B115" s="121"/>
      <c r="C115" s="121"/>
      <c r="D115" s="121"/>
      <c r="E115" s="121"/>
      <c r="F115" s="121"/>
      <c r="G115" s="121"/>
      <c r="H115" s="121"/>
      <c r="I115" s="121"/>
      <c r="J115" s="121"/>
    </row>
    <row r="116" spans="2:10" ht="18"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2:10" ht="18">
      <c r="B117" s="121"/>
      <c r="C117" s="121"/>
      <c r="D117" s="121"/>
      <c r="E117" s="121"/>
      <c r="F117" s="121"/>
      <c r="G117" s="121"/>
      <c r="H117" s="121"/>
      <c r="I117" s="121"/>
      <c r="J117" s="121"/>
    </row>
    <row r="118" spans="2:10" ht="18">
      <c r="B118" s="121"/>
      <c r="C118" s="121"/>
      <c r="D118" s="121"/>
      <c r="E118" s="121"/>
      <c r="F118" s="121"/>
      <c r="G118" s="121"/>
      <c r="H118" s="121"/>
      <c r="I118" s="121"/>
      <c r="J118" s="121"/>
    </row>
    <row r="119" spans="2:10" ht="18">
      <c r="B119" s="121"/>
      <c r="C119" s="121"/>
      <c r="D119" s="121"/>
      <c r="E119" s="121"/>
      <c r="F119" s="121"/>
      <c r="G119" s="121"/>
      <c r="H119" s="121"/>
      <c r="I119" s="121"/>
      <c r="J119" s="121"/>
    </row>
    <row r="120" spans="2:10" ht="18">
      <c r="B120" s="121"/>
      <c r="C120" s="121"/>
      <c r="D120" s="121"/>
      <c r="E120" s="121"/>
      <c r="F120" s="121"/>
      <c r="G120" s="121"/>
      <c r="H120" s="121"/>
      <c r="I120" s="121"/>
      <c r="J120" s="121"/>
    </row>
    <row r="121" spans="2:10" ht="18">
      <c r="B121" s="121"/>
      <c r="C121" s="121"/>
      <c r="D121" s="121"/>
      <c r="E121" s="121"/>
      <c r="F121" s="121"/>
      <c r="G121" s="121"/>
      <c r="H121" s="121"/>
      <c r="I121" s="121"/>
      <c r="J121" s="121"/>
    </row>
    <row r="122" spans="2:10" ht="18"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2:10" ht="18">
      <c r="B123" s="121"/>
      <c r="C123" s="121"/>
      <c r="D123" s="121"/>
      <c r="E123" s="121"/>
      <c r="F123" s="121"/>
      <c r="G123" s="121"/>
      <c r="H123" s="121"/>
      <c r="I123" s="121"/>
      <c r="J123" s="121"/>
    </row>
    <row r="124" spans="2:10" ht="18">
      <c r="B124" s="121"/>
      <c r="C124" s="121"/>
      <c r="D124" s="121"/>
      <c r="E124" s="121"/>
      <c r="F124" s="121"/>
      <c r="G124" s="121"/>
      <c r="H124" s="121"/>
      <c r="I124" s="121"/>
      <c r="J124" s="121"/>
    </row>
    <row r="125" spans="2:10" ht="18"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2:10" ht="18">
      <c r="B126" s="121"/>
      <c r="C126" s="121"/>
      <c r="D126" s="121"/>
      <c r="E126" s="121"/>
      <c r="F126" s="121"/>
      <c r="G126" s="121"/>
      <c r="H126" s="121"/>
      <c r="I126" s="121"/>
      <c r="J126" s="121"/>
    </row>
  </sheetData>
  <sheetProtection/>
  <printOptions horizontalCentered="1"/>
  <pageMargins left="0.5" right="0.15" top="0.25" bottom="0.15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9"/>
  <sheetViews>
    <sheetView showOutlineSymbols="0" zoomScalePageLayoutView="0" workbookViewId="0" topLeftCell="A1">
      <selection activeCell="B8" sqref="B8"/>
    </sheetView>
  </sheetViews>
  <sheetFormatPr defaultColWidth="9.6640625" defaultRowHeight="15"/>
  <cols>
    <col min="1" max="1" width="4.6640625" style="1" customWidth="1"/>
    <col min="2" max="2" width="25.77734375" style="1" customWidth="1"/>
    <col min="3" max="3" width="9.77734375" style="1" customWidth="1"/>
    <col min="4" max="4" width="2.3359375" style="1" customWidth="1"/>
    <col min="5" max="9" width="9.33593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8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4" t="s">
        <v>39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2" t="s">
        <v>40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135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Statement'!C7</f>
        <v>FOR THE QUARTER ENDED 31 MARCH 2011</v>
      </c>
      <c r="C6" s="8"/>
      <c r="D6" s="23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3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3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47" t="s">
        <v>90</v>
      </c>
      <c r="F9" s="8"/>
      <c r="G9" s="8"/>
      <c r="H9" s="8"/>
      <c r="I9" s="8"/>
      <c r="J9" s="8"/>
      <c r="K9" s="8"/>
      <c r="L9" s="8"/>
      <c r="O9" s="48" t="s">
        <v>115</v>
      </c>
      <c r="P9" s="48"/>
      <c r="Q9" s="48" t="s">
        <v>24</v>
      </c>
    </row>
    <row r="10" spans="1:17" ht="18">
      <c r="A10" s="8"/>
      <c r="B10" s="10"/>
      <c r="C10" s="8"/>
      <c r="D10" s="23"/>
      <c r="E10" s="8"/>
      <c r="F10" s="8"/>
      <c r="G10" s="8"/>
      <c r="H10" s="8"/>
      <c r="I10" s="8"/>
      <c r="J10" s="8"/>
      <c r="K10" s="8"/>
      <c r="L10" s="8"/>
      <c r="O10" s="48" t="s">
        <v>116</v>
      </c>
      <c r="P10" s="48"/>
      <c r="Q10" s="48" t="s">
        <v>75</v>
      </c>
    </row>
    <row r="11" spans="1:17" ht="18">
      <c r="A11" s="8"/>
      <c r="B11" s="10"/>
      <c r="C11" s="8"/>
      <c r="D11" s="23"/>
      <c r="E11" s="24" t="s">
        <v>114</v>
      </c>
      <c r="F11" s="8"/>
      <c r="G11" s="8"/>
      <c r="H11" s="8"/>
      <c r="I11" s="8"/>
      <c r="J11" s="8"/>
      <c r="K11" s="35" t="s">
        <v>21</v>
      </c>
      <c r="L11" s="8"/>
      <c r="M11" s="8"/>
      <c r="O11" s="48" t="s">
        <v>74</v>
      </c>
      <c r="P11" s="24"/>
      <c r="Q11" s="24"/>
    </row>
    <row r="12" spans="1:253" ht="15.75">
      <c r="A12" s="8"/>
      <c r="B12" s="33"/>
      <c r="C12" s="8"/>
      <c r="D12" s="8"/>
      <c r="E12" s="8"/>
      <c r="F12" s="8"/>
      <c r="G12" s="31"/>
      <c r="H12" s="31"/>
      <c r="I12" s="31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129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54</v>
      </c>
      <c r="H15" s="13" t="s">
        <v>130</v>
      </c>
      <c r="I15" s="13" t="s">
        <v>89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36" t="s">
        <v>15</v>
      </c>
      <c r="D16" s="13"/>
      <c r="E16" s="36" t="s">
        <v>17</v>
      </c>
      <c r="F16" s="36" t="s">
        <v>17</v>
      </c>
      <c r="G16" s="36" t="s">
        <v>17</v>
      </c>
      <c r="H16" s="36" t="s">
        <v>17</v>
      </c>
      <c r="I16" s="36" t="s">
        <v>17</v>
      </c>
      <c r="J16" s="13"/>
      <c r="K16" s="36" t="s">
        <v>23</v>
      </c>
      <c r="L16" s="12"/>
      <c r="M16" s="36" t="s">
        <v>24</v>
      </c>
      <c r="O16" s="36"/>
      <c r="P16" s="12"/>
      <c r="Q16" s="36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20" ht="15.75">
      <c r="A18" s="8"/>
      <c r="B18" s="24" t="s">
        <v>174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5"/>
      <c r="O18" s="8"/>
      <c r="P18" s="8"/>
      <c r="Q18" s="8"/>
      <c r="R18" s="25"/>
      <c r="S18" s="25"/>
      <c r="T18" s="25"/>
    </row>
    <row r="19" spans="1:20" ht="15.75">
      <c r="A19" s="8"/>
      <c r="B19" s="33" t="s">
        <v>151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5"/>
      <c r="O19" s="8"/>
      <c r="P19" s="8"/>
      <c r="Q19" s="8"/>
      <c r="R19" s="25"/>
      <c r="S19" s="25"/>
      <c r="T19" s="25"/>
    </row>
    <row r="20" spans="1:20" ht="15">
      <c r="A20" s="8"/>
      <c r="B20" s="8" t="s">
        <v>13</v>
      </c>
      <c r="C20" s="18">
        <f>'Balance Sheet'!G38</f>
        <v>171710</v>
      </c>
      <c r="D20" s="18"/>
      <c r="E20" s="18">
        <v>19911</v>
      </c>
      <c r="F20" s="18">
        <v>8930</v>
      </c>
      <c r="G20" s="18">
        <v>-3150</v>
      </c>
      <c r="H20" s="18">
        <v>0</v>
      </c>
      <c r="I20" s="18">
        <v>79171</v>
      </c>
      <c r="J20" s="18"/>
      <c r="K20" s="18">
        <f>+'Balance Sheet'!G40</f>
        <v>63674</v>
      </c>
      <c r="L20" s="18"/>
      <c r="M20" s="18">
        <f>SUM(C20:K20)</f>
        <v>340246</v>
      </c>
      <c r="N20" s="25"/>
      <c r="O20" s="18">
        <f>+'Balance Sheet'!G43</f>
        <v>-650</v>
      </c>
      <c r="P20" s="18"/>
      <c r="Q20" s="18">
        <f>+O20+M20</f>
        <v>339596</v>
      </c>
      <c r="R20" s="25"/>
      <c r="S20" s="25"/>
      <c r="T20" s="25"/>
    </row>
    <row r="21" spans="1:20" ht="15">
      <c r="A21" s="8"/>
      <c r="B21" s="8" t="s">
        <v>113</v>
      </c>
      <c r="C21" s="18"/>
      <c r="D21" s="18"/>
      <c r="E21" s="18"/>
      <c r="F21" s="18"/>
      <c r="G21" s="18"/>
      <c r="H21" s="18"/>
      <c r="I21" s="18"/>
      <c r="J21" s="18"/>
      <c r="K21" s="25"/>
      <c r="L21" s="18"/>
      <c r="M21" s="18"/>
      <c r="N21" s="25"/>
      <c r="O21" s="18"/>
      <c r="P21" s="18"/>
      <c r="Q21" s="18"/>
      <c r="R21" s="25"/>
      <c r="S21" s="25"/>
      <c r="T21" s="25"/>
    </row>
    <row r="22" spans="1:20" ht="15">
      <c r="A22" s="8"/>
      <c r="B22" s="32" t="s">
        <v>118</v>
      </c>
      <c r="C22" s="18"/>
      <c r="D22" s="18"/>
      <c r="E22" s="18"/>
      <c r="F22" s="18"/>
      <c r="G22" s="18"/>
      <c r="H22" s="18"/>
      <c r="I22" s="18"/>
      <c r="J22" s="18"/>
      <c r="K22" s="25"/>
      <c r="L22" s="18"/>
      <c r="M22" s="18"/>
      <c r="N22" s="25"/>
      <c r="O22" s="18"/>
      <c r="P22" s="18"/>
      <c r="Q22" s="18"/>
      <c r="R22" s="25"/>
      <c r="S22" s="25"/>
      <c r="T22" s="25"/>
    </row>
    <row r="23" spans="1:20" ht="15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25"/>
      <c r="L23" s="18"/>
      <c r="M23" s="18"/>
      <c r="N23" s="25"/>
      <c r="O23" s="18"/>
      <c r="P23" s="18"/>
      <c r="Q23" s="18"/>
      <c r="R23" s="25"/>
      <c r="S23" s="25"/>
      <c r="T23" s="25"/>
    </row>
    <row r="24" spans="1:20" ht="15">
      <c r="A24" s="8"/>
      <c r="B24" s="8" t="s">
        <v>119</v>
      </c>
      <c r="C24" s="18">
        <v>0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/>
      <c r="K24" s="72">
        <v>751</v>
      </c>
      <c r="L24" s="18"/>
      <c r="M24" s="18">
        <f>SUM(C24:K24)</f>
        <v>751</v>
      </c>
      <c r="N24" s="25"/>
      <c r="O24" s="18">
        <v>0</v>
      </c>
      <c r="P24" s="18"/>
      <c r="Q24" s="18">
        <f>+O24+M24</f>
        <v>751</v>
      </c>
      <c r="R24" s="25"/>
      <c r="S24" s="25"/>
      <c r="T24" s="25"/>
    </row>
    <row r="25" spans="1:20" ht="15.75" thickBot="1">
      <c r="A25" s="8"/>
      <c r="B25" s="8"/>
      <c r="C25" s="90"/>
      <c r="D25" s="18"/>
      <c r="E25" s="90"/>
      <c r="F25" s="90"/>
      <c r="G25" s="90"/>
      <c r="H25" s="90"/>
      <c r="I25" s="90"/>
      <c r="J25" s="18"/>
      <c r="K25" s="90"/>
      <c r="L25" s="18"/>
      <c r="M25" s="90"/>
      <c r="N25" s="25"/>
      <c r="O25" s="90"/>
      <c r="P25" s="18"/>
      <c r="Q25" s="90"/>
      <c r="R25" s="25"/>
      <c r="S25" s="25"/>
      <c r="T25" s="25"/>
    </row>
    <row r="26" spans="1:20" ht="15.75">
      <c r="A26" s="8"/>
      <c r="B26" s="47" t="s">
        <v>120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18"/>
      <c r="P26" s="18"/>
      <c r="Q26" s="18"/>
      <c r="R26" s="25"/>
      <c r="S26" s="25"/>
      <c r="T26" s="25"/>
    </row>
    <row r="27" spans="1:20" ht="15.75">
      <c r="A27" s="8"/>
      <c r="B27" s="91" t="s">
        <v>121</v>
      </c>
      <c r="C27" s="77">
        <f>SUM(C20:C25)</f>
        <v>171710</v>
      </c>
      <c r="D27" s="18"/>
      <c r="E27" s="77">
        <f>SUM(E20:E25)</f>
        <v>19911</v>
      </c>
      <c r="F27" s="77">
        <f>SUM(F20:F25)</f>
        <v>8930</v>
      </c>
      <c r="G27" s="77">
        <f>SUM(G20:G25)</f>
        <v>-3150</v>
      </c>
      <c r="H27" s="77">
        <f>SUM(H20:H25)</f>
        <v>0</v>
      </c>
      <c r="I27" s="77">
        <f>SUM(I20:I25)</f>
        <v>79171</v>
      </c>
      <c r="J27" s="18"/>
      <c r="K27" s="77">
        <f>SUM(K20:K25)</f>
        <v>64425</v>
      </c>
      <c r="L27" s="18"/>
      <c r="M27" s="77">
        <f>SUM(M20:M25)</f>
        <v>340997</v>
      </c>
      <c r="N27" s="92"/>
      <c r="O27" s="77">
        <f>SUM(O20:O25)</f>
        <v>-650</v>
      </c>
      <c r="P27" s="18"/>
      <c r="Q27" s="77">
        <f>SUM(Q20:Q25)</f>
        <v>340347</v>
      </c>
      <c r="R27" s="92"/>
      <c r="S27" s="92"/>
      <c r="T27" s="92"/>
    </row>
    <row r="28" spans="1:20" ht="15">
      <c r="A28" s="8"/>
      <c r="B28" s="8"/>
      <c r="C28" s="18"/>
      <c r="D28" s="18"/>
      <c r="E28" s="18"/>
      <c r="F28" s="18"/>
      <c r="G28" s="18"/>
      <c r="H28" s="18"/>
      <c r="I28" s="18"/>
      <c r="J28" s="18"/>
      <c r="K28" s="25"/>
      <c r="L28" s="18"/>
      <c r="M28" s="18"/>
      <c r="N28" s="25"/>
      <c r="O28" s="18"/>
      <c r="P28" s="18"/>
      <c r="Q28" s="18"/>
      <c r="R28" s="25"/>
      <c r="S28" s="25"/>
      <c r="T28" s="25"/>
    </row>
    <row r="29" spans="1:20" ht="15">
      <c r="A29" s="8"/>
      <c r="B29" s="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18"/>
      <c r="P29" s="18"/>
      <c r="Q29" s="18"/>
      <c r="R29" s="25"/>
      <c r="S29" s="25"/>
      <c r="T29" s="25"/>
    </row>
    <row r="30" spans="1:20" ht="15">
      <c r="A30" s="8"/>
      <c r="B30" s="86" t="s">
        <v>131</v>
      </c>
      <c r="C30" s="93">
        <v>0</v>
      </c>
      <c r="D30" s="93"/>
      <c r="E30" s="93">
        <v>0</v>
      </c>
      <c r="F30" s="93">
        <v>0</v>
      </c>
      <c r="G30" s="93">
        <v>3622</v>
      </c>
      <c r="H30" s="93">
        <v>-4523</v>
      </c>
      <c r="I30" s="93">
        <f>Comprehensive!I24</f>
        <v>633</v>
      </c>
      <c r="J30" s="89"/>
      <c r="K30" s="93">
        <f>'Income Statement'!I54</f>
        <v>1463</v>
      </c>
      <c r="L30" s="89"/>
      <c r="M30" s="89">
        <f>SUM(C30:K30)</f>
        <v>1195</v>
      </c>
      <c r="N30" s="94"/>
      <c r="O30" s="93">
        <f>'Income Statement'!I55</f>
        <v>-731</v>
      </c>
      <c r="P30" s="89"/>
      <c r="Q30" s="89">
        <f>+O30+M30</f>
        <v>464</v>
      </c>
      <c r="R30" s="25"/>
      <c r="S30" s="25"/>
      <c r="T30" s="25"/>
    </row>
    <row r="31" spans="1:20" ht="15">
      <c r="A31" s="8"/>
      <c r="B31" s="86" t="s">
        <v>132</v>
      </c>
      <c r="C31" s="95"/>
      <c r="D31" s="95"/>
      <c r="E31" s="89"/>
      <c r="F31" s="89"/>
      <c r="G31" s="89"/>
      <c r="H31" s="89"/>
      <c r="I31" s="89"/>
      <c r="J31" s="89"/>
      <c r="K31" s="89"/>
      <c r="L31" s="89"/>
      <c r="M31" s="89"/>
      <c r="N31" s="94"/>
      <c r="O31" s="89"/>
      <c r="P31" s="89"/>
      <c r="Q31" s="89"/>
      <c r="R31" s="25"/>
      <c r="S31" s="25"/>
      <c r="T31" s="25"/>
    </row>
    <row r="32" spans="1:20" ht="15">
      <c r="A32" s="8"/>
      <c r="B32" s="86"/>
      <c r="C32" s="95"/>
      <c r="D32" s="95"/>
      <c r="E32" s="89"/>
      <c r="F32" s="89"/>
      <c r="G32" s="89"/>
      <c r="H32" s="89"/>
      <c r="I32" s="89"/>
      <c r="J32" s="89"/>
      <c r="K32" s="89"/>
      <c r="L32" s="89"/>
      <c r="M32" s="89"/>
      <c r="N32" s="94"/>
      <c r="O32" s="89"/>
      <c r="P32" s="89"/>
      <c r="Q32" s="89"/>
      <c r="R32" s="25"/>
      <c r="S32" s="25"/>
      <c r="T32" s="25"/>
    </row>
    <row r="33" spans="1:20" ht="15">
      <c r="A33" s="8"/>
      <c r="B33" s="86" t="s">
        <v>173</v>
      </c>
      <c r="C33" s="95"/>
      <c r="D33" s="95"/>
      <c r="E33" s="89"/>
      <c r="F33" s="89"/>
      <c r="G33" s="89"/>
      <c r="H33" s="89"/>
      <c r="I33" s="89"/>
      <c r="J33" s="89"/>
      <c r="K33" s="89"/>
      <c r="L33" s="89"/>
      <c r="M33" s="89"/>
      <c r="N33" s="94"/>
      <c r="O33" s="89"/>
      <c r="P33" s="89"/>
      <c r="Q33" s="89"/>
      <c r="R33" s="25"/>
      <c r="S33" s="25"/>
      <c r="T33" s="25"/>
    </row>
    <row r="34" spans="1:20" ht="15">
      <c r="A34" s="8"/>
      <c r="B34" s="86" t="s">
        <v>164</v>
      </c>
      <c r="C34" s="89">
        <v>0</v>
      </c>
      <c r="D34" s="95"/>
      <c r="E34" s="89">
        <v>0</v>
      </c>
      <c r="F34" s="89">
        <v>0</v>
      </c>
      <c r="G34" s="89">
        <v>0</v>
      </c>
      <c r="H34" s="89">
        <v>0</v>
      </c>
      <c r="I34" s="89">
        <f>-6060-633</f>
        <v>-6693</v>
      </c>
      <c r="J34" s="89"/>
      <c r="K34" s="89">
        <f>+K36-K27-K30</f>
        <v>6693</v>
      </c>
      <c r="L34" s="89"/>
      <c r="M34" s="89">
        <f>SUM(C34:K34)</f>
        <v>0</v>
      </c>
      <c r="N34" s="94"/>
      <c r="O34" s="89">
        <v>6983</v>
      </c>
      <c r="P34" s="89"/>
      <c r="Q34" s="89">
        <f>+O34+M34</f>
        <v>6983</v>
      </c>
      <c r="R34" s="25"/>
      <c r="S34" s="25"/>
      <c r="T34" s="25"/>
    </row>
    <row r="35" spans="1:20" ht="15.75" thickBot="1">
      <c r="A35" s="8"/>
      <c r="B35" s="8"/>
      <c r="C35" s="18"/>
      <c r="D35" s="27"/>
      <c r="E35" s="18"/>
      <c r="F35" s="25"/>
      <c r="G35" s="18"/>
      <c r="H35" s="18"/>
      <c r="I35" s="18"/>
      <c r="J35" s="18"/>
      <c r="K35" s="18"/>
      <c r="L35" s="18"/>
      <c r="M35" s="18"/>
      <c r="N35" s="25"/>
      <c r="O35" s="18"/>
      <c r="P35" s="18"/>
      <c r="Q35" s="18"/>
      <c r="R35" s="25"/>
      <c r="S35" s="25"/>
      <c r="T35" s="25"/>
    </row>
    <row r="36" spans="1:20" ht="16.5" thickBot="1">
      <c r="A36" s="8"/>
      <c r="B36" s="24" t="s">
        <v>154</v>
      </c>
      <c r="C36" s="59">
        <f>SUM(C27:C35)</f>
        <v>171710</v>
      </c>
      <c r="D36" s="26"/>
      <c r="E36" s="59">
        <f>SUM(E27:E35)</f>
        <v>19911</v>
      </c>
      <c r="F36" s="59">
        <f aca="true" t="shared" si="0" ref="F36:Q36">SUM(F27:F35)</f>
        <v>8930</v>
      </c>
      <c r="G36" s="59">
        <f t="shared" si="0"/>
        <v>472</v>
      </c>
      <c r="H36" s="59">
        <f t="shared" si="0"/>
        <v>-4523</v>
      </c>
      <c r="I36" s="59">
        <f t="shared" si="0"/>
        <v>73111</v>
      </c>
      <c r="J36" s="57"/>
      <c r="K36" s="59">
        <v>72581</v>
      </c>
      <c r="L36" s="57"/>
      <c r="M36" s="59">
        <f t="shared" si="0"/>
        <v>342192</v>
      </c>
      <c r="N36" s="25"/>
      <c r="O36" s="59">
        <f t="shared" si="0"/>
        <v>5602</v>
      </c>
      <c r="P36" s="57"/>
      <c r="Q36" s="59">
        <f t="shared" si="0"/>
        <v>347794</v>
      </c>
      <c r="R36" s="25"/>
      <c r="S36" s="25"/>
      <c r="T36" s="25"/>
    </row>
    <row r="37" spans="1:20" ht="15">
      <c r="A37" s="8"/>
      <c r="B37" s="8"/>
      <c r="C37" s="60"/>
      <c r="D37" s="27"/>
      <c r="E37" s="60"/>
      <c r="F37" s="60"/>
      <c r="G37" s="60"/>
      <c r="H37" s="60"/>
      <c r="I37" s="60"/>
      <c r="J37" s="18"/>
      <c r="K37" s="60"/>
      <c r="L37" s="18"/>
      <c r="M37" s="60"/>
      <c r="N37" s="25"/>
      <c r="O37" s="60"/>
      <c r="P37" s="18"/>
      <c r="Q37" s="60"/>
      <c r="R37" s="25"/>
      <c r="S37" s="25"/>
      <c r="T37" s="25"/>
    </row>
    <row r="38" spans="1:20" ht="15">
      <c r="A38" s="8"/>
      <c r="B38" s="8"/>
      <c r="C38" s="18"/>
      <c r="D38" s="27"/>
      <c r="E38" s="18"/>
      <c r="F38" s="18"/>
      <c r="G38" s="18"/>
      <c r="H38" s="18"/>
      <c r="I38" s="18"/>
      <c r="J38" s="18"/>
      <c r="K38" s="18"/>
      <c r="L38" s="18"/>
      <c r="M38" s="18"/>
      <c r="N38" s="25"/>
      <c r="O38" s="18"/>
      <c r="P38" s="18"/>
      <c r="Q38" s="18"/>
      <c r="R38" s="25"/>
      <c r="S38" s="25"/>
      <c r="T38" s="25"/>
    </row>
    <row r="39" spans="1:20" ht="15.75">
      <c r="A39" s="8"/>
      <c r="B39" s="47" t="str">
        <f>+B18</f>
        <v>Year</v>
      </c>
      <c r="C39" s="18"/>
      <c r="D39" s="27"/>
      <c r="E39" s="18"/>
      <c r="F39" s="18"/>
      <c r="G39" s="18"/>
      <c r="H39" s="18"/>
      <c r="I39" s="18"/>
      <c r="J39" s="18"/>
      <c r="K39" s="18"/>
      <c r="L39" s="18"/>
      <c r="M39" s="18"/>
      <c r="N39" s="25"/>
      <c r="O39" s="18"/>
      <c r="P39" s="18"/>
      <c r="Q39" s="18"/>
      <c r="R39" s="25"/>
      <c r="S39" s="25"/>
      <c r="T39" s="25"/>
    </row>
    <row r="40" spans="1:20" ht="15.75">
      <c r="A40" s="8"/>
      <c r="B40" s="33" t="s">
        <v>152</v>
      </c>
      <c r="C40" s="18"/>
      <c r="D40" s="27"/>
      <c r="E40" s="18"/>
      <c r="F40" s="18"/>
      <c r="G40" s="18"/>
      <c r="H40" s="18"/>
      <c r="I40" s="18"/>
      <c r="J40" s="18"/>
      <c r="K40" s="18"/>
      <c r="L40" s="18"/>
      <c r="M40" s="18"/>
      <c r="N40" s="25"/>
      <c r="O40" s="18"/>
      <c r="P40" s="18"/>
      <c r="Q40" s="18"/>
      <c r="R40" s="25"/>
      <c r="S40" s="25"/>
      <c r="T40" s="25"/>
    </row>
    <row r="41" spans="1:20" ht="15">
      <c r="A41" s="8"/>
      <c r="B41" s="8" t="s">
        <v>13</v>
      </c>
      <c r="C41" s="18"/>
      <c r="D41" s="27"/>
      <c r="E41" s="18"/>
      <c r="F41" s="18"/>
      <c r="G41" s="18"/>
      <c r="H41" s="18"/>
      <c r="I41" s="18"/>
      <c r="J41" s="18"/>
      <c r="K41" s="18"/>
      <c r="L41" s="18"/>
      <c r="M41" s="18"/>
      <c r="N41" s="25"/>
      <c r="O41" s="18"/>
      <c r="P41" s="18"/>
      <c r="Q41" s="18"/>
      <c r="R41" s="25"/>
      <c r="S41" s="25"/>
      <c r="T41" s="25"/>
    </row>
    <row r="42" spans="1:20" ht="15">
      <c r="A42" s="8"/>
      <c r="B42" s="8" t="s">
        <v>91</v>
      </c>
      <c r="C42" s="18">
        <v>171710</v>
      </c>
      <c r="D42" s="27"/>
      <c r="E42" s="18">
        <v>19911</v>
      </c>
      <c r="F42" s="18">
        <v>8930</v>
      </c>
      <c r="G42" s="18">
        <v>-125</v>
      </c>
      <c r="H42" s="18">
        <v>0</v>
      </c>
      <c r="I42" s="18">
        <v>79171</v>
      </c>
      <c r="J42" s="18"/>
      <c r="K42" s="18">
        <v>64082</v>
      </c>
      <c r="L42" s="18"/>
      <c r="M42" s="18">
        <f>SUM(C42:K42)</f>
        <v>343679</v>
      </c>
      <c r="N42" s="25"/>
      <c r="O42" s="18">
        <v>-1526</v>
      </c>
      <c r="P42" s="18"/>
      <c r="Q42" s="18">
        <f>+O42+M42</f>
        <v>342153</v>
      </c>
      <c r="R42" s="25"/>
      <c r="S42" s="25"/>
      <c r="T42" s="25"/>
    </row>
    <row r="43" spans="1:20" ht="15">
      <c r="A43" s="8"/>
      <c r="B43" s="8"/>
      <c r="C43" s="18"/>
      <c r="D43" s="27"/>
      <c r="E43" s="18"/>
      <c r="F43" s="18"/>
      <c r="G43" s="18"/>
      <c r="H43" s="18"/>
      <c r="I43" s="18"/>
      <c r="J43" s="18"/>
      <c r="K43" s="18"/>
      <c r="L43" s="18"/>
      <c r="M43" s="18"/>
      <c r="N43" s="25"/>
      <c r="O43" s="18"/>
      <c r="P43" s="18"/>
      <c r="Q43" s="18"/>
      <c r="R43" s="25"/>
      <c r="S43" s="25"/>
      <c r="T43" s="25"/>
    </row>
    <row r="44" spans="1:20" ht="15">
      <c r="A44" s="8"/>
      <c r="B44" s="8" t="s">
        <v>131</v>
      </c>
      <c r="C44" s="72">
        <f>C47-C42</f>
        <v>0</v>
      </c>
      <c r="D44" s="73"/>
      <c r="E44" s="72">
        <v>0</v>
      </c>
      <c r="F44" s="72">
        <v>0</v>
      </c>
      <c r="G44" s="72">
        <f>Comprehensive!K19</f>
        <v>-3025</v>
      </c>
      <c r="H44" s="72">
        <f>Comprehensive!K26</f>
        <v>0</v>
      </c>
      <c r="I44" s="72">
        <f>Comprehensive!K24</f>
        <v>0</v>
      </c>
      <c r="J44" s="18"/>
      <c r="K44" s="72">
        <f>'Income Statement'!K54</f>
        <v>-408</v>
      </c>
      <c r="L44" s="18"/>
      <c r="M44" s="18">
        <f>SUM(C44:K44)</f>
        <v>-3433</v>
      </c>
      <c r="N44" s="25"/>
      <c r="O44" s="72">
        <f>Comprehensive!K35</f>
        <v>876</v>
      </c>
      <c r="P44" s="18"/>
      <c r="Q44" s="18">
        <f>+O44+M44</f>
        <v>-2557</v>
      </c>
      <c r="R44" s="25"/>
      <c r="S44" s="25"/>
      <c r="T44" s="25"/>
    </row>
    <row r="45" spans="1:20" ht="15">
      <c r="A45" s="8"/>
      <c r="B45" s="8" t="s">
        <v>132</v>
      </c>
      <c r="C45" s="96"/>
      <c r="D45" s="97"/>
      <c r="E45" s="18"/>
      <c r="F45" s="18"/>
      <c r="G45" s="18"/>
      <c r="H45" s="18"/>
      <c r="I45" s="18"/>
      <c r="J45" s="18"/>
      <c r="K45" s="18"/>
      <c r="L45" s="18"/>
      <c r="M45" s="18"/>
      <c r="N45" s="25"/>
      <c r="O45" s="18"/>
      <c r="P45" s="18"/>
      <c r="Q45" s="18"/>
      <c r="R45" s="25"/>
      <c r="S45" s="25"/>
      <c r="T45" s="25"/>
    </row>
    <row r="46" spans="1:20" ht="15.75" thickBot="1">
      <c r="A46" s="8"/>
      <c r="B46" s="25"/>
      <c r="C46" s="18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25"/>
      <c r="O46" s="18"/>
      <c r="P46" s="18"/>
      <c r="Q46" s="18"/>
      <c r="R46" s="25"/>
      <c r="S46" s="25"/>
      <c r="T46" s="25"/>
    </row>
    <row r="47" spans="1:20" ht="16.5" thickBot="1">
      <c r="A47" s="8"/>
      <c r="B47" s="24" t="s">
        <v>154</v>
      </c>
      <c r="C47" s="59">
        <v>171710</v>
      </c>
      <c r="D47" s="26"/>
      <c r="E47" s="59">
        <f>SUM(E42:E46)</f>
        <v>19911</v>
      </c>
      <c r="F47" s="59">
        <f>SUM(F42:F46)</f>
        <v>8930</v>
      </c>
      <c r="G47" s="59">
        <f>SUM(G42:G46)</f>
        <v>-3150</v>
      </c>
      <c r="H47" s="59">
        <f>SUM(H42:H46)</f>
        <v>0</v>
      </c>
      <c r="I47" s="59">
        <f>SUM(I42:I46)</f>
        <v>79171</v>
      </c>
      <c r="J47" s="57"/>
      <c r="K47" s="59">
        <f>SUM(K42:K46)</f>
        <v>63674</v>
      </c>
      <c r="L47" s="57"/>
      <c r="M47" s="59">
        <f>SUM(M42:M46)</f>
        <v>340246</v>
      </c>
      <c r="N47" s="25"/>
      <c r="O47" s="59">
        <f>SUM(O42:O46)</f>
        <v>-650</v>
      </c>
      <c r="P47" s="57"/>
      <c r="Q47" s="59">
        <f>SUM(Q42:Q46)</f>
        <v>339596</v>
      </c>
      <c r="R47" s="25"/>
      <c r="S47" s="25"/>
      <c r="T47" s="25"/>
    </row>
    <row r="48" spans="1:20" ht="15">
      <c r="A48" s="8"/>
      <c r="B48" s="8"/>
      <c r="C48" s="60"/>
      <c r="D48" s="18"/>
      <c r="E48" s="60"/>
      <c r="F48" s="60"/>
      <c r="G48" s="60"/>
      <c r="H48" s="60"/>
      <c r="I48" s="60"/>
      <c r="J48" s="18"/>
      <c r="K48" s="60"/>
      <c r="L48" s="18"/>
      <c r="M48" s="60"/>
      <c r="N48" s="25"/>
      <c r="O48" s="60"/>
      <c r="P48" s="18"/>
      <c r="Q48" s="60"/>
      <c r="R48" s="25"/>
      <c r="S48" s="25"/>
      <c r="T48" s="25"/>
    </row>
    <row r="49" spans="1:20" ht="15">
      <c r="A49" s="8"/>
      <c r="B49" s="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5"/>
      <c r="O49" s="18"/>
      <c r="P49" s="18"/>
      <c r="Q49" s="18"/>
      <c r="R49" s="25"/>
      <c r="S49" s="25"/>
      <c r="T49" s="25"/>
    </row>
    <row r="50" spans="1:20" ht="15.75">
      <c r="A50" s="8"/>
      <c r="B50" s="24" t="s">
        <v>136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"/>
      <c r="N50" s="25"/>
      <c r="O50" s="18"/>
      <c r="P50" s="18"/>
      <c r="Q50" s="8"/>
      <c r="R50" s="25"/>
      <c r="S50" s="25"/>
      <c r="T50" s="25"/>
    </row>
    <row r="51" spans="1:20" ht="15.75">
      <c r="A51" s="8"/>
      <c r="B51" s="24" t="str">
        <f>+'Balance Sheet'!B71</f>
        <v> the Audited Financial Statements for the year ended 31st March 2010)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5"/>
      <c r="O51" s="8"/>
      <c r="P51" s="8"/>
      <c r="Q51" s="8"/>
      <c r="R51" s="25"/>
      <c r="S51" s="25"/>
      <c r="T51" s="25"/>
    </row>
    <row r="52" spans="1:2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5"/>
      <c r="O52" s="8"/>
      <c r="P52" s="8"/>
      <c r="Q52" s="8"/>
      <c r="R52" s="25"/>
      <c r="S52" s="25"/>
      <c r="T52" s="25"/>
    </row>
    <row r="53" spans="1:2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5"/>
      <c r="N53" s="25"/>
      <c r="O53" s="8"/>
      <c r="P53" s="8"/>
      <c r="Q53" s="25"/>
      <c r="R53" s="25"/>
      <c r="S53" s="25"/>
      <c r="T53" s="25"/>
    </row>
    <row r="54" spans="1:2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25"/>
      <c r="N54" s="25"/>
      <c r="O54" s="8"/>
      <c r="P54" s="8"/>
      <c r="Q54" s="25"/>
      <c r="R54" s="25"/>
      <c r="S54" s="25"/>
      <c r="T54" s="25"/>
    </row>
    <row r="55" spans="1:2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5"/>
      <c r="N55" s="25"/>
      <c r="O55" s="8"/>
      <c r="P55" s="8"/>
      <c r="Q55" s="25"/>
      <c r="R55" s="25"/>
      <c r="S55" s="25"/>
      <c r="T55" s="25"/>
    </row>
    <row r="56" spans="1:2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5"/>
      <c r="N56" s="25"/>
      <c r="O56" s="8"/>
      <c r="P56" s="8"/>
      <c r="Q56" s="25"/>
      <c r="R56" s="25"/>
      <c r="S56" s="25"/>
      <c r="T56" s="25"/>
    </row>
    <row r="57" spans="1:2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5"/>
      <c r="N57" s="25"/>
      <c r="O57" s="8"/>
      <c r="P57" s="8"/>
      <c r="Q57" s="25"/>
      <c r="R57" s="25"/>
      <c r="S57" s="25"/>
      <c r="T57" s="25"/>
    </row>
    <row r="58" spans="1:2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5"/>
      <c r="N58" s="25"/>
      <c r="O58" s="25"/>
      <c r="P58" s="25"/>
      <c r="Q58" s="25"/>
      <c r="R58" s="25"/>
      <c r="S58" s="25"/>
      <c r="T58" s="25"/>
    </row>
    <row r="59" spans="1:2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5"/>
      <c r="N59" s="25"/>
      <c r="O59" s="25"/>
      <c r="P59" s="25"/>
      <c r="Q59" s="25"/>
      <c r="R59" s="25"/>
      <c r="S59" s="25"/>
      <c r="T59" s="25"/>
    </row>
    <row r="60" spans="1:2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5"/>
      <c r="N60" s="25"/>
      <c r="O60" s="25"/>
      <c r="P60" s="25"/>
      <c r="Q60" s="25"/>
      <c r="R60" s="25"/>
      <c r="S60" s="25"/>
      <c r="T60" s="25"/>
    </row>
    <row r="61" spans="1:2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5"/>
      <c r="N61" s="25"/>
      <c r="O61" s="25"/>
      <c r="P61" s="25"/>
      <c r="Q61" s="25"/>
      <c r="R61" s="25"/>
      <c r="S61" s="25"/>
      <c r="T61" s="25"/>
    </row>
    <row r="62" spans="1:2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5"/>
      <c r="N62" s="25"/>
      <c r="O62" s="25"/>
      <c r="P62" s="25"/>
      <c r="Q62" s="25"/>
      <c r="R62" s="25"/>
      <c r="S62" s="25"/>
      <c r="T62" s="25"/>
    </row>
    <row r="63" spans="1:2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5"/>
      <c r="N63" s="25"/>
      <c r="O63" s="25"/>
      <c r="P63" s="25"/>
      <c r="Q63" s="25"/>
      <c r="R63" s="25"/>
      <c r="S63" s="25"/>
      <c r="T63" s="25"/>
    </row>
    <row r="64" spans="1:2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5"/>
      <c r="N64" s="25"/>
      <c r="O64" s="25"/>
      <c r="P64" s="25"/>
      <c r="Q64" s="25"/>
      <c r="R64" s="25"/>
      <c r="S64" s="25"/>
      <c r="T64" s="25"/>
    </row>
    <row r="65" spans="1:20" ht="15.75">
      <c r="A65" s="8"/>
      <c r="B65" s="2"/>
      <c r="C65" s="8"/>
      <c r="D65" s="8"/>
      <c r="E65" s="8"/>
      <c r="F65" s="8"/>
      <c r="G65" s="8"/>
      <c r="H65" s="8"/>
      <c r="I65" s="8"/>
      <c r="J65" s="8"/>
      <c r="K65" s="8"/>
      <c r="L65" s="8"/>
      <c r="M65" s="25"/>
      <c r="N65" s="25"/>
      <c r="O65" s="25"/>
      <c r="P65" s="25"/>
      <c r="Q65" s="25"/>
      <c r="R65" s="25"/>
      <c r="S65" s="25"/>
      <c r="T65" s="25"/>
    </row>
    <row r="66" spans="1:2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</row>
    <row r="67" spans="1:1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/>
  <printOptions horizontalCentered="1"/>
  <pageMargins left="0.21" right="0.32" top="0.74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4"/>
  <sheetViews>
    <sheetView showOutlineSymbols="0" zoomScalePageLayoutView="0" workbookViewId="0" topLeftCell="A1">
      <selection activeCell="B15" sqref="B15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46"/>
      <c r="G1" s="8"/>
      <c r="H1" s="8"/>
      <c r="I1" s="8"/>
    </row>
    <row r="2" spans="1:9" ht="15">
      <c r="A2" s="8"/>
      <c r="B2" s="8"/>
      <c r="C2" s="8"/>
      <c r="D2" s="8"/>
      <c r="E2" s="8"/>
      <c r="F2" s="46"/>
      <c r="G2" s="8"/>
      <c r="H2" s="8"/>
      <c r="I2" s="8"/>
    </row>
    <row r="3" spans="1:9" ht="23.25">
      <c r="A3" s="8"/>
      <c r="B3" s="34" t="s">
        <v>39</v>
      </c>
      <c r="C3" s="9"/>
      <c r="D3" s="9"/>
      <c r="E3" s="8"/>
      <c r="F3" s="46"/>
      <c r="G3" s="8"/>
      <c r="H3" s="8"/>
      <c r="I3" s="8"/>
    </row>
    <row r="4" spans="1:9" ht="15">
      <c r="A4" s="8"/>
      <c r="B4" s="32" t="s">
        <v>40</v>
      </c>
      <c r="C4" s="8"/>
      <c r="D4" s="8"/>
      <c r="E4" s="8"/>
      <c r="F4" s="46"/>
      <c r="G4" s="8"/>
      <c r="H4" s="8"/>
      <c r="I4" s="8"/>
    </row>
    <row r="5" spans="1:9" ht="15">
      <c r="A5" s="8"/>
      <c r="B5" s="32"/>
      <c r="C5" s="8"/>
      <c r="D5" s="8"/>
      <c r="E5" s="8"/>
      <c r="F5" s="46"/>
      <c r="G5" s="8"/>
      <c r="H5" s="8"/>
      <c r="I5" s="8"/>
    </row>
    <row r="6" spans="1:9" ht="18">
      <c r="A6" s="8"/>
      <c r="B6" s="33" t="s">
        <v>133</v>
      </c>
      <c r="C6" s="10"/>
      <c r="D6" s="10"/>
      <c r="E6" s="8"/>
      <c r="F6" s="46"/>
      <c r="G6" s="8"/>
      <c r="H6" s="8"/>
      <c r="I6" s="8"/>
    </row>
    <row r="7" spans="1:9" ht="18">
      <c r="A7" s="8"/>
      <c r="B7" s="33" t="str">
        <f>'Equity Change'!B6</f>
        <v>FOR THE QUARTER ENDED 31 MARCH 2011</v>
      </c>
      <c r="C7" s="10"/>
      <c r="D7" s="10"/>
      <c r="E7" s="11"/>
      <c r="F7" s="40"/>
      <c r="G7" s="11"/>
      <c r="H7" s="11"/>
      <c r="I7" s="8"/>
    </row>
    <row r="8" spans="1:9" ht="18">
      <c r="A8" s="8"/>
      <c r="B8" s="23"/>
      <c r="C8" s="23"/>
      <c r="D8" s="23"/>
      <c r="E8" s="12" t="s">
        <v>174</v>
      </c>
      <c r="F8" s="67"/>
      <c r="G8" s="66" t="str">
        <f>E8</f>
        <v>Year</v>
      </c>
      <c r="H8" s="37"/>
      <c r="I8" s="8"/>
    </row>
    <row r="9" spans="1:9" ht="18">
      <c r="A9" s="8"/>
      <c r="B9" s="23"/>
      <c r="C9" s="11"/>
      <c r="D9" s="23"/>
      <c r="E9" s="12" t="s">
        <v>55</v>
      </c>
      <c r="F9" s="38"/>
      <c r="G9" s="12" t="s">
        <v>55</v>
      </c>
      <c r="H9" s="37"/>
      <c r="I9" s="8"/>
    </row>
    <row r="10" spans="1:9" ht="18">
      <c r="A10" s="8"/>
      <c r="B10" s="23"/>
      <c r="C10" s="11"/>
      <c r="D10" s="23"/>
      <c r="E10" s="14">
        <f>'Income Statement'!E13</f>
        <v>40268</v>
      </c>
      <c r="F10" s="68"/>
      <c r="G10" s="14">
        <f>'Income Statement'!G13</f>
        <v>40268</v>
      </c>
      <c r="H10" s="37"/>
      <c r="I10" s="8"/>
    </row>
    <row r="11" spans="1:9" ht="18">
      <c r="A11" s="8"/>
      <c r="B11" s="23"/>
      <c r="C11" s="11"/>
      <c r="D11" s="23"/>
      <c r="E11" s="12">
        <v>2011</v>
      </c>
      <c r="F11" s="38"/>
      <c r="G11" s="12">
        <v>2010</v>
      </c>
      <c r="H11" s="37"/>
      <c r="I11" s="8"/>
    </row>
    <row r="12" spans="1:9" ht="18">
      <c r="A12" s="8"/>
      <c r="B12" s="23"/>
      <c r="C12" s="11"/>
      <c r="D12" s="23"/>
      <c r="E12" s="75" t="s">
        <v>123</v>
      </c>
      <c r="F12" s="74"/>
      <c r="G12" s="75" t="s">
        <v>122</v>
      </c>
      <c r="H12" s="37"/>
      <c r="I12" s="8"/>
    </row>
    <row r="13" spans="1:9" ht="18">
      <c r="A13" s="8"/>
      <c r="B13" s="11"/>
      <c r="D13" s="11"/>
      <c r="E13" s="12" t="s">
        <v>5</v>
      </c>
      <c r="F13" s="38"/>
      <c r="G13" s="12" t="s">
        <v>5</v>
      </c>
      <c r="H13" s="38"/>
      <c r="I13" s="8"/>
    </row>
    <row r="14" spans="1:9" ht="18">
      <c r="A14" s="8"/>
      <c r="B14" s="24" t="s">
        <v>59</v>
      </c>
      <c r="C14" s="25"/>
      <c r="D14" s="8"/>
      <c r="E14" s="69"/>
      <c r="F14" s="70"/>
      <c r="G14" s="69"/>
      <c r="H14" s="39"/>
      <c r="I14" s="8"/>
    </row>
    <row r="15" spans="1:9" ht="18">
      <c r="A15" s="8"/>
      <c r="B15" s="8" t="s">
        <v>76</v>
      </c>
      <c r="C15" s="25"/>
      <c r="D15" s="8"/>
      <c r="E15" s="18">
        <f>'Income Statement'!I39</f>
        <v>2179</v>
      </c>
      <c r="F15" s="27"/>
      <c r="G15" s="18">
        <f>'Income Statement'!K39+'Income Statement'!K47</f>
        <v>2704</v>
      </c>
      <c r="H15" s="39"/>
      <c r="I15" s="8"/>
    </row>
    <row r="16" spans="1:9" ht="18">
      <c r="A16" s="8"/>
      <c r="B16" s="8"/>
      <c r="C16" s="8"/>
      <c r="D16" s="8"/>
      <c r="E16" s="25"/>
      <c r="F16" s="25"/>
      <c r="G16" s="25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27"/>
      <c r="G17" s="18"/>
      <c r="H17" s="20"/>
      <c r="I17" s="8"/>
    </row>
    <row r="18" spans="1:9" ht="18">
      <c r="A18" s="8"/>
      <c r="B18" s="8"/>
      <c r="C18" s="8" t="s">
        <v>31</v>
      </c>
      <c r="D18" s="8"/>
      <c r="E18" s="18">
        <f>4162-E19-64</f>
        <v>-9688</v>
      </c>
      <c r="F18" s="27"/>
      <c r="G18" s="18">
        <v>4948</v>
      </c>
      <c r="H18" s="20"/>
      <c r="I18" s="8"/>
    </row>
    <row r="19" spans="1:9" ht="18">
      <c r="A19" s="8"/>
      <c r="B19" s="8"/>
      <c r="C19" s="8" t="s">
        <v>32</v>
      </c>
      <c r="D19" s="8"/>
      <c r="E19" s="18">
        <f>13722+64</f>
        <v>13786</v>
      </c>
      <c r="F19" s="71"/>
      <c r="G19" s="18">
        <f>-136+14215</f>
        <v>14079</v>
      </c>
      <c r="H19" s="20"/>
      <c r="I19" s="8"/>
    </row>
    <row r="20" spans="1:9" ht="18">
      <c r="A20" s="8"/>
      <c r="B20" s="8"/>
      <c r="C20" s="8"/>
      <c r="D20" s="8"/>
      <c r="E20" s="18"/>
      <c r="F20" s="27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56">
        <f>SUM(E15:E20)</f>
        <v>6277</v>
      </c>
      <c r="F21" s="27"/>
      <c r="G21" s="56">
        <f>SUM(G15:G20)</f>
        <v>21731</v>
      </c>
      <c r="H21" s="20"/>
      <c r="I21" s="8"/>
    </row>
    <row r="22" spans="1:9" ht="18">
      <c r="A22" s="8"/>
      <c r="B22" s="8"/>
      <c r="C22" s="8"/>
      <c r="D22" s="8"/>
      <c r="E22" s="18"/>
      <c r="F22" s="27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27"/>
      <c r="G23" s="18"/>
      <c r="H23" s="20"/>
      <c r="I23" s="8"/>
    </row>
    <row r="24" spans="1:9" ht="18">
      <c r="A24" s="8"/>
      <c r="B24" s="8"/>
      <c r="C24" s="8" t="s">
        <v>33</v>
      </c>
      <c r="D24" s="8"/>
      <c r="E24" s="18">
        <v>-168156</v>
      </c>
      <c r="F24" s="27"/>
      <c r="G24" s="18">
        <v>-17337</v>
      </c>
      <c r="H24" s="20"/>
      <c r="I24" s="8"/>
    </row>
    <row r="25" spans="1:9" ht="18">
      <c r="A25" s="8"/>
      <c r="B25" s="8"/>
      <c r="C25" s="8" t="s">
        <v>34</v>
      </c>
      <c r="D25" s="8"/>
      <c r="E25" s="72">
        <v>225846</v>
      </c>
      <c r="F25" s="27"/>
      <c r="G25" s="72">
        <v>-10670</v>
      </c>
      <c r="H25" s="20"/>
      <c r="I25" s="8"/>
    </row>
    <row r="26" spans="1:9" ht="18">
      <c r="A26" s="8"/>
      <c r="B26" s="8"/>
      <c r="C26" s="8"/>
      <c r="D26" s="8"/>
      <c r="E26" s="18"/>
      <c r="F26" s="27"/>
      <c r="G26" s="18"/>
      <c r="H26" s="20"/>
      <c r="I26" s="8"/>
    </row>
    <row r="27" spans="1:9" ht="18">
      <c r="A27" s="8"/>
      <c r="B27" s="8" t="s">
        <v>165</v>
      </c>
      <c r="C27" s="8"/>
      <c r="D27" s="8"/>
      <c r="E27" s="56">
        <f>SUM(E21:E26)</f>
        <v>63967</v>
      </c>
      <c r="F27" s="27"/>
      <c r="G27" s="56">
        <f>SUM(G21:G26)</f>
        <v>-6276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27"/>
      <c r="G28" s="18"/>
      <c r="H28" s="20"/>
      <c r="I28" s="8"/>
    </row>
    <row r="29" spans="1:9" ht="18" hidden="1">
      <c r="A29" s="8"/>
      <c r="B29" s="8"/>
      <c r="C29" s="8" t="s">
        <v>35</v>
      </c>
      <c r="D29" s="8"/>
      <c r="E29" s="18"/>
      <c r="F29" s="27"/>
      <c r="G29" s="18"/>
      <c r="H29" s="20"/>
      <c r="I29" s="8"/>
    </row>
    <row r="30" spans="1:9" ht="18">
      <c r="A30" s="8"/>
      <c r="B30" s="8"/>
      <c r="C30" s="8" t="s">
        <v>43</v>
      </c>
      <c r="D30" s="8"/>
      <c r="E30" s="18">
        <v>-942</v>
      </c>
      <c r="F30" s="27"/>
      <c r="G30" s="18">
        <v>-1390</v>
      </c>
      <c r="H30" s="20"/>
      <c r="I30" s="8"/>
    </row>
    <row r="31" spans="1:9" ht="18">
      <c r="A31" s="8"/>
      <c r="B31" s="8"/>
      <c r="C31" s="8" t="s">
        <v>156</v>
      </c>
      <c r="D31" s="8"/>
      <c r="E31" s="18">
        <f>-E19</f>
        <v>-13786</v>
      </c>
      <c r="F31" s="27"/>
      <c r="G31" s="18">
        <v>-14215</v>
      </c>
      <c r="H31" s="20"/>
      <c r="I31" s="8"/>
    </row>
    <row r="32" spans="1:9" ht="18">
      <c r="A32" s="8"/>
      <c r="B32" s="8"/>
      <c r="C32" s="8"/>
      <c r="D32" s="8"/>
      <c r="E32" s="18"/>
      <c r="F32" s="27"/>
      <c r="G32" s="18"/>
      <c r="H32" s="20"/>
      <c r="I32" s="8"/>
    </row>
    <row r="33" spans="1:9" ht="18">
      <c r="A33" s="8"/>
      <c r="B33" s="86" t="s">
        <v>28</v>
      </c>
      <c r="C33" s="86"/>
      <c r="D33" s="8"/>
      <c r="E33" s="56">
        <f>SUM(E27:E32)</f>
        <v>49239</v>
      </c>
      <c r="F33" s="27"/>
      <c r="G33" s="56">
        <f>SUM(G27:G32)</f>
        <v>-21881</v>
      </c>
      <c r="H33" s="20"/>
      <c r="I33" s="8"/>
    </row>
    <row r="34" spans="1:9" ht="18">
      <c r="A34" s="8"/>
      <c r="B34" s="8"/>
      <c r="C34" s="8"/>
      <c r="D34" s="8"/>
      <c r="E34" s="56"/>
      <c r="F34" s="27"/>
      <c r="G34" s="56"/>
      <c r="H34" s="20"/>
      <c r="I34" s="8"/>
    </row>
    <row r="35" spans="1:9" ht="18">
      <c r="A35" s="8"/>
      <c r="B35" s="24" t="s">
        <v>60</v>
      </c>
      <c r="C35" s="8"/>
      <c r="D35" s="8"/>
      <c r="E35" s="18"/>
      <c r="F35" s="27"/>
      <c r="G35" s="18"/>
      <c r="H35" s="20"/>
      <c r="I35" s="8"/>
    </row>
    <row r="36" spans="1:9" ht="18">
      <c r="A36" s="8"/>
      <c r="B36" s="8"/>
      <c r="C36" s="8" t="s">
        <v>161</v>
      </c>
      <c r="D36" s="8"/>
      <c r="E36" s="18">
        <v>64</v>
      </c>
      <c r="F36" s="27"/>
      <c r="G36" s="18">
        <v>136</v>
      </c>
      <c r="H36" s="20"/>
      <c r="I36" s="8"/>
    </row>
    <row r="37" spans="1:9" ht="18">
      <c r="A37" s="8"/>
      <c r="B37" s="8"/>
      <c r="C37" s="8" t="s">
        <v>162</v>
      </c>
      <c r="D37" s="8"/>
      <c r="E37" s="18">
        <v>5025</v>
      </c>
      <c r="F37" s="27"/>
      <c r="G37" s="18">
        <v>0</v>
      </c>
      <c r="H37" s="20"/>
      <c r="I37" s="8"/>
    </row>
    <row r="38" spans="1:9" ht="18">
      <c r="A38" s="8"/>
      <c r="B38" s="8"/>
      <c r="C38" s="8" t="s">
        <v>143</v>
      </c>
      <c r="D38" s="8"/>
      <c r="E38" s="18">
        <v>26000</v>
      </c>
      <c r="F38" s="27"/>
      <c r="G38" s="18">
        <v>0</v>
      </c>
      <c r="H38" s="20"/>
      <c r="I38" s="8"/>
    </row>
    <row r="39" spans="1:9" ht="18">
      <c r="A39" s="8"/>
      <c r="B39" s="8"/>
      <c r="C39" s="8" t="s">
        <v>158</v>
      </c>
      <c r="D39" s="8"/>
      <c r="E39" s="18">
        <v>0</v>
      </c>
      <c r="F39" s="27"/>
      <c r="G39" s="18">
        <v>97</v>
      </c>
      <c r="H39" s="20"/>
      <c r="I39" s="8"/>
    </row>
    <row r="40" spans="1:9" ht="18">
      <c r="A40" s="8"/>
      <c r="B40" s="8"/>
      <c r="C40" s="8" t="s">
        <v>157</v>
      </c>
      <c r="D40" s="8"/>
      <c r="E40" s="18">
        <v>49457</v>
      </c>
      <c r="F40" s="27"/>
      <c r="G40" s="18">
        <v>0</v>
      </c>
      <c r="H40" s="20"/>
      <c r="I40" s="8"/>
    </row>
    <row r="41" spans="1:9" ht="18">
      <c r="A41" s="8"/>
      <c r="B41" s="8"/>
      <c r="C41" s="8" t="s">
        <v>166</v>
      </c>
      <c r="D41" s="8"/>
      <c r="E41" s="18">
        <v>-335</v>
      </c>
      <c r="F41" s="27"/>
      <c r="G41" s="18">
        <v>0</v>
      </c>
      <c r="H41" s="20"/>
      <c r="I41" s="8"/>
    </row>
    <row r="42" spans="1:9" ht="18">
      <c r="A42" s="8"/>
      <c r="B42" s="8"/>
      <c r="C42" s="8" t="s">
        <v>36</v>
      </c>
      <c r="D42" s="8"/>
      <c r="E42" s="18">
        <v>-8987</v>
      </c>
      <c r="F42" s="27"/>
      <c r="G42" s="18">
        <v>-4458</v>
      </c>
      <c r="H42" s="20"/>
      <c r="I42" s="8"/>
    </row>
    <row r="43" spans="1:9" ht="18">
      <c r="A43" s="8"/>
      <c r="B43" s="8"/>
      <c r="C43" s="8" t="s">
        <v>160</v>
      </c>
      <c r="D43" s="8"/>
      <c r="E43" s="18">
        <v>-47825</v>
      </c>
      <c r="F43" s="27"/>
      <c r="G43" s="18">
        <v>768</v>
      </c>
      <c r="H43" s="20"/>
      <c r="I43" s="8"/>
    </row>
    <row r="44" spans="1:9" ht="18">
      <c r="A44" s="8"/>
      <c r="B44" s="8"/>
      <c r="C44" s="8" t="s">
        <v>159</v>
      </c>
      <c r="D44" s="8"/>
      <c r="E44" s="18">
        <v>0</v>
      </c>
      <c r="F44" s="27"/>
      <c r="G44" s="18">
        <v>-20</v>
      </c>
      <c r="H44" s="20"/>
      <c r="I44" s="8"/>
    </row>
    <row r="45" spans="1:9" ht="18">
      <c r="A45" s="8"/>
      <c r="B45" s="8"/>
      <c r="C45" s="8"/>
      <c r="D45" s="8"/>
      <c r="E45" s="18"/>
      <c r="F45" s="27"/>
      <c r="G45" s="18"/>
      <c r="H45" s="20"/>
      <c r="I45" s="8"/>
    </row>
    <row r="46" spans="1:9" ht="18">
      <c r="A46" s="8"/>
      <c r="B46" s="8" t="s">
        <v>29</v>
      </c>
      <c r="C46" s="8"/>
      <c r="D46" s="8"/>
      <c r="E46" s="56">
        <f>SUM(E35:E45)</f>
        <v>23399</v>
      </c>
      <c r="F46" s="27"/>
      <c r="G46" s="56">
        <f>SUM(G35:G45)</f>
        <v>-3477</v>
      </c>
      <c r="H46" s="20"/>
      <c r="I46" s="8"/>
    </row>
    <row r="47" spans="1:9" ht="18">
      <c r="A47" s="8"/>
      <c r="B47" s="8"/>
      <c r="C47" s="8"/>
      <c r="D47" s="8"/>
      <c r="E47" s="56"/>
      <c r="F47" s="27"/>
      <c r="G47" s="56"/>
      <c r="H47" s="20"/>
      <c r="I47" s="8"/>
    </row>
    <row r="48" spans="1:9" ht="18">
      <c r="A48" s="8"/>
      <c r="B48" s="24" t="s">
        <v>61</v>
      </c>
      <c r="C48" s="8"/>
      <c r="D48" s="8"/>
      <c r="E48" s="18"/>
      <c r="F48" s="27"/>
      <c r="G48" s="18"/>
      <c r="H48" s="20"/>
      <c r="I48" s="8"/>
    </row>
    <row r="49" spans="1:9" ht="18">
      <c r="A49" s="8"/>
      <c r="B49" s="8"/>
      <c r="C49" s="8" t="s">
        <v>37</v>
      </c>
      <c r="D49" s="8"/>
      <c r="E49" s="18">
        <v>-43773</v>
      </c>
      <c r="F49" s="27"/>
      <c r="G49" s="18">
        <v>22844</v>
      </c>
      <c r="H49" s="20"/>
      <c r="I49" s="8"/>
    </row>
    <row r="50" spans="1:9" ht="18">
      <c r="A50" s="8"/>
      <c r="B50" s="8"/>
      <c r="C50" s="8"/>
      <c r="D50" s="8"/>
      <c r="E50" s="18"/>
      <c r="F50" s="27"/>
      <c r="G50" s="18"/>
      <c r="H50" s="20"/>
      <c r="I50" s="8"/>
    </row>
    <row r="51" spans="1:9" ht="18">
      <c r="A51" s="8"/>
      <c r="B51" s="8" t="s">
        <v>30</v>
      </c>
      <c r="C51" s="8"/>
      <c r="D51" s="8"/>
      <c r="E51" s="56">
        <f>SUM(E48:E50)</f>
        <v>-43773</v>
      </c>
      <c r="F51" s="27"/>
      <c r="G51" s="56">
        <f>SUM(G48:G50)</f>
        <v>22844</v>
      </c>
      <c r="H51" s="20"/>
      <c r="I51" s="8"/>
    </row>
    <row r="52" spans="1:9" ht="18">
      <c r="A52" s="8"/>
      <c r="B52" s="8"/>
      <c r="C52" s="8"/>
      <c r="D52" s="8"/>
      <c r="E52" s="56"/>
      <c r="F52" s="27"/>
      <c r="G52" s="56"/>
      <c r="H52" s="20"/>
      <c r="I52" s="8"/>
    </row>
    <row r="53" spans="1:9" ht="18">
      <c r="A53" s="8"/>
      <c r="B53" s="24" t="s">
        <v>62</v>
      </c>
      <c r="C53" s="24"/>
      <c r="D53" s="24"/>
      <c r="E53" s="57">
        <f>E51+E46+E33</f>
        <v>28865</v>
      </c>
      <c r="F53" s="26"/>
      <c r="G53" s="57">
        <f>G51+G46+G33</f>
        <v>-2514</v>
      </c>
      <c r="H53" s="19"/>
      <c r="I53" s="8"/>
    </row>
    <row r="54" spans="1:9" ht="18">
      <c r="A54" s="8"/>
      <c r="B54" s="8"/>
      <c r="C54" s="8"/>
      <c r="D54" s="8"/>
      <c r="E54" s="18"/>
      <c r="F54" s="27"/>
      <c r="G54" s="18"/>
      <c r="H54" s="20"/>
      <c r="I54" s="8"/>
    </row>
    <row r="55" spans="1:9" ht="18">
      <c r="A55" s="8"/>
      <c r="B55" s="8" t="s">
        <v>63</v>
      </c>
      <c r="C55" s="8"/>
      <c r="D55" s="8"/>
      <c r="E55" s="72">
        <v>-14498</v>
      </c>
      <c r="F55" s="73"/>
      <c r="G55" s="72">
        <v>-12004</v>
      </c>
      <c r="H55" s="20"/>
      <c r="I55" s="8"/>
    </row>
    <row r="56" spans="1:9" ht="18">
      <c r="A56" s="8"/>
      <c r="B56" s="8"/>
      <c r="C56" s="8"/>
      <c r="D56" s="8"/>
      <c r="E56" s="18"/>
      <c r="F56" s="27"/>
      <c r="G56" s="18"/>
      <c r="H56" s="20"/>
      <c r="I56" s="8"/>
    </row>
    <row r="57" spans="1:9" ht="18">
      <c r="A57" s="8"/>
      <c r="B57" s="8" t="s">
        <v>64</v>
      </c>
      <c r="C57" s="8"/>
      <c r="D57" s="8"/>
      <c r="E57" s="18">
        <v>-343</v>
      </c>
      <c r="F57" s="27"/>
      <c r="G57" s="18">
        <v>20</v>
      </c>
      <c r="H57" s="20"/>
      <c r="I57" s="8"/>
    </row>
    <row r="58" spans="1:9" ht="18">
      <c r="A58" s="8"/>
      <c r="B58" s="8"/>
      <c r="C58" s="8" t="s">
        <v>65</v>
      </c>
      <c r="D58" s="8"/>
      <c r="E58" s="18"/>
      <c r="F58" s="27"/>
      <c r="G58" s="18"/>
      <c r="H58" s="20"/>
      <c r="I58" s="8"/>
    </row>
    <row r="59" spans="1:9" ht="18.75" thickBot="1">
      <c r="A59" s="8"/>
      <c r="B59" s="8"/>
      <c r="C59" s="8"/>
      <c r="D59" s="8"/>
      <c r="E59" s="18"/>
      <c r="F59" s="27"/>
      <c r="G59" s="18"/>
      <c r="H59" s="20"/>
      <c r="I59" s="8"/>
    </row>
    <row r="60" spans="1:9" ht="18.75" thickBot="1">
      <c r="A60" s="8"/>
      <c r="B60" s="24" t="s">
        <v>69</v>
      </c>
      <c r="C60" s="24"/>
      <c r="D60" s="24"/>
      <c r="E60" s="61">
        <f>SUM(E52:E59)</f>
        <v>14024</v>
      </c>
      <c r="F60" s="26"/>
      <c r="G60" s="61">
        <f>SUM(G52:G59)</f>
        <v>-14498</v>
      </c>
      <c r="H60" s="19"/>
      <c r="I60" s="8"/>
    </row>
    <row r="61" spans="1:9" ht="18">
      <c r="A61" s="8"/>
      <c r="B61" s="8"/>
      <c r="C61" s="8"/>
      <c r="D61" s="8"/>
      <c r="E61" s="25"/>
      <c r="F61" s="27"/>
      <c r="G61" s="25"/>
      <c r="H61" s="20"/>
      <c r="I61" s="8"/>
    </row>
    <row r="62" spans="1:9" ht="18">
      <c r="A62" s="8"/>
      <c r="B62" s="8"/>
      <c r="C62" s="8"/>
      <c r="D62" s="8"/>
      <c r="E62" s="27"/>
      <c r="F62" s="8"/>
      <c r="G62" s="27"/>
      <c r="H62" s="40"/>
      <c r="I62" s="8"/>
    </row>
    <row r="63" spans="1:9" ht="18">
      <c r="A63" s="8"/>
      <c r="B63" s="24" t="s">
        <v>141</v>
      </c>
      <c r="C63" s="8"/>
      <c r="D63" s="8"/>
      <c r="E63" s="27"/>
      <c r="F63" s="8"/>
      <c r="G63" s="27"/>
      <c r="H63" s="40"/>
      <c r="I63" s="8"/>
    </row>
    <row r="64" spans="1:9" ht="18">
      <c r="A64" s="8"/>
      <c r="B64" s="74" t="s">
        <v>46</v>
      </c>
      <c r="C64" s="8"/>
      <c r="D64" s="8"/>
      <c r="E64" s="27">
        <f>'Balance Sheet'!E27</f>
        <v>15762</v>
      </c>
      <c r="F64" s="8"/>
      <c r="G64" s="27">
        <v>22037</v>
      </c>
      <c r="H64" s="40"/>
      <c r="I64" s="8"/>
    </row>
    <row r="65" spans="1:9" ht="18">
      <c r="A65" s="8"/>
      <c r="B65" s="74" t="s">
        <v>48</v>
      </c>
      <c r="C65" s="8"/>
      <c r="D65" s="8"/>
      <c r="E65" s="27">
        <f>'Balance Sheet'!E28</f>
        <v>37056</v>
      </c>
      <c r="F65" s="8"/>
      <c r="G65" s="27">
        <v>11028</v>
      </c>
      <c r="H65" s="40"/>
      <c r="I65" s="8"/>
    </row>
    <row r="66" spans="1:9" ht="18.75" thickBot="1">
      <c r="A66" s="8"/>
      <c r="B66" s="8" t="s">
        <v>142</v>
      </c>
      <c r="C66" s="8"/>
      <c r="D66" s="8"/>
      <c r="E66" s="27">
        <v>-38794</v>
      </c>
      <c r="F66" s="8"/>
      <c r="G66" s="27">
        <v>-47563</v>
      </c>
      <c r="H66" s="40"/>
      <c r="I66" s="8"/>
    </row>
    <row r="67" spans="1:9" ht="18.75" thickBot="1">
      <c r="A67" s="8"/>
      <c r="B67" s="8"/>
      <c r="C67" s="8"/>
      <c r="D67" s="8"/>
      <c r="E67" s="61">
        <f>SUM(E64:E66)</f>
        <v>14024</v>
      </c>
      <c r="F67" s="26"/>
      <c r="G67" s="61">
        <f>SUM(G64:G66)</f>
        <v>-14498</v>
      </c>
      <c r="H67" s="40"/>
      <c r="I67" s="8"/>
    </row>
    <row r="68" spans="1:9" ht="18">
      <c r="A68" s="8"/>
      <c r="B68" s="8"/>
      <c r="C68" s="8"/>
      <c r="D68" s="8"/>
      <c r="E68" s="27"/>
      <c r="F68" s="8"/>
      <c r="G68" s="27"/>
      <c r="H68" s="40"/>
      <c r="I68" s="8"/>
    </row>
    <row r="69" spans="1:9" ht="18">
      <c r="A69" s="8"/>
      <c r="B69" s="24" t="s">
        <v>137</v>
      </c>
      <c r="C69" s="24"/>
      <c r="D69" s="23"/>
      <c r="E69" s="11"/>
      <c r="F69" s="11"/>
      <c r="G69" s="11"/>
      <c r="H69" s="40"/>
      <c r="I69" s="8"/>
    </row>
    <row r="70" spans="1:9" ht="18">
      <c r="A70" s="8"/>
      <c r="B70" s="24" t="str">
        <f>+'Equity Change'!B51</f>
        <v> the Audited Financial Statements for the year ended 31st March 2010)</v>
      </c>
      <c r="C70" s="24"/>
      <c r="D70" s="23"/>
      <c r="E70" s="11"/>
      <c r="F70" s="11"/>
      <c r="G70" s="11"/>
      <c r="H70" s="40"/>
      <c r="I70" s="8"/>
    </row>
    <row r="71" spans="1:9" ht="18">
      <c r="A71" s="8"/>
      <c r="B71" s="41"/>
      <c r="C71" s="23"/>
      <c r="D71" s="23"/>
      <c r="E71" s="11"/>
      <c r="F71" s="11"/>
      <c r="G71" s="11"/>
      <c r="H71" s="40"/>
      <c r="I71" s="8"/>
    </row>
    <row r="72" spans="1:8" ht="18.75">
      <c r="A72" s="2"/>
      <c r="B72" s="51"/>
      <c r="C72" s="52"/>
      <c r="D72" s="3"/>
      <c r="E72" s="3"/>
      <c r="F72" s="3"/>
      <c r="G72" s="3"/>
      <c r="H72" s="6"/>
    </row>
    <row r="73" spans="1:8" ht="18.75">
      <c r="A73" s="2"/>
      <c r="B73" s="51"/>
      <c r="C73" s="52"/>
      <c r="D73" s="3"/>
      <c r="E73" s="88">
        <f>+E60-E67</f>
        <v>0</v>
      </c>
      <c r="F73" s="3"/>
      <c r="G73" s="3"/>
      <c r="H73" s="6"/>
    </row>
    <row r="74" spans="1:8" ht="18.75">
      <c r="A74" s="2"/>
      <c r="B74" s="3"/>
      <c r="C74" s="3"/>
      <c r="E74" s="3"/>
      <c r="F74" s="3"/>
      <c r="G74" s="3"/>
      <c r="H74" s="6"/>
    </row>
    <row r="75" spans="1:8" ht="18.75">
      <c r="A75" s="2"/>
      <c r="B75" s="3"/>
      <c r="C75" s="3"/>
      <c r="D75" s="3"/>
      <c r="E75" s="3"/>
      <c r="F75" s="3"/>
      <c r="G75" s="3"/>
      <c r="H75" s="6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  <row r="112" ht="15">
      <c r="H112" s="7"/>
    </row>
    <row r="113" ht="15">
      <c r="H113" s="7"/>
    </row>
    <row r="114" ht="15">
      <c r="H114" s="7"/>
    </row>
  </sheetData>
  <sheetProtection/>
  <printOptions horizontalCentered="1"/>
  <pageMargins left="0.5" right="0.15" top="0.17" bottom="0.19" header="0.17" footer="0"/>
  <pageSetup horizontalDpi="300" verticalDpi="300" orientation="portrait" paperSize="9" scale="69" r:id="rId1"/>
  <rowBreaks count="1" manualBreakCount="1">
    <brk id="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2011-05-31T08:26:45Z</cp:lastPrinted>
  <dcterms:created xsi:type="dcterms:W3CDTF">2002-11-29T07:40:55Z</dcterms:created>
  <dcterms:modified xsi:type="dcterms:W3CDTF">2011-05-31T10:42:05Z</dcterms:modified>
  <cp:category/>
  <cp:version/>
  <cp:contentType/>
  <cp:contentStatus/>
</cp:coreProperties>
</file>