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Sheet'!$B$1:$H$65</definedName>
    <definedName name="_xlnm.Print_Area" localSheetId="3">'Cashflow'!$B$1:$H$65</definedName>
    <definedName name="_xlnm.Print_Area" localSheetId="2">'Equity Change'!$B$1:$Q$44</definedName>
    <definedName name="_xlnm.Print_Area" localSheetId="0">'Income Statemen'!$C$1:$L$66</definedName>
    <definedName name="_xlnm.Print_Area">'Cashflow'!$A$3:$E$65</definedName>
  </definedNames>
  <calcPr fullCalcOnLoad="1"/>
</workbook>
</file>

<file path=xl/sharedStrings.xml><?xml version="1.0" encoding="utf-8"?>
<sst xmlns="http://schemas.openxmlformats.org/spreadsheetml/2006/main" count="195" uniqueCount="144">
  <si>
    <t>Revenue</t>
  </si>
  <si>
    <t>Operating Expenses</t>
  </si>
  <si>
    <t>Other Operating Income</t>
  </si>
  <si>
    <t>Finance Costs</t>
  </si>
  <si>
    <t>Taxation</t>
  </si>
  <si>
    <t xml:space="preserve">(The Condensed Consolidated Income Statements should be read in conjunction with the </t>
  </si>
  <si>
    <t>(RM'000)</t>
  </si>
  <si>
    <t>N /A</t>
  </si>
  <si>
    <t>Preceding Year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</si>
  <si>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</si>
  <si>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</si>
  <si>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</si>
  <si>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</si>
  <si>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</si>
  <si>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</si>
  <si>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</si>
  <si>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</si>
  <si>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</si>
  <si>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</si>
  <si>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</si>
  <si>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</si>
  <si>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</si>
  <si>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</si>
  <si>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</si>
  <si>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</si>
  <si>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</si>
  <si>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</si>
  <si>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</si>
  <si>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</si>
  <si>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</si>
  <si>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</si>
  <si>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</si>
  <si>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</si>
  <si>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</si>
  <si>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</si>
  <si>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</si>
  <si>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</si>
  <si>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</si>
  <si>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</si>
  <si>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</si>
  <si>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</si>
  <si>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</si>
  <si>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</si>
  <si>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</si>
  <si>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</si>
  <si>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</si>
  <si>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</si>
  <si>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</si>
  <si>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</si>
  <si>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</si>
  <si>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</si>
  <si>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</si>
  <si>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</si>
  <si>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</si>
  <si>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</si>
  <si>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</si>
  <si>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</si>
  <si>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</si>
  <si>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</si>
  <si>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</si>
  <si>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</si>
  <si>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</si>
  <si>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</si>
  <si>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</si>
  <si>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</si>
  <si>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</si>
  <si>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</si>
  <si>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</si>
  <si>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</si>
  <si>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>CONDENSED CONSOLIDATED BALANCE SHEET</t>
  </si>
  <si>
    <t>Minority interest</t>
  </si>
  <si>
    <t>Share capital</t>
  </si>
  <si>
    <t>Long term and deferred liabilities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</si>
  <si>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</si>
  <si>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</si>
  <si>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</si>
  <si>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</si>
  <si>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</si>
  <si>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</si>
  <si>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</si>
  <si>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</si>
  <si>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</si>
  <si>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</si>
  <si>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</si>
  <si>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Development properties</t>
  </si>
  <si>
    <t>Land held for development</t>
  </si>
  <si>
    <t>Purchase of land held for development</t>
  </si>
  <si>
    <t xml:space="preserve">Balance at end of period </t>
  </si>
  <si>
    <t>Balance at end of period</t>
  </si>
  <si>
    <t>Cash &amp; cash equivalents at end of period</t>
  </si>
  <si>
    <t>Non Current Assets</t>
  </si>
  <si>
    <t>Investment property</t>
  </si>
  <si>
    <t xml:space="preserve">Minority </t>
  </si>
  <si>
    <t>Interest</t>
  </si>
  <si>
    <t>Equity</t>
  </si>
  <si>
    <t>Attributable to :</t>
  </si>
  <si>
    <t>Equity holders to the parent</t>
  </si>
  <si>
    <t>Minority interests</t>
  </si>
  <si>
    <t>Profit before taxation</t>
  </si>
  <si>
    <t>CONTINUING OPERATIONS</t>
  </si>
  <si>
    <t>DISCONTINUED OPERATION</t>
  </si>
  <si>
    <t>Loss from discontinued operation,</t>
  </si>
  <si>
    <t xml:space="preserve">  net of tax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</si>
  <si>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</si>
  <si>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</si>
  <si>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</si>
  <si>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</si>
  <si>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</si>
  <si>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Total Equity</t>
  </si>
  <si>
    <t>Prepaid land lease payment</t>
  </si>
  <si>
    <t>Investment in Associates</t>
  </si>
  <si>
    <t xml:space="preserve">  year as at 1 Apr. 2008</t>
  </si>
  <si>
    <t>Share of results of associates</t>
  </si>
  <si>
    <t>Net cash outflow from acquisition of subsidiary &amp; associates</t>
  </si>
  <si>
    <t xml:space="preserve">   companies less deposit paid in previous financial year</t>
  </si>
  <si>
    <t xml:space="preserve"> Annual Financial Report for the year ended 31st March 2009)</t>
  </si>
  <si>
    <t xml:space="preserve"> the Annual Financial Report for the year ended 31st March 2009)</t>
  </si>
  <si>
    <t>Revaluation</t>
  </si>
  <si>
    <t xml:space="preserve">                     Attributable to Equity Holders of the Parent</t>
  </si>
  <si>
    <t xml:space="preserve">                 Non Distributable Reserves</t>
  </si>
  <si>
    <t xml:space="preserve">  year as at 1 Apr. 2009</t>
  </si>
  <si>
    <t xml:space="preserve"> the Annual Financial Report for the year ended 31st  March 2009)</t>
  </si>
  <si>
    <t>Net Proceeds from disposal of investment property</t>
  </si>
  <si>
    <t>FOR THE YEAR ENDED 31 MARCH 2010</t>
  </si>
  <si>
    <t>Current Year</t>
  </si>
  <si>
    <t>Ended</t>
  </si>
  <si>
    <t>Profit before provision for</t>
  </si>
  <si>
    <t xml:space="preserve">   diminution </t>
  </si>
  <si>
    <t>Profit after provision for</t>
  </si>
  <si>
    <t>Net Profit / (Loss)  for the year</t>
  </si>
  <si>
    <t>AS AT 31 MARCH  2010</t>
  </si>
  <si>
    <t>Year</t>
  </si>
  <si>
    <t>ended 31 March 2010</t>
  </si>
  <si>
    <t>ended 31 March 2009</t>
  </si>
  <si>
    <t>Dividend paid</t>
  </si>
  <si>
    <t xml:space="preserve">Year </t>
  </si>
  <si>
    <t>Audited</t>
  </si>
  <si>
    <t>Unaudited</t>
  </si>
  <si>
    <t>Continuing operations</t>
  </si>
  <si>
    <t>Discontinued operation</t>
  </si>
  <si>
    <t>Provision for diminution</t>
  </si>
  <si>
    <t>Profit  / (Loss) before tax</t>
  </si>
  <si>
    <t xml:space="preserve">Profit  /(Loss) from </t>
  </si>
  <si>
    <t xml:space="preserve">   continuing operations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</si>
</sst>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3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37" fontId="11" fillId="0" borderId="1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2" xfId="0" applyNumberFormat="1" applyFont="1" applyAlignment="1">
      <alignment/>
    </xf>
    <xf numFmtId="3" fontId="11" fillId="0" borderId="1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/>
    </xf>
    <xf numFmtId="15" fontId="12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3" fontId="11" fillId="0" borderId="3" xfId="0" applyNumberFormat="1" applyFont="1" applyBorder="1" applyAlignment="1">
      <alignment/>
    </xf>
    <xf numFmtId="170" fontId="12" fillId="0" borderId="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" fontId="1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20" fillId="0" borderId="0" xfId="16" applyNumberFormat="1" applyAlignment="1">
      <alignment/>
    </xf>
    <xf numFmtId="3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7" fontId="24" fillId="0" borderId="0" xfId="0" applyNumberFormat="1" applyFont="1" applyBorder="1" applyAlignment="1" quotePrefix="1">
      <alignment/>
    </xf>
    <xf numFmtId="0" fontId="2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16" fontId="18" fillId="0" borderId="0" xfId="0" applyNumberFormat="1" applyFont="1" applyAlignment="1">
      <alignment horizontal="center"/>
    </xf>
    <xf numFmtId="169" fontId="7" fillId="0" borderId="0" xfId="0" applyNumberFormat="1" applyFont="1" applyAlignment="1">
      <alignment/>
    </xf>
    <xf numFmtId="37" fontId="7" fillId="0" borderId="2" xfId="0" applyNumberFormat="1" applyFont="1" applyAlignment="1">
      <alignment/>
    </xf>
    <xf numFmtId="37" fontId="12" fillId="0" borderId="0" xfId="0" applyNumberFormat="1" applyFont="1" applyAlignment="1">
      <alignment/>
    </xf>
    <xf numFmtId="37" fontId="12" fillId="0" borderId="1" xfId="0" applyNumberFormat="1" applyFont="1" applyAlignment="1">
      <alignment/>
    </xf>
    <xf numFmtId="37" fontId="7" fillId="0" borderId="1" xfId="0" applyNumberFormat="1" applyFont="1" applyAlignment="1">
      <alignment/>
    </xf>
    <xf numFmtId="37" fontId="12" fillId="0" borderId="4" xfId="0" applyNumberFormat="1" applyFont="1" applyBorder="1" applyAlignment="1">
      <alignment/>
    </xf>
    <xf numFmtId="170" fontId="7" fillId="0" borderId="5" xfId="0" applyNumberFormat="1" applyFont="1" applyBorder="1" applyAlignment="1">
      <alignment/>
    </xf>
    <xf numFmtId="170" fontId="12" fillId="0" borderId="5" xfId="0" applyNumberFormat="1" applyFont="1" applyBorder="1" applyAlignment="1">
      <alignment/>
    </xf>
    <xf numFmtId="37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2" fillId="0" borderId="0" xfId="0" applyNumberFormat="1" applyFont="1" applyBorder="1" applyAlignment="1" quotePrefix="1">
      <alignment horizontal="center"/>
    </xf>
    <xf numFmtId="16" fontId="12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26" fillId="0" borderId="0" xfId="0" applyNumberFormat="1" applyFont="1" applyBorder="1" applyAlignment="1" quotePrefix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/>
    </xf>
    <xf numFmtId="37" fontId="27" fillId="0" borderId="6" xfId="0" applyNumberFormat="1" applyFont="1" applyBorder="1" applyAlignment="1">
      <alignment/>
    </xf>
    <xf numFmtId="37" fontId="27" fillId="0" borderId="0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79" fontId="27" fillId="0" borderId="0" xfId="0" applyNumberFormat="1" applyFont="1" applyBorder="1" applyAlignment="1">
      <alignment/>
    </xf>
    <xf numFmtId="37" fontId="28" fillId="0" borderId="0" xfId="0" applyNumberFormat="1" applyFont="1" applyAlignment="1">
      <alignment horizontal="center"/>
    </xf>
    <xf numFmtId="37" fontId="28" fillId="0" borderId="0" xfId="0" applyNumberFormat="1" applyFont="1" applyBorder="1" applyAlignment="1">
      <alignment horizontal="center"/>
    </xf>
    <xf numFmtId="37" fontId="27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114300</xdr:rowOff>
    </xdr:from>
    <xdr:to>
      <xdr:col>7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71628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123825</xdr:rowOff>
    </xdr:from>
    <xdr:to>
      <xdr:col>11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8610600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16"/>
  <sheetViews>
    <sheetView tabSelected="1" showOutlineSymbols="0" workbookViewId="0" topLeftCell="B1">
      <selection activeCell="C1" sqref="C1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25">
      <c r="A2" s="2"/>
      <c r="B2" s="10"/>
      <c r="C2" s="44" t="s">
        <v>47</v>
      </c>
      <c r="D2" s="30"/>
      <c r="E2" s="10"/>
      <c r="F2" s="10"/>
      <c r="G2" s="10"/>
      <c r="H2" s="10"/>
      <c r="I2" s="10"/>
      <c r="J2" s="10"/>
      <c r="K2" s="10"/>
      <c r="L2" s="10"/>
      <c r="M2" s="10"/>
    </row>
    <row r="3" spans="1:13" s="31" customFormat="1" ht="15.75">
      <c r="A3" s="2"/>
      <c r="B3" s="10"/>
      <c r="C3" s="10" t="s">
        <v>64</v>
      </c>
      <c r="D3" s="30"/>
      <c r="E3" s="10"/>
      <c r="F3" s="10"/>
      <c r="G3" s="10"/>
      <c r="H3" s="10"/>
      <c r="I3" s="10"/>
      <c r="J3" s="10"/>
      <c r="K3" s="10"/>
      <c r="L3" s="10"/>
      <c r="M3" s="10"/>
    </row>
    <row r="4" spans="1:13" s="31" customFormat="1" ht="15.75">
      <c r="A4" s="2"/>
      <c r="B4" s="10"/>
      <c r="C4" s="30"/>
      <c r="D4" s="30"/>
      <c r="E4" s="10"/>
      <c r="F4" s="10"/>
      <c r="G4" s="10"/>
      <c r="H4" s="10"/>
      <c r="I4" s="10"/>
      <c r="J4" s="10"/>
      <c r="K4" s="10"/>
      <c r="L4" s="10"/>
      <c r="M4" s="10"/>
    </row>
    <row r="5" spans="1:13" ht="18">
      <c r="A5" s="2"/>
      <c r="B5" s="10"/>
      <c r="C5" s="12" t="s">
        <v>65</v>
      </c>
      <c r="D5" s="43"/>
      <c r="E5" s="53"/>
      <c r="F5" s="10"/>
      <c r="G5" s="10"/>
      <c r="H5" s="10"/>
      <c r="I5" s="10"/>
      <c r="J5" s="10"/>
      <c r="K5" s="10"/>
      <c r="L5" s="10"/>
      <c r="M5" s="10"/>
    </row>
    <row r="6" spans="1:13" ht="18">
      <c r="A6" s="2"/>
      <c r="B6" s="10"/>
      <c r="C6" s="12" t="s">
        <v>123</v>
      </c>
      <c r="D6" s="43"/>
      <c r="E6" s="53"/>
      <c r="F6" s="10"/>
      <c r="G6" s="10"/>
      <c r="H6" s="10"/>
      <c r="I6" s="10"/>
      <c r="J6" s="10"/>
      <c r="K6" s="10"/>
      <c r="L6" s="10"/>
      <c r="M6" s="10"/>
    </row>
    <row r="7" spans="1:13" ht="15.75">
      <c r="A7" s="2"/>
      <c r="B7" s="10"/>
      <c r="C7" s="43"/>
      <c r="D7" s="43"/>
      <c r="E7" s="53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3"/>
      <c r="D8" s="43"/>
      <c r="E8" s="53"/>
      <c r="F8" s="10"/>
      <c r="G8" s="10"/>
      <c r="H8" s="10"/>
      <c r="I8" s="10"/>
      <c r="J8" s="10"/>
      <c r="K8" s="10"/>
      <c r="L8" s="10"/>
      <c r="M8" s="10"/>
    </row>
    <row r="9" spans="1:18" ht="15.75">
      <c r="A9" s="2"/>
      <c r="B9" s="10"/>
      <c r="C9" s="43"/>
      <c r="D9" s="10"/>
      <c r="E9" s="36">
        <v>2010</v>
      </c>
      <c r="F9" s="10"/>
      <c r="G9" s="36">
        <v>2009</v>
      </c>
      <c r="H9" s="10"/>
      <c r="I9" s="36">
        <f>+E9</f>
        <v>2010</v>
      </c>
      <c r="J9" s="10"/>
      <c r="K9" s="36">
        <f>+G9</f>
        <v>2009</v>
      </c>
      <c r="L9" s="36"/>
      <c r="M9" s="10"/>
      <c r="N9" s="31"/>
      <c r="O9" s="31"/>
      <c r="P9" s="31"/>
      <c r="Q9" s="31"/>
      <c r="R9" s="31"/>
    </row>
    <row r="10" spans="1:13" ht="15.75">
      <c r="A10" s="2"/>
      <c r="B10" s="10"/>
      <c r="C10" s="10"/>
      <c r="E10" s="77" t="s">
        <v>124</v>
      </c>
      <c r="F10" s="77"/>
      <c r="G10" s="77" t="s">
        <v>8</v>
      </c>
      <c r="H10" s="77"/>
      <c r="I10" s="77" t="s">
        <v>124</v>
      </c>
      <c r="J10" s="77"/>
      <c r="K10" s="77" t="s">
        <v>8</v>
      </c>
      <c r="L10" s="14"/>
      <c r="M10" s="10"/>
    </row>
    <row r="11" spans="1:13" ht="15.75">
      <c r="A11" s="2"/>
      <c r="B11" s="10"/>
      <c r="C11" s="10"/>
      <c r="E11" s="77" t="s">
        <v>55</v>
      </c>
      <c r="F11" s="77"/>
      <c r="G11" s="77" t="str">
        <f>+E11</f>
        <v> Quarter Ended</v>
      </c>
      <c r="H11" s="77"/>
      <c r="I11" s="77" t="s">
        <v>125</v>
      </c>
      <c r="J11" s="77"/>
      <c r="K11" s="77" t="s">
        <v>125</v>
      </c>
      <c r="L11" s="14"/>
      <c r="M11" s="10"/>
    </row>
    <row r="12" spans="1:13" ht="15.75">
      <c r="A12" s="2"/>
      <c r="B12" s="10"/>
      <c r="C12" s="10"/>
      <c r="D12" s="10"/>
      <c r="E12" s="78">
        <v>40268</v>
      </c>
      <c r="F12" s="55"/>
      <c r="G12" s="78">
        <f>+E12</f>
        <v>40268</v>
      </c>
      <c r="H12" s="55"/>
      <c r="I12" s="78">
        <f>+G12</f>
        <v>40268</v>
      </c>
      <c r="J12" s="55"/>
      <c r="K12" s="78">
        <f>+I12</f>
        <v>40268</v>
      </c>
      <c r="L12" s="16"/>
      <c r="M12" s="10"/>
    </row>
    <row r="13" spans="1:13" ht="15.75">
      <c r="A13" s="2"/>
      <c r="B13" s="10"/>
      <c r="C13" s="10"/>
      <c r="D13" s="10"/>
      <c r="E13" s="54" t="s">
        <v>6</v>
      </c>
      <c r="F13" s="55"/>
      <c r="G13" s="54" t="s">
        <v>6</v>
      </c>
      <c r="H13" s="55"/>
      <c r="I13" s="54" t="s">
        <v>6</v>
      </c>
      <c r="J13" s="55"/>
      <c r="K13" s="54" t="s">
        <v>6</v>
      </c>
      <c r="L13" s="14"/>
      <c r="M13" s="10"/>
    </row>
    <row r="14" spans="1:13" ht="18" hidden="1">
      <c r="A14" s="2"/>
      <c r="B14" s="10"/>
      <c r="C14" s="56" t="s">
        <v>99</v>
      </c>
      <c r="D14" s="10"/>
      <c r="E14" s="17"/>
      <c r="F14" s="10"/>
      <c r="G14" s="17"/>
      <c r="H14" s="10"/>
      <c r="I14" s="17"/>
      <c r="J14" s="10"/>
      <c r="K14" s="17"/>
      <c r="L14" s="17"/>
      <c r="M14" s="10"/>
    </row>
    <row r="15" spans="1:13" ht="15.75">
      <c r="A15" s="2"/>
      <c r="B15" s="10"/>
      <c r="C15" s="101" t="s">
        <v>99</v>
      </c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5.75">
      <c r="A16" s="2"/>
      <c r="B16" s="10"/>
      <c r="C16" s="10" t="s">
        <v>0</v>
      </c>
      <c r="D16" s="10"/>
      <c r="E16" s="20">
        <f>+I16-327545</f>
        <v>129166</v>
      </c>
      <c r="F16" s="20"/>
      <c r="G16" s="20">
        <f>+K16-449599</f>
        <v>104019</v>
      </c>
      <c r="H16" s="79"/>
      <c r="I16" s="20">
        <v>456711</v>
      </c>
      <c r="J16" s="20"/>
      <c r="K16" s="20">
        <v>553618</v>
      </c>
      <c r="L16" s="20"/>
      <c r="M16" s="19"/>
    </row>
    <row r="17" spans="1:13" ht="15.75">
      <c r="A17" s="2"/>
      <c r="B17" s="10"/>
      <c r="C17" s="10"/>
      <c r="D17" s="10"/>
      <c r="E17" s="20"/>
      <c r="F17" s="20"/>
      <c r="G17" s="20"/>
      <c r="H17" s="79"/>
      <c r="I17" s="20"/>
      <c r="J17" s="20"/>
      <c r="K17" s="20"/>
      <c r="L17" s="20"/>
      <c r="M17" s="19"/>
    </row>
    <row r="18" spans="1:13" ht="15.75">
      <c r="A18" s="2"/>
      <c r="B18" s="10"/>
      <c r="C18" s="10" t="s">
        <v>1</v>
      </c>
      <c r="D18" s="10"/>
      <c r="E18" s="20">
        <f>-+E16-E20-E24-E26+E28</f>
        <v>-124893</v>
      </c>
      <c r="F18" s="20"/>
      <c r="G18" s="20">
        <f>-+G16-G20-G24-G26+G28</f>
        <v>-94300</v>
      </c>
      <c r="H18" s="20"/>
      <c r="I18" s="20">
        <f>-+I16-I20-I24-I26+I28</f>
        <v>-436318</v>
      </c>
      <c r="J18" s="20"/>
      <c r="K18" s="20">
        <f>-+K16-K20-K24-K26+K28</f>
        <v>-519452</v>
      </c>
      <c r="L18" s="20"/>
      <c r="M18" s="19"/>
    </row>
    <row r="19" spans="1:13" ht="15.75">
      <c r="A19" s="2"/>
      <c r="B19" s="10"/>
      <c r="C19" s="10"/>
      <c r="D19" s="10"/>
      <c r="E19" s="20"/>
      <c r="F19" s="20"/>
      <c r="G19" s="20"/>
      <c r="H19" s="79"/>
      <c r="I19" s="20"/>
      <c r="J19" s="20"/>
      <c r="K19" s="20"/>
      <c r="L19" s="20"/>
      <c r="M19" s="19"/>
    </row>
    <row r="20" spans="1:13" ht="15.75">
      <c r="A20" s="2"/>
      <c r="B20" s="10"/>
      <c r="C20" s="10" t="s">
        <v>2</v>
      </c>
      <c r="D20" s="10"/>
      <c r="E20" s="20">
        <f>+I20-759</f>
        <v>420</v>
      </c>
      <c r="F20" s="20"/>
      <c r="G20" s="20">
        <f>+K20-671</f>
        <v>2413</v>
      </c>
      <c r="H20" s="79"/>
      <c r="I20" s="20">
        <f>1179-I22</f>
        <v>1179</v>
      </c>
      <c r="J20" s="20"/>
      <c r="K20" s="20">
        <v>3084</v>
      </c>
      <c r="L20" s="20"/>
      <c r="M20" s="19"/>
    </row>
    <row r="21" spans="1:13" ht="15.75">
      <c r="A21" s="2"/>
      <c r="B21" s="10"/>
      <c r="C21" s="10"/>
      <c r="D21" s="10"/>
      <c r="E21" s="20"/>
      <c r="F21" s="20"/>
      <c r="G21" s="20"/>
      <c r="H21" s="79"/>
      <c r="I21" s="20"/>
      <c r="J21" s="20"/>
      <c r="K21" s="20"/>
      <c r="L21" s="20"/>
      <c r="M21" s="19"/>
    </row>
    <row r="22" spans="1:13" ht="15.75">
      <c r="A22" s="2"/>
      <c r="B22" s="10"/>
      <c r="C22" s="97" t="s">
        <v>140</v>
      </c>
      <c r="D22" s="97"/>
      <c r="E22" s="99">
        <f>+I22</f>
        <v>0</v>
      </c>
      <c r="F22" s="99"/>
      <c r="G22" s="99">
        <v>-4146</v>
      </c>
      <c r="H22" s="102"/>
      <c r="I22" s="99">
        <v>0</v>
      </c>
      <c r="J22" s="99"/>
      <c r="K22" s="99">
        <v>-4146</v>
      </c>
      <c r="L22" s="20"/>
      <c r="M22" s="19"/>
    </row>
    <row r="23" spans="1:13" ht="15.75">
      <c r="A23" s="2"/>
      <c r="B23" s="10"/>
      <c r="C23" s="10"/>
      <c r="D23" s="10"/>
      <c r="E23" s="20"/>
      <c r="F23" s="20"/>
      <c r="G23" s="20"/>
      <c r="H23" s="79"/>
      <c r="I23" s="20"/>
      <c r="J23" s="20"/>
      <c r="K23" s="20"/>
      <c r="L23" s="20"/>
      <c r="M23" s="19"/>
    </row>
    <row r="24" spans="1:13" ht="15.75">
      <c r="A24" s="2"/>
      <c r="B24" s="10"/>
      <c r="C24" s="10" t="s">
        <v>75</v>
      </c>
      <c r="D24" s="10"/>
      <c r="E24" s="20">
        <f>+I24+3650</f>
        <v>-762</v>
      </c>
      <c r="F24" s="20"/>
      <c r="G24" s="20">
        <f>+K24+3406</f>
        <v>-1156</v>
      </c>
      <c r="H24" s="79"/>
      <c r="I24" s="20">
        <v>-4412</v>
      </c>
      <c r="J24" s="20"/>
      <c r="K24" s="20">
        <v>-4562</v>
      </c>
      <c r="L24" s="20"/>
      <c r="M24" s="19"/>
    </row>
    <row r="25" spans="1:13" ht="15.75">
      <c r="A25" s="2"/>
      <c r="B25" s="10"/>
      <c r="C25" s="10"/>
      <c r="D25" s="10"/>
      <c r="E25" s="20"/>
      <c r="F25" s="20"/>
      <c r="G25" s="20"/>
      <c r="H25" s="79"/>
      <c r="I25" s="20"/>
      <c r="J25" s="20"/>
      <c r="K25" s="20"/>
      <c r="L25" s="33"/>
      <c r="M25" s="19"/>
    </row>
    <row r="26" spans="1:13" ht="15.75">
      <c r="A26" s="2"/>
      <c r="B26" s="10"/>
      <c r="C26" s="10" t="s">
        <v>3</v>
      </c>
      <c r="D26" s="10"/>
      <c r="E26" s="20">
        <f>+I26+9798</f>
        <v>-4292</v>
      </c>
      <c r="F26" s="20"/>
      <c r="G26" s="20">
        <f>+K26+10144</f>
        <v>-3471</v>
      </c>
      <c r="H26" s="79"/>
      <c r="I26" s="20">
        <v>-14090</v>
      </c>
      <c r="J26" s="20"/>
      <c r="K26" s="20">
        <v>-13615</v>
      </c>
      <c r="L26" s="33"/>
      <c r="M26" s="19"/>
    </row>
    <row r="27" spans="1:14" ht="15.75" hidden="1">
      <c r="A27" s="2"/>
      <c r="B27" s="10"/>
      <c r="C27" s="97"/>
      <c r="D27" s="97"/>
      <c r="E27" s="98"/>
      <c r="F27" s="99"/>
      <c r="G27" s="98"/>
      <c r="H27" s="99"/>
      <c r="I27" s="98"/>
      <c r="J27" s="99"/>
      <c r="K27" s="98"/>
      <c r="L27" s="97"/>
      <c r="M27" s="99">
        <f>SUM(I16:I26)</f>
        <v>3070</v>
      </c>
      <c r="N27" s="100"/>
    </row>
    <row r="28" spans="1:14" ht="16.5" customHeight="1" hidden="1">
      <c r="A28" s="2"/>
      <c r="B28" s="10"/>
      <c r="C28" s="101" t="s">
        <v>126</v>
      </c>
      <c r="D28" s="97"/>
      <c r="E28" s="99">
        <f>+E33-E22</f>
        <v>-361</v>
      </c>
      <c r="F28" s="99"/>
      <c r="G28" s="99">
        <f>+G33-G22</f>
        <v>7505</v>
      </c>
      <c r="H28" s="102"/>
      <c r="I28" s="99">
        <f>+I33-I22</f>
        <v>3070</v>
      </c>
      <c r="J28" s="99"/>
      <c r="K28" s="99">
        <f>+K33-K22</f>
        <v>19073</v>
      </c>
      <c r="L28" s="97"/>
      <c r="M28" s="97"/>
      <c r="N28" s="100"/>
    </row>
    <row r="29" spans="1:14" ht="16.5" customHeight="1" hidden="1">
      <c r="A29" s="2"/>
      <c r="B29" s="10"/>
      <c r="C29" s="101" t="s">
        <v>127</v>
      </c>
      <c r="D29" s="97"/>
      <c r="E29" s="99"/>
      <c r="F29" s="99"/>
      <c r="G29" s="99"/>
      <c r="H29" s="99"/>
      <c r="I29" s="99"/>
      <c r="J29" s="99"/>
      <c r="K29" s="99"/>
      <c r="L29" s="97"/>
      <c r="M29" s="97"/>
      <c r="N29" s="100"/>
    </row>
    <row r="30" spans="1:14" ht="16.5" customHeight="1">
      <c r="A30" s="2"/>
      <c r="B30" s="10"/>
      <c r="C30" s="101"/>
      <c r="D30" s="97"/>
      <c r="E30" s="99"/>
      <c r="F30" s="99"/>
      <c r="G30" s="99"/>
      <c r="H30" s="99"/>
      <c r="I30" s="99"/>
      <c r="J30" s="99"/>
      <c r="K30" s="99"/>
      <c r="L30" s="97"/>
      <c r="M30" s="97"/>
      <c r="N30" s="100"/>
    </row>
    <row r="31" spans="1:14" ht="16.5" customHeight="1" hidden="1">
      <c r="A31" s="2"/>
      <c r="B31" s="10"/>
      <c r="C31" s="97"/>
      <c r="D31" s="97"/>
      <c r="E31" s="98"/>
      <c r="F31" s="99"/>
      <c r="G31" s="98"/>
      <c r="H31" s="99"/>
      <c r="I31" s="98"/>
      <c r="J31" s="99"/>
      <c r="K31" s="98"/>
      <c r="L31" s="97"/>
      <c r="M31" s="97"/>
      <c r="N31" s="100"/>
    </row>
    <row r="32" spans="1:14" ht="16.5" customHeight="1" hidden="1">
      <c r="A32" s="2"/>
      <c r="B32" s="10"/>
      <c r="C32" s="97"/>
      <c r="D32" s="97"/>
      <c r="E32" s="99"/>
      <c r="F32" s="99"/>
      <c r="G32" s="99"/>
      <c r="H32" s="99"/>
      <c r="I32" s="99"/>
      <c r="J32" s="99"/>
      <c r="K32" s="99"/>
      <c r="L32" s="97"/>
      <c r="M32" s="97"/>
      <c r="N32" s="100"/>
    </row>
    <row r="33" spans="1:14" ht="16.5" customHeight="1" hidden="1">
      <c r="A33" s="2"/>
      <c r="B33" s="10"/>
      <c r="C33" s="101" t="s">
        <v>128</v>
      </c>
      <c r="D33" s="97"/>
      <c r="E33" s="99">
        <f>+E38-E35</f>
        <v>-361</v>
      </c>
      <c r="F33" s="99"/>
      <c r="G33" s="99">
        <f>+G38-G35</f>
        <v>3359</v>
      </c>
      <c r="H33" s="102"/>
      <c r="I33" s="99">
        <f>+I38-I35</f>
        <v>3070</v>
      </c>
      <c r="J33" s="99"/>
      <c r="K33" s="99">
        <f>+K38-K35</f>
        <v>14927</v>
      </c>
      <c r="L33" s="97"/>
      <c r="M33" s="97"/>
      <c r="N33" s="100"/>
    </row>
    <row r="34" spans="1:14" ht="16.5" customHeight="1" hidden="1">
      <c r="A34" s="2"/>
      <c r="B34" s="10"/>
      <c r="C34" s="101" t="s">
        <v>127</v>
      </c>
      <c r="D34" s="97"/>
      <c r="E34" s="99"/>
      <c r="F34" s="99"/>
      <c r="G34" s="99"/>
      <c r="H34" s="99"/>
      <c r="I34" s="99"/>
      <c r="J34" s="99"/>
      <c r="K34" s="99"/>
      <c r="L34" s="97"/>
      <c r="M34" s="97"/>
      <c r="N34" s="100"/>
    </row>
    <row r="35" spans="1:13" ht="16.5" customHeight="1">
      <c r="A35" s="2"/>
      <c r="B35" s="10"/>
      <c r="C35" s="10" t="s">
        <v>112</v>
      </c>
      <c r="D35" s="10"/>
      <c r="E35" s="20">
        <f>+I35+84</f>
        <v>-23</v>
      </c>
      <c r="F35" s="20"/>
      <c r="G35" s="20">
        <f>+K35-75</f>
        <v>-178</v>
      </c>
      <c r="H35" s="79"/>
      <c r="I35" s="20">
        <v>-107</v>
      </c>
      <c r="J35" s="20"/>
      <c r="K35" s="20">
        <v>-103</v>
      </c>
      <c r="L35" s="33"/>
      <c r="M35" s="19"/>
    </row>
    <row r="36" spans="1:13" ht="16.5" customHeight="1">
      <c r="A36" s="2"/>
      <c r="B36" s="10"/>
      <c r="C36" s="10"/>
      <c r="D36" s="10"/>
      <c r="E36" s="20"/>
      <c r="F36" s="20"/>
      <c r="G36" s="20"/>
      <c r="H36" s="79"/>
      <c r="I36" s="20"/>
      <c r="J36" s="20"/>
      <c r="K36" s="20"/>
      <c r="L36" s="33"/>
      <c r="M36" s="19"/>
    </row>
    <row r="37" spans="1:13" ht="16.5" customHeight="1">
      <c r="A37" s="2"/>
      <c r="B37" s="10"/>
      <c r="C37" s="10"/>
      <c r="D37" s="10"/>
      <c r="E37" s="80"/>
      <c r="F37" s="20"/>
      <c r="G37" s="80"/>
      <c r="H37" s="79"/>
      <c r="I37" s="80"/>
      <c r="J37" s="20"/>
      <c r="K37" s="80"/>
      <c r="L37" s="33"/>
      <c r="M37" s="19"/>
    </row>
    <row r="38" spans="1:13" ht="16.5" customHeight="1">
      <c r="A38" s="2"/>
      <c r="B38" s="10"/>
      <c r="C38" s="30" t="s">
        <v>141</v>
      </c>
      <c r="D38" s="10"/>
      <c r="E38" s="81">
        <f>+I38-3347</f>
        <v>-384</v>
      </c>
      <c r="F38" s="20"/>
      <c r="G38" s="81">
        <f>+K38-11643</f>
        <v>3181</v>
      </c>
      <c r="H38" s="79"/>
      <c r="I38" s="81">
        <v>2963</v>
      </c>
      <c r="J38" s="20"/>
      <c r="K38" s="81">
        <v>14824</v>
      </c>
      <c r="L38" s="32"/>
      <c r="M38" s="19"/>
    </row>
    <row r="39" spans="1:13" ht="16.5" customHeight="1">
      <c r="A39" s="2"/>
      <c r="B39" s="10"/>
      <c r="C39" s="10"/>
      <c r="D39" s="10"/>
      <c r="E39" s="20"/>
      <c r="F39" s="20"/>
      <c r="G39" s="20"/>
      <c r="H39" s="79"/>
      <c r="I39" s="20"/>
      <c r="J39" s="20"/>
      <c r="K39" s="20"/>
      <c r="L39" s="33"/>
      <c r="M39" s="19"/>
    </row>
    <row r="40" spans="1:13" ht="16.5" customHeight="1">
      <c r="A40" s="2"/>
      <c r="B40" s="10"/>
      <c r="C40" s="10" t="s">
        <v>4</v>
      </c>
      <c r="D40" s="10"/>
      <c r="E40" s="20">
        <f>+I40+655</f>
        <v>-1785</v>
      </c>
      <c r="F40" s="20"/>
      <c r="G40" s="20">
        <f>+K40+575</f>
        <v>-4089</v>
      </c>
      <c r="H40" s="79"/>
      <c r="I40" s="20">
        <v>-2440</v>
      </c>
      <c r="J40" s="20"/>
      <c r="K40" s="20">
        <v>-4664</v>
      </c>
      <c r="L40" s="33"/>
      <c r="M40" s="19"/>
    </row>
    <row r="41" spans="1:13" ht="16.5" customHeight="1">
      <c r="A41" s="2"/>
      <c r="B41" s="10"/>
      <c r="C41" s="10"/>
      <c r="D41" s="10"/>
      <c r="E41" s="20"/>
      <c r="F41" s="20"/>
      <c r="G41" s="20"/>
      <c r="H41" s="79"/>
      <c r="I41" s="20"/>
      <c r="J41" s="20"/>
      <c r="K41" s="20"/>
      <c r="L41" s="33"/>
      <c r="M41" s="19"/>
    </row>
    <row r="42" spans="1:13" ht="16.5" customHeight="1">
      <c r="A42" s="2"/>
      <c r="B42" s="10"/>
      <c r="C42" s="30" t="s">
        <v>142</v>
      </c>
      <c r="D42" s="10"/>
      <c r="E42" s="80"/>
      <c r="F42" s="20"/>
      <c r="G42" s="80"/>
      <c r="H42" s="79"/>
      <c r="I42" s="80"/>
      <c r="J42" s="20"/>
      <c r="K42" s="80"/>
      <c r="L42" s="33"/>
      <c r="M42" s="19"/>
    </row>
    <row r="43" spans="1:13" ht="16.5" customHeight="1">
      <c r="A43" s="2"/>
      <c r="B43" s="10"/>
      <c r="C43" s="30" t="s">
        <v>143</v>
      </c>
      <c r="D43" s="10"/>
      <c r="E43" s="81">
        <f>+E40+E38</f>
        <v>-2169</v>
      </c>
      <c r="F43" s="20"/>
      <c r="G43" s="81">
        <f>+G40+G38</f>
        <v>-908</v>
      </c>
      <c r="H43" s="79"/>
      <c r="I43" s="81">
        <f>+I40+I38</f>
        <v>523</v>
      </c>
      <c r="J43" s="20"/>
      <c r="K43" s="81">
        <f>+K40+K38</f>
        <v>10160</v>
      </c>
      <c r="L43" s="32"/>
      <c r="M43" s="19"/>
    </row>
    <row r="44" spans="1:13" ht="15.75">
      <c r="A44" s="2"/>
      <c r="B44" s="10"/>
      <c r="C44" s="10"/>
      <c r="D44" s="10"/>
      <c r="E44" s="20"/>
      <c r="F44" s="20"/>
      <c r="G44" s="20"/>
      <c r="H44" s="79"/>
      <c r="I44" s="20"/>
      <c r="J44" s="20"/>
      <c r="K44" s="20"/>
      <c r="L44" s="33"/>
      <c r="M44" s="19"/>
    </row>
    <row r="45" spans="1:13" ht="15.75">
      <c r="A45" s="2"/>
      <c r="B45" s="10"/>
      <c r="C45" s="30" t="s">
        <v>100</v>
      </c>
      <c r="D45" s="10"/>
      <c r="E45" s="20"/>
      <c r="F45" s="20"/>
      <c r="G45" s="20"/>
      <c r="H45" s="79"/>
      <c r="I45" s="20"/>
      <c r="J45" s="20"/>
      <c r="K45" s="20"/>
      <c r="L45" s="33"/>
      <c r="M45" s="19"/>
    </row>
    <row r="46" spans="1:13" ht="15.75">
      <c r="A46" s="2"/>
      <c r="B46" s="10"/>
      <c r="C46" s="10" t="s">
        <v>101</v>
      </c>
      <c r="D46" s="10"/>
      <c r="E46" s="95">
        <f>+I46</f>
        <v>-24</v>
      </c>
      <c r="F46" s="20"/>
      <c r="G46" s="95">
        <f>+K46</f>
        <v>-132</v>
      </c>
      <c r="H46" s="79"/>
      <c r="I46" s="95">
        <v>-24</v>
      </c>
      <c r="J46" s="95"/>
      <c r="K46" s="95">
        <v>-132</v>
      </c>
      <c r="L46" s="33"/>
      <c r="M46" s="19"/>
    </row>
    <row r="47" spans="1:13" ht="15.75">
      <c r="A47" s="2"/>
      <c r="B47" s="10"/>
      <c r="C47" s="10" t="s">
        <v>102</v>
      </c>
      <c r="D47" s="10"/>
      <c r="E47" s="20"/>
      <c r="F47" s="20"/>
      <c r="G47" s="20"/>
      <c r="H47" s="79"/>
      <c r="I47" s="20"/>
      <c r="J47" s="20"/>
      <c r="K47" s="20"/>
      <c r="L47" s="33"/>
      <c r="M47" s="19"/>
    </row>
    <row r="48" spans="1:13" ht="7.5" customHeight="1" thickBot="1">
      <c r="A48" s="2"/>
      <c r="B48" s="10"/>
      <c r="C48" s="10"/>
      <c r="D48" s="10"/>
      <c r="E48" s="20"/>
      <c r="F48" s="20"/>
      <c r="G48" s="20"/>
      <c r="H48" s="79"/>
      <c r="I48" s="20"/>
      <c r="J48" s="20"/>
      <c r="K48" s="20"/>
      <c r="L48" s="33"/>
      <c r="M48" s="19"/>
    </row>
    <row r="49" spans="1:13" ht="16.5" thickBot="1">
      <c r="A49" s="2"/>
      <c r="B49" s="10"/>
      <c r="C49" s="30" t="s">
        <v>129</v>
      </c>
      <c r="D49" s="10"/>
      <c r="E49" s="82">
        <f>SUM(E43:E48)</f>
        <v>-2193</v>
      </c>
      <c r="F49" s="20"/>
      <c r="G49" s="82">
        <f>SUM(G43:G48)</f>
        <v>-1040</v>
      </c>
      <c r="H49" s="79"/>
      <c r="I49" s="82">
        <f>SUM(I43:I48)</f>
        <v>499</v>
      </c>
      <c r="J49" s="20"/>
      <c r="K49" s="82">
        <f>SUM(K43:K48)</f>
        <v>10028</v>
      </c>
      <c r="L49" s="32"/>
      <c r="M49" s="19"/>
    </row>
    <row r="50" spans="1:13" ht="15.75">
      <c r="A50" s="2"/>
      <c r="B50" s="10"/>
      <c r="C50" s="10"/>
      <c r="D50" s="10"/>
      <c r="E50" s="83"/>
      <c r="F50" s="20"/>
      <c r="G50" s="83"/>
      <c r="H50" s="79"/>
      <c r="I50" s="83"/>
      <c r="J50" s="20"/>
      <c r="K50" s="83"/>
      <c r="L50" s="33"/>
      <c r="M50" s="19"/>
    </row>
    <row r="51" spans="1:13" ht="15.75">
      <c r="A51" s="2"/>
      <c r="B51" s="10"/>
      <c r="C51" s="10"/>
      <c r="D51" s="10"/>
      <c r="E51" s="79"/>
      <c r="F51" s="79"/>
      <c r="G51" s="79"/>
      <c r="H51" s="79"/>
      <c r="I51" s="79"/>
      <c r="J51" s="79"/>
      <c r="K51" s="79"/>
      <c r="L51" s="26"/>
      <c r="M51" s="19"/>
    </row>
    <row r="52" spans="1:13" ht="15.75">
      <c r="A52" s="2"/>
      <c r="B52" s="10"/>
      <c r="C52" s="30" t="s">
        <v>95</v>
      </c>
      <c r="D52" s="10"/>
      <c r="E52" s="79"/>
      <c r="F52" s="79"/>
      <c r="G52" s="79"/>
      <c r="H52" s="79"/>
      <c r="I52" s="79"/>
      <c r="J52" s="79"/>
      <c r="K52" s="79"/>
      <c r="L52" s="26"/>
      <c r="M52" s="19"/>
    </row>
    <row r="53" spans="1:13" ht="15.75">
      <c r="A53" s="2"/>
      <c r="B53" s="10"/>
      <c r="C53" s="10" t="s">
        <v>96</v>
      </c>
      <c r="D53" s="10"/>
      <c r="E53" s="20">
        <f>+I53-2552</f>
        <v>-3045</v>
      </c>
      <c r="F53" s="20"/>
      <c r="G53" s="20">
        <f>+K53-9988</f>
        <v>-590</v>
      </c>
      <c r="H53" s="20"/>
      <c r="I53" s="20">
        <f>+I55-I54</f>
        <v>-493</v>
      </c>
      <c r="J53" s="20"/>
      <c r="K53" s="20">
        <f>+K55-K54</f>
        <v>9398</v>
      </c>
      <c r="L53" s="26"/>
      <c r="M53" s="19"/>
    </row>
    <row r="54" spans="1:13" ht="16.5" thickBot="1">
      <c r="A54" s="2"/>
      <c r="B54" s="10"/>
      <c r="C54" s="10" t="s">
        <v>97</v>
      </c>
      <c r="D54" s="10"/>
      <c r="E54" s="20">
        <f>+I54-140</f>
        <v>852</v>
      </c>
      <c r="F54" s="79"/>
      <c r="G54" s="20">
        <f>+K54-1080</f>
        <v>-450</v>
      </c>
      <c r="H54" s="79"/>
      <c r="I54" s="20">
        <v>992</v>
      </c>
      <c r="J54" s="79"/>
      <c r="K54" s="20">
        <v>630</v>
      </c>
      <c r="L54" s="26"/>
      <c r="M54" s="19"/>
    </row>
    <row r="55" spans="1:13" ht="16.5" thickBot="1">
      <c r="A55" s="2"/>
      <c r="B55" s="10"/>
      <c r="C55" s="30"/>
      <c r="D55" s="10"/>
      <c r="E55" s="84">
        <f>+E49</f>
        <v>-2193</v>
      </c>
      <c r="F55" s="20"/>
      <c r="G55" s="84">
        <f>+G49</f>
        <v>-1040</v>
      </c>
      <c r="H55" s="79"/>
      <c r="I55" s="84">
        <f>+I49</f>
        <v>499</v>
      </c>
      <c r="J55" s="20"/>
      <c r="K55" s="84">
        <f>+K49</f>
        <v>10028</v>
      </c>
      <c r="L55" s="26"/>
      <c r="M55" s="19"/>
    </row>
    <row r="56" spans="1:13" ht="15.75">
      <c r="A56" s="2"/>
      <c r="B56" s="10"/>
      <c r="C56" s="10"/>
      <c r="D56" s="10"/>
      <c r="E56" s="79"/>
      <c r="F56" s="79"/>
      <c r="G56" s="79"/>
      <c r="H56" s="79"/>
      <c r="I56" s="79"/>
      <c r="J56" s="79"/>
      <c r="K56" s="79"/>
      <c r="L56" s="26"/>
      <c r="M56" s="19"/>
    </row>
    <row r="57" spans="1:13" ht="15.75">
      <c r="A57" s="2"/>
      <c r="B57" s="10"/>
      <c r="C57" s="66" t="s">
        <v>106</v>
      </c>
      <c r="D57" s="10"/>
      <c r="E57" s="79"/>
      <c r="F57" s="79"/>
      <c r="G57" s="79"/>
      <c r="H57" s="79"/>
      <c r="I57" s="79"/>
      <c r="J57" s="79"/>
      <c r="K57" s="79"/>
      <c r="L57" s="26"/>
      <c r="M57" s="19"/>
    </row>
    <row r="58" spans="1:13" ht="15.75">
      <c r="A58" s="2"/>
      <c r="B58" s="10"/>
      <c r="C58" s="27" t="s">
        <v>103</v>
      </c>
      <c r="D58" s="10"/>
      <c r="E58" s="27">
        <v>-0.35</v>
      </c>
      <c r="F58" s="27"/>
      <c r="G58" s="27">
        <v>-0.06</v>
      </c>
      <c r="H58" s="27"/>
      <c r="I58" s="27">
        <v>-0.06</v>
      </c>
      <c r="J58" s="27"/>
      <c r="K58" s="27">
        <v>1.1</v>
      </c>
      <c r="L58" s="26"/>
      <c r="M58" s="19"/>
    </row>
    <row r="59" spans="1:13" ht="16.5" thickBot="1">
      <c r="A59" s="2"/>
      <c r="B59" s="10"/>
      <c r="C59" s="27" t="s">
        <v>104</v>
      </c>
      <c r="D59" s="10"/>
      <c r="E59" s="85">
        <v>0</v>
      </c>
      <c r="F59" s="27"/>
      <c r="G59" s="85">
        <v>-0.01</v>
      </c>
      <c r="H59" s="27"/>
      <c r="I59" s="85">
        <v>0</v>
      </c>
      <c r="J59" s="27"/>
      <c r="K59" s="85">
        <v>-0.01</v>
      </c>
      <c r="L59" s="26"/>
      <c r="M59" s="19"/>
    </row>
    <row r="60" spans="1:22" ht="16.5" thickBot="1">
      <c r="A60" s="7"/>
      <c r="B60" s="27"/>
      <c r="C60" s="66" t="s">
        <v>106</v>
      </c>
      <c r="D60" s="27"/>
      <c r="E60" s="86">
        <f>+E59+E58</f>
        <v>-0.35</v>
      </c>
      <c r="F60" s="66"/>
      <c r="G60" s="86">
        <f>+G59+G58</f>
        <v>-0.06999999999999999</v>
      </c>
      <c r="H60" s="66"/>
      <c r="I60" s="86">
        <f>+I59+I58</f>
        <v>-0.06</v>
      </c>
      <c r="J60" s="66"/>
      <c r="K60" s="86">
        <f>+K59+K58</f>
        <v>1.09</v>
      </c>
      <c r="L60" s="65"/>
      <c r="M60" s="66"/>
      <c r="N60" s="67"/>
      <c r="O60" s="67"/>
      <c r="P60" s="67"/>
      <c r="Q60" s="67"/>
      <c r="R60" s="67"/>
      <c r="S60" s="67"/>
      <c r="T60" s="67"/>
      <c r="U60" s="67"/>
      <c r="V60" s="67"/>
    </row>
    <row r="61" spans="1:13" ht="15.75">
      <c r="A61" s="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34"/>
      <c r="M61" s="27"/>
    </row>
    <row r="62" spans="1:13" ht="15.75">
      <c r="A62" s="2"/>
      <c r="B62" s="10"/>
      <c r="C62" s="30" t="s">
        <v>105</v>
      </c>
      <c r="D62" s="10"/>
      <c r="E62" s="87" t="s">
        <v>7</v>
      </c>
      <c r="F62" s="81"/>
      <c r="G62" s="87" t="s">
        <v>7</v>
      </c>
      <c r="H62" s="88"/>
      <c r="I62" s="89" t="s">
        <v>7</v>
      </c>
      <c r="J62" s="88"/>
      <c r="K62" s="89" t="s">
        <v>7</v>
      </c>
      <c r="L62" s="68"/>
      <c r="M62" s="19"/>
    </row>
    <row r="63" spans="1:13" ht="15.75">
      <c r="A63" s="2"/>
      <c r="B63" s="10"/>
      <c r="C63" s="10"/>
      <c r="D63" s="3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2"/>
      <c r="B64" s="10"/>
      <c r="C64" s="30" t="s">
        <v>5</v>
      </c>
      <c r="D64" s="3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2"/>
      <c r="B65" s="10"/>
      <c r="C65" s="30" t="s">
        <v>115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.75">
      <c r="A66" s="2"/>
      <c r="B66" s="2"/>
      <c r="C66" s="10"/>
      <c r="D66" s="2"/>
      <c r="E66" s="2"/>
      <c r="F66" s="35"/>
      <c r="G66" s="2"/>
      <c r="H66" s="35"/>
      <c r="I66" s="2"/>
      <c r="J66" s="35"/>
      <c r="K66" s="2"/>
      <c r="L66" s="2"/>
      <c r="M66" s="2"/>
    </row>
    <row r="67" spans="3:13" ht="15.75">
      <c r="C67" s="2"/>
      <c r="D67" s="2"/>
      <c r="E67" s="2"/>
      <c r="F67" s="35"/>
      <c r="G67" s="2"/>
      <c r="H67" s="35"/>
      <c r="I67" s="2"/>
      <c r="J67" s="35"/>
      <c r="K67" s="2"/>
      <c r="L67" s="2"/>
      <c r="M67" s="2"/>
    </row>
    <row r="68" spans="3:13" ht="15.75">
      <c r="C68" s="2"/>
      <c r="D68" s="2"/>
      <c r="E68" s="2"/>
      <c r="F68" s="35"/>
      <c r="G68" s="2"/>
      <c r="H68" s="35"/>
      <c r="I68" s="2"/>
      <c r="J68" s="35"/>
      <c r="K68" s="2"/>
      <c r="L68" s="2"/>
      <c r="M68" s="2"/>
    </row>
    <row r="69" spans="3:13" ht="15.75">
      <c r="C69" s="2"/>
      <c r="D69" s="2"/>
      <c r="E69" s="2"/>
      <c r="F69" s="35"/>
      <c r="G69" s="2"/>
      <c r="H69" s="35"/>
      <c r="I69" s="2"/>
      <c r="J69" s="35"/>
      <c r="K69" s="2"/>
      <c r="L69" s="2"/>
      <c r="M69" s="2"/>
    </row>
    <row r="70" spans="3:13" ht="15.75">
      <c r="C70" s="2"/>
      <c r="D70" s="2"/>
      <c r="E70" s="2"/>
      <c r="F70" s="35"/>
      <c r="G70" s="2"/>
      <c r="H70" s="35"/>
      <c r="I70" s="2"/>
      <c r="J70" s="35"/>
      <c r="K70" s="2"/>
      <c r="L70" s="2"/>
      <c r="M70" s="2"/>
    </row>
    <row r="71" spans="3:13" ht="15.75">
      <c r="C71" s="2"/>
      <c r="D71" s="2"/>
      <c r="E71" s="2"/>
      <c r="F71" s="35"/>
      <c r="G71" s="2"/>
      <c r="H71" s="35"/>
      <c r="I71" s="2"/>
      <c r="J71" s="35"/>
      <c r="K71" s="2"/>
      <c r="L71" s="2"/>
      <c r="M71" s="2"/>
    </row>
    <row r="72" spans="3:13" ht="15.75">
      <c r="C72" s="2"/>
      <c r="D72" s="2"/>
      <c r="E72" s="2"/>
      <c r="F72" s="35"/>
      <c r="G72" s="2"/>
      <c r="H72" s="35"/>
      <c r="I72" s="2"/>
      <c r="J72" s="35"/>
      <c r="K72" s="2"/>
      <c r="L72" s="2"/>
      <c r="M72" s="2"/>
    </row>
    <row r="73" spans="3:13" ht="15.75">
      <c r="C73" s="2"/>
      <c r="D73" s="2"/>
      <c r="E73" s="2"/>
      <c r="F73" s="35"/>
      <c r="G73" s="2"/>
      <c r="H73" s="35"/>
      <c r="I73" s="2"/>
      <c r="J73" s="35"/>
      <c r="K73" s="2"/>
      <c r="L73" s="2"/>
      <c r="M73" s="2"/>
    </row>
    <row r="74" spans="3:13" ht="15.75">
      <c r="C74" s="2"/>
      <c r="D74" s="2"/>
      <c r="E74" s="2"/>
      <c r="F74" s="35"/>
      <c r="G74" s="2"/>
      <c r="H74" s="35"/>
      <c r="I74" s="2"/>
      <c r="J74" s="35"/>
      <c r="K74" s="2"/>
      <c r="L74" s="2"/>
      <c r="M74" s="2"/>
    </row>
    <row r="75" spans="3:13" ht="15.75">
      <c r="C75" s="2"/>
      <c r="D75" s="2"/>
      <c r="E75" s="2"/>
      <c r="F75" s="35"/>
      <c r="G75" s="2"/>
      <c r="H75" s="35"/>
      <c r="I75" s="2"/>
      <c r="J75" s="35"/>
      <c r="K75" s="2"/>
      <c r="L75" s="2"/>
      <c r="M75" s="2"/>
    </row>
    <row r="76" spans="3:13" ht="15.75">
      <c r="C76" s="2"/>
      <c r="D76" s="2"/>
      <c r="E76" s="2"/>
      <c r="F76" s="35"/>
      <c r="G76" s="2"/>
      <c r="H76" s="35"/>
      <c r="I76" s="2"/>
      <c r="J76" s="35"/>
      <c r="K76" s="2"/>
      <c r="L76" s="2"/>
      <c r="M76" s="2"/>
    </row>
    <row r="77" spans="3:13" ht="15.75">
      <c r="C77" s="2"/>
      <c r="D77" s="2"/>
      <c r="E77" s="2"/>
      <c r="F77" s="35"/>
      <c r="G77" s="2"/>
      <c r="H77" s="35"/>
      <c r="I77" s="2"/>
      <c r="J77" s="35"/>
      <c r="K77" s="2"/>
      <c r="L77" s="2"/>
      <c r="M77" s="2"/>
    </row>
    <row r="78" spans="3:13" ht="15.75">
      <c r="C78" s="2"/>
      <c r="D78" s="2"/>
      <c r="E78" s="2"/>
      <c r="F78" s="35"/>
      <c r="G78" s="2"/>
      <c r="H78" s="35"/>
      <c r="I78" s="2"/>
      <c r="J78" s="35"/>
      <c r="K78" s="2"/>
      <c r="L78" s="2"/>
      <c r="M78" s="2"/>
    </row>
    <row r="79" spans="3:13" ht="15.75">
      <c r="C79" s="2"/>
      <c r="D79" s="2"/>
      <c r="E79" s="2"/>
      <c r="F79" s="35"/>
      <c r="G79" s="2"/>
      <c r="H79" s="35"/>
      <c r="I79" s="2"/>
      <c r="J79" s="35"/>
      <c r="K79" s="2"/>
      <c r="L79" s="2"/>
      <c r="M79" s="2"/>
    </row>
    <row r="80" spans="3:13" ht="15.75">
      <c r="C80" s="2"/>
      <c r="D80" s="2"/>
      <c r="E80" s="2"/>
      <c r="F80" s="35"/>
      <c r="G80" s="2"/>
      <c r="H80" s="35"/>
      <c r="I80" s="2"/>
      <c r="J80" s="35"/>
      <c r="K80" s="2"/>
      <c r="L80" s="2"/>
      <c r="M80" s="2"/>
    </row>
    <row r="81" spans="3:13" ht="15.75">
      <c r="C81" s="2"/>
      <c r="D81" s="2"/>
      <c r="E81" s="2"/>
      <c r="F81" s="35"/>
      <c r="G81" s="2"/>
      <c r="H81" s="35"/>
      <c r="I81" s="2"/>
      <c r="J81" s="35"/>
      <c r="K81" s="2"/>
      <c r="L81" s="2"/>
      <c r="M81" s="2"/>
    </row>
    <row r="82" spans="3:13" ht="15.75">
      <c r="C82" s="2"/>
      <c r="D82" s="2"/>
      <c r="E82" s="2"/>
      <c r="F82" s="35"/>
      <c r="G82" s="2"/>
      <c r="H82" s="35"/>
      <c r="I82" s="2"/>
      <c r="J82" s="35"/>
      <c r="K82" s="2"/>
      <c r="L82" s="2"/>
      <c r="M82" s="2"/>
    </row>
    <row r="83" spans="3:13" ht="15.75">
      <c r="C83" s="2"/>
      <c r="D83" s="2"/>
      <c r="E83" s="2"/>
      <c r="F83" s="35"/>
      <c r="G83" s="2"/>
      <c r="H83" s="35"/>
      <c r="I83" s="2"/>
      <c r="J83" s="35"/>
      <c r="K83" s="2"/>
      <c r="L83" s="2"/>
      <c r="M83" s="2"/>
    </row>
    <row r="84" spans="3:13" ht="15.75">
      <c r="C84" s="2"/>
      <c r="D84" s="2"/>
      <c r="E84" s="2"/>
      <c r="F84" s="35"/>
      <c r="G84" s="2"/>
      <c r="H84" s="35"/>
      <c r="I84" s="2"/>
      <c r="J84" s="35"/>
      <c r="K84" s="2"/>
      <c r="L84" s="2"/>
      <c r="M84" s="2"/>
    </row>
    <row r="85" spans="3:13" ht="15.75">
      <c r="C85" s="2"/>
      <c r="D85" s="2"/>
      <c r="E85" s="2"/>
      <c r="F85" s="35"/>
      <c r="G85" s="2"/>
      <c r="H85" s="35"/>
      <c r="I85" s="2"/>
      <c r="J85" s="35"/>
      <c r="K85" s="2"/>
      <c r="L85" s="2"/>
      <c r="M85" s="2"/>
    </row>
    <row r="86" spans="3:13" ht="15.75">
      <c r="C86" s="2"/>
      <c r="D86" s="2"/>
      <c r="E86" s="2"/>
      <c r="F86" s="35"/>
      <c r="G86" s="2"/>
      <c r="H86" s="35"/>
      <c r="I86" s="2"/>
      <c r="J86" s="35"/>
      <c r="K86" s="2"/>
      <c r="L86" s="2"/>
      <c r="M86" s="2"/>
    </row>
    <row r="87" spans="3:13" ht="15.75">
      <c r="C87" s="2"/>
      <c r="D87" s="2"/>
      <c r="E87" s="2"/>
      <c r="F87" s="35"/>
      <c r="G87" s="2"/>
      <c r="H87" s="35"/>
      <c r="I87" s="2"/>
      <c r="J87" s="35"/>
      <c r="K87" s="2"/>
      <c r="L87" s="2"/>
      <c r="M87" s="2"/>
    </row>
    <row r="88" spans="3:13" ht="15.75">
      <c r="C88" s="2"/>
      <c r="D88" s="2"/>
      <c r="E88" s="2"/>
      <c r="F88" s="35"/>
      <c r="G88" s="2"/>
      <c r="H88" s="35"/>
      <c r="I88" s="2"/>
      <c r="J88" s="35"/>
      <c r="K88" s="2"/>
      <c r="L88" s="2"/>
      <c r="M88" s="2"/>
    </row>
    <row r="89" spans="3:13" ht="15.75">
      <c r="C89" s="2"/>
      <c r="D89" s="2"/>
      <c r="E89" s="2"/>
      <c r="F89" s="35"/>
      <c r="G89" s="2"/>
      <c r="H89" s="35"/>
      <c r="I89" s="2"/>
      <c r="J89" s="35"/>
      <c r="K89" s="2"/>
      <c r="L89" s="2"/>
      <c r="M89" s="2"/>
    </row>
    <row r="90" spans="3:13" ht="15.75">
      <c r="C90" s="2"/>
      <c r="D90" s="2"/>
      <c r="E90" s="2"/>
      <c r="F90" s="35"/>
      <c r="G90" s="2"/>
      <c r="H90" s="35"/>
      <c r="I90" s="2"/>
      <c r="J90" s="35"/>
      <c r="K90" s="2"/>
      <c r="L90" s="2"/>
      <c r="M90" s="2"/>
    </row>
    <row r="91" spans="3:13" ht="15.75">
      <c r="C91" s="2"/>
      <c r="D91" s="2"/>
      <c r="E91" s="2"/>
      <c r="F91" s="35"/>
      <c r="G91" s="2"/>
      <c r="H91" s="35"/>
      <c r="I91" s="2"/>
      <c r="J91" s="35"/>
      <c r="K91" s="2"/>
      <c r="L91" s="2"/>
      <c r="M91" s="2"/>
    </row>
    <row r="92" spans="3:13" ht="15.75">
      <c r="C92" s="2"/>
      <c r="D92" s="2"/>
      <c r="E92" s="2"/>
      <c r="F92" s="35"/>
      <c r="G92" s="2"/>
      <c r="H92" s="35"/>
      <c r="I92" s="2"/>
      <c r="J92" s="35"/>
      <c r="K92" s="2"/>
      <c r="L92" s="2"/>
      <c r="M92" s="2"/>
    </row>
    <row r="93" spans="3:13" ht="15.75">
      <c r="C93" s="2"/>
      <c r="D93" s="2"/>
      <c r="E93" s="2"/>
      <c r="F93" s="35"/>
      <c r="G93" s="2"/>
      <c r="H93" s="35"/>
      <c r="I93" s="2"/>
      <c r="J93" s="35"/>
      <c r="K93" s="2"/>
      <c r="L93" s="2"/>
      <c r="M93" s="2"/>
    </row>
    <row r="94" spans="3:13" ht="15.75">
      <c r="C94" s="2"/>
      <c r="D94" s="2"/>
      <c r="E94" s="2"/>
      <c r="F94" s="35"/>
      <c r="G94" s="2"/>
      <c r="H94" s="35"/>
      <c r="I94" s="2"/>
      <c r="J94" s="35"/>
      <c r="K94" s="2"/>
      <c r="L94" s="2"/>
      <c r="M94" s="2"/>
    </row>
    <row r="95" spans="3:13" ht="15.75">
      <c r="C95" s="2"/>
      <c r="D95" s="2"/>
      <c r="E95" s="2"/>
      <c r="F95" s="35"/>
      <c r="G95" s="2"/>
      <c r="H95" s="35"/>
      <c r="I95" s="2"/>
      <c r="J95" s="35"/>
      <c r="K95" s="2"/>
      <c r="L95" s="2"/>
      <c r="M95" s="2"/>
    </row>
    <row r="96" spans="3:13" ht="15.75">
      <c r="C96" s="2"/>
      <c r="D96" s="2"/>
      <c r="E96" s="2"/>
      <c r="F96" s="35"/>
      <c r="G96" s="2"/>
      <c r="H96" s="35"/>
      <c r="I96" s="2"/>
      <c r="J96" s="35"/>
      <c r="K96" s="2"/>
      <c r="L96" s="2"/>
      <c r="M96" s="2"/>
    </row>
    <row r="97" spans="3:13" ht="15.75">
      <c r="C97" s="2"/>
      <c r="D97" s="2"/>
      <c r="E97" s="2"/>
      <c r="F97" s="35"/>
      <c r="G97" s="2"/>
      <c r="H97" s="35"/>
      <c r="I97" s="2"/>
      <c r="J97" s="35"/>
      <c r="K97" s="2"/>
      <c r="L97" s="2"/>
      <c r="M97" s="2"/>
    </row>
    <row r="98" spans="3:13" ht="15.75">
      <c r="C98" s="2"/>
      <c r="D98" s="2"/>
      <c r="E98" s="2"/>
      <c r="F98" s="35"/>
      <c r="G98" s="2"/>
      <c r="H98" s="35"/>
      <c r="I98" s="2"/>
      <c r="J98" s="35"/>
      <c r="K98" s="2"/>
      <c r="L98" s="2"/>
      <c r="M98" s="2"/>
    </row>
    <row r="99" spans="3:13" ht="15.75">
      <c r="C99" s="2"/>
      <c r="D99" s="2"/>
      <c r="E99" s="2"/>
      <c r="F99" s="35"/>
      <c r="G99" s="2"/>
      <c r="H99" s="35"/>
      <c r="I99" s="2"/>
      <c r="J99" s="35"/>
      <c r="K99" s="2"/>
      <c r="L99" s="2"/>
      <c r="M99" s="2"/>
    </row>
    <row r="100" spans="3:13" ht="15.75">
      <c r="C100" s="2"/>
      <c r="D100" s="2"/>
      <c r="E100" s="2"/>
      <c r="F100" s="35"/>
      <c r="G100" s="2"/>
      <c r="H100" s="35"/>
      <c r="I100" s="2"/>
      <c r="J100" s="35"/>
      <c r="K100" s="2"/>
      <c r="L100" s="2"/>
      <c r="M100" s="2"/>
    </row>
    <row r="101" spans="3:13" ht="15.75">
      <c r="C101" s="2"/>
      <c r="D101" s="2"/>
      <c r="E101" s="2"/>
      <c r="F101" s="35"/>
      <c r="G101" s="2"/>
      <c r="H101" s="35"/>
      <c r="I101" s="2"/>
      <c r="J101" s="35"/>
      <c r="K101" s="2"/>
      <c r="L101" s="2"/>
      <c r="M101" s="2"/>
    </row>
    <row r="102" spans="3:13" ht="15.75">
      <c r="C102" s="2"/>
      <c r="D102" s="2"/>
      <c r="E102" s="2"/>
      <c r="F102" s="35"/>
      <c r="G102" s="2"/>
      <c r="H102" s="35"/>
      <c r="I102" s="2"/>
      <c r="J102" s="35"/>
      <c r="K102" s="2"/>
      <c r="L102" s="2"/>
      <c r="M102" s="2"/>
    </row>
    <row r="103" spans="3:13" ht="15.75">
      <c r="C103" s="2"/>
      <c r="D103" s="2"/>
      <c r="E103" s="2"/>
      <c r="F103" s="35"/>
      <c r="G103" s="2"/>
      <c r="H103" s="35"/>
      <c r="I103" s="2"/>
      <c r="J103" s="35"/>
      <c r="K103" s="2"/>
      <c r="L103" s="2"/>
      <c r="M103" s="2"/>
    </row>
    <row r="104" spans="3:13" ht="15.75">
      <c r="C104" s="2"/>
      <c r="D104" s="2"/>
      <c r="E104" s="2"/>
      <c r="F104" s="35"/>
      <c r="G104" s="2"/>
      <c r="H104" s="35"/>
      <c r="I104" s="2"/>
      <c r="J104" s="35"/>
      <c r="K104" s="2"/>
      <c r="L104" s="2"/>
      <c r="M104" s="2"/>
    </row>
    <row r="105" spans="3:13" ht="15.75">
      <c r="C105" s="2"/>
      <c r="D105" s="2"/>
      <c r="E105" s="2"/>
      <c r="F105" s="35"/>
      <c r="G105" s="2"/>
      <c r="H105" s="35"/>
      <c r="I105" s="2"/>
      <c r="J105" s="35"/>
      <c r="K105" s="2"/>
      <c r="L105" s="2"/>
      <c r="M105" s="2"/>
    </row>
    <row r="106" spans="3:13" ht="15.75">
      <c r="C106" s="2"/>
      <c r="D106" s="2"/>
      <c r="E106" s="2"/>
      <c r="F106" s="35"/>
      <c r="G106" s="2"/>
      <c r="H106" s="35"/>
      <c r="I106" s="2"/>
      <c r="J106" s="35"/>
      <c r="K106" s="2"/>
      <c r="L106" s="2"/>
      <c r="M106" s="2"/>
    </row>
    <row r="107" spans="3:13" ht="15.75">
      <c r="C107" s="2"/>
      <c r="D107" s="2"/>
      <c r="E107" s="2"/>
      <c r="F107" s="35"/>
      <c r="G107" s="2"/>
      <c r="H107" s="35"/>
      <c r="I107" s="2"/>
      <c r="J107" s="35"/>
      <c r="K107" s="2"/>
      <c r="L107" s="2"/>
      <c r="M107" s="2"/>
    </row>
    <row r="108" spans="3:13" ht="15.75">
      <c r="C108" s="2"/>
      <c r="D108" s="2"/>
      <c r="E108" s="2"/>
      <c r="F108" s="35"/>
      <c r="G108" s="2"/>
      <c r="H108" s="35"/>
      <c r="I108" s="2"/>
      <c r="J108" s="35"/>
      <c r="K108" s="2"/>
      <c r="L108" s="2"/>
      <c r="M108" s="2"/>
    </row>
    <row r="109" spans="3:13" ht="15.75">
      <c r="C109" s="2"/>
      <c r="D109" s="2"/>
      <c r="E109" s="2"/>
      <c r="F109" s="35"/>
      <c r="G109" s="2"/>
      <c r="H109" s="35"/>
      <c r="I109" s="2"/>
      <c r="J109" s="35"/>
      <c r="K109" s="2"/>
      <c r="L109" s="2"/>
      <c r="M109" s="2"/>
    </row>
    <row r="110" spans="3:13" ht="15.75">
      <c r="C110" s="2"/>
      <c r="D110" s="2"/>
      <c r="E110" s="2"/>
      <c r="F110" s="35"/>
      <c r="G110" s="2"/>
      <c r="H110" s="35"/>
      <c r="I110" s="2"/>
      <c r="J110" s="35"/>
      <c r="K110" s="2"/>
      <c r="L110" s="2"/>
      <c r="M110" s="2"/>
    </row>
    <row r="111" spans="3:13" ht="15.75">
      <c r="C111" s="2"/>
      <c r="D111" s="2"/>
      <c r="E111" s="2"/>
      <c r="F111" s="35"/>
      <c r="G111" s="2"/>
      <c r="H111" s="35"/>
      <c r="I111" s="2"/>
      <c r="J111" s="35"/>
      <c r="K111" s="2"/>
      <c r="L111" s="2"/>
      <c r="M111" s="2"/>
    </row>
    <row r="112" spans="3:13" ht="15.75">
      <c r="C112" s="2"/>
      <c r="D112" s="2"/>
      <c r="E112" s="2"/>
      <c r="F112" s="35"/>
      <c r="G112" s="2"/>
      <c r="H112" s="35"/>
      <c r="I112" s="2"/>
      <c r="J112" s="35"/>
      <c r="K112" s="2"/>
      <c r="L112" s="2"/>
      <c r="M112" s="2"/>
    </row>
    <row r="113" spans="3:13" ht="15.75">
      <c r="C113" s="2"/>
      <c r="D113" s="2"/>
      <c r="E113" s="2"/>
      <c r="F113" s="35"/>
      <c r="G113" s="2"/>
      <c r="H113" s="35"/>
      <c r="I113" s="2"/>
      <c r="J113" s="35"/>
      <c r="K113" s="2"/>
      <c r="L113" s="2"/>
      <c r="M113" s="2"/>
    </row>
    <row r="114" spans="3:13" ht="15.75">
      <c r="C114" s="2"/>
      <c r="D114" s="2"/>
      <c r="E114" s="2"/>
      <c r="F114" s="35"/>
      <c r="G114" s="2"/>
      <c r="H114" s="35"/>
      <c r="I114" s="2"/>
      <c r="J114" s="35"/>
      <c r="K114" s="2"/>
      <c r="L114" s="2"/>
      <c r="M114" s="2"/>
    </row>
    <row r="115" spans="3:13" ht="15.75">
      <c r="C115" s="2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3:13" ht="1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120"/>
  <sheetViews>
    <sheetView showOutlineSymbols="0" zoomScale="60" zoomScaleNormal="60" workbookViewId="0" topLeftCell="A1">
      <selection activeCell="B1" sqref="B1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4.105468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1.777343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0.25">
      <c r="A2" s="10"/>
      <c r="B2" s="44" t="s">
        <v>47</v>
      </c>
      <c r="C2" s="30"/>
      <c r="D2" s="30"/>
      <c r="E2" s="10"/>
      <c r="F2" s="10"/>
      <c r="G2" s="10"/>
      <c r="H2" s="10"/>
      <c r="I2" s="10"/>
      <c r="J2" s="10"/>
    </row>
    <row r="3" spans="1:10" ht="15">
      <c r="A3" s="10"/>
      <c r="B3" s="38" t="s">
        <v>48</v>
      </c>
      <c r="C3" s="10"/>
      <c r="D3" s="10"/>
      <c r="E3" s="10"/>
      <c r="F3" s="10"/>
      <c r="G3" s="10"/>
      <c r="H3" s="10"/>
      <c r="I3" s="10"/>
      <c r="J3" s="10"/>
    </row>
    <row r="4" spans="1:10" ht="15">
      <c r="A4" s="10"/>
      <c r="B4" s="38"/>
      <c r="C4" s="10"/>
      <c r="D4" s="10"/>
      <c r="E4" s="10"/>
      <c r="F4" s="10"/>
      <c r="G4" s="10"/>
      <c r="H4" s="10"/>
      <c r="I4" s="10"/>
      <c r="J4" s="10"/>
    </row>
    <row r="5" spans="1:10" ht="18">
      <c r="A5" s="10"/>
      <c r="B5" s="12" t="s">
        <v>69</v>
      </c>
      <c r="C5" s="43"/>
      <c r="D5" s="43"/>
      <c r="E5" s="10"/>
      <c r="F5" s="10"/>
      <c r="G5" s="10"/>
      <c r="H5" s="10"/>
      <c r="I5" s="10"/>
      <c r="J5" s="10"/>
    </row>
    <row r="6" spans="1:10" ht="18">
      <c r="A6" s="10"/>
      <c r="B6" s="12" t="s">
        <v>130</v>
      </c>
      <c r="C6" s="43"/>
      <c r="D6" s="43"/>
      <c r="E6" s="59"/>
      <c r="F6" s="59"/>
      <c r="G6" s="59"/>
      <c r="H6" s="10"/>
      <c r="I6" s="10"/>
      <c r="J6" s="10"/>
    </row>
    <row r="7" spans="1:10" ht="15.75">
      <c r="A7" s="10"/>
      <c r="B7" s="30"/>
      <c r="C7" s="30"/>
      <c r="D7" s="30"/>
      <c r="E7" s="59" t="s">
        <v>137</v>
      </c>
      <c r="F7" s="59"/>
      <c r="G7" s="59" t="s">
        <v>136</v>
      </c>
      <c r="H7" s="10"/>
      <c r="I7" s="10"/>
      <c r="J7" s="10"/>
    </row>
    <row r="8" spans="1:10" ht="15.75">
      <c r="A8" s="10"/>
      <c r="B8" s="30"/>
      <c r="C8" s="30"/>
      <c r="D8" s="30"/>
      <c r="E8" s="14" t="s">
        <v>67</v>
      </c>
      <c r="F8" s="10"/>
      <c r="G8" s="14" t="s">
        <v>67</v>
      </c>
      <c r="H8" s="10"/>
      <c r="I8" s="10"/>
      <c r="J8" s="10"/>
    </row>
    <row r="9" spans="1:10" ht="15.75">
      <c r="A9" s="10"/>
      <c r="B9" s="10"/>
      <c r="C9" s="10"/>
      <c r="D9" s="10"/>
      <c r="E9" s="60">
        <v>40268</v>
      </c>
      <c r="F9" s="10"/>
      <c r="G9" s="60">
        <v>39903</v>
      </c>
      <c r="H9" s="10"/>
      <c r="I9" s="10"/>
      <c r="J9" s="10"/>
    </row>
    <row r="10" spans="1:10" ht="15.75">
      <c r="A10" s="10"/>
      <c r="B10" s="10"/>
      <c r="C10" s="10"/>
      <c r="D10" s="10"/>
      <c r="E10" s="14" t="s">
        <v>6</v>
      </c>
      <c r="F10" s="10"/>
      <c r="G10" s="14" t="s">
        <v>6</v>
      </c>
      <c r="H10" s="10"/>
      <c r="I10" s="10"/>
      <c r="J10" s="10"/>
    </row>
    <row r="11" spans="1:10" ht="18">
      <c r="A11" s="10"/>
      <c r="B11" s="13" t="s">
        <v>90</v>
      </c>
      <c r="C11" s="13"/>
      <c r="D11" s="13"/>
      <c r="E11" s="40"/>
      <c r="F11" s="13"/>
      <c r="G11" s="40"/>
      <c r="H11" s="10"/>
      <c r="I11" s="10"/>
      <c r="J11" s="10"/>
    </row>
    <row r="12" spans="1:10" ht="18">
      <c r="A12" s="10"/>
      <c r="C12" s="13" t="s">
        <v>60</v>
      </c>
      <c r="D12" s="13"/>
      <c r="E12" s="40">
        <v>217202</v>
      </c>
      <c r="F12" s="13"/>
      <c r="G12" s="40">
        <v>218641</v>
      </c>
      <c r="H12" s="10"/>
      <c r="I12" s="10"/>
      <c r="J12" s="10"/>
    </row>
    <row r="13" spans="1:10" ht="18">
      <c r="A13" s="10"/>
      <c r="C13" s="13" t="s">
        <v>109</v>
      </c>
      <c r="D13" s="13"/>
      <c r="E13" s="40">
        <v>30819</v>
      </c>
      <c r="F13" s="13"/>
      <c r="G13" s="40">
        <v>31185</v>
      </c>
      <c r="H13" s="10"/>
      <c r="I13" s="10"/>
      <c r="J13" s="10"/>
    </row>
    <row r="14" spans="1:10" ht="18">
      <c r="A14" s="10"/>
      <c r="C14" s="13" t="s">
        <v>91</v>
      </c>
      <c r="D14" s="13"/>
      <c r="E14" s="40">
        <v>15737</v>
      </c>
      <c r="F14" s="13"/>
      <c r="G14" s="40">
        <v>15775</v>
      </c>
      <c r="H14" s="10"/>
      <c r="I14" s="10"/>
      <c r="J14" s="10"/>
    </row>
    <row r="15" spans="1:10" ht="18">
      <c r="A15" s="10"/>
      <c r="C15" s="13" t="s">
        <v>61</v>
      </c>
      <c r="D15" s="13"/>
      <c r="E15" s="40">
        <v>41959</v>
      </c>
      <c r="F15" s="13"/>
      <c r="G15" s="40">
        <v>41959</v>
      </c>
      <c r="H15" s="10"/>
      <c r="I15" s="10"/>
      <c r="J15" s="10"/>
    </row>
    <row r="16" spans="1:10" ht="18">
      <c r="A16" s="10"/>
      <c r="C16" s="13" t="s">
        <v>110</v>
      </c>
      <c r="D16" s="13"/>
      <c r="E16" s="40">
        <v>112</v>
      </c>
      <c r="F16" s="13"/>
      <c r="G16" s="74">
        <v>219</v>
      </c>
      <c r="H16" s="10"/>
      <c r="I16" s="10"/>
      <c r="J16" s="10"/>
    </row>
    <row r="17" spans="1:10" ht="18">
      <c r="A17" s="10"/>
      <c r="C17" s="13" t="s">
        <v>9</v>
      </c>
      <c r="D17" s="13"/>
      <c r="E17" s="40">
        <v>6900</v>
      </c>
      <c r="F17" s="13"/>
      <c r="G17" s="40">
        <v>6713</v>
      </c>
      <c r="H17" s="10"/>
      <c r="I17" s="10"/>
      <c r="J17" s="10"/>
    </row>
    <row r="18" spans="1:10" ht="18">
      <c r="A18" s="10"/>
      <c r="C18" s="13" t="s">
        <v>10</v>
      </c>
      <c r="D18" s="13"/>
      <c r="E18" s="40">
        <v>954</v>
      </c>
      <c r="F18" s="13"/>
      <c r="G18" s="40">
        <v>1113</v>
      </c>
      <c r="H18" s="10"/>
      <c r="I18" s="10"/>
      <c r="J18" s="10"/>
    </row>
    <row r="19" spans="1:10" ht="18">
      <c r="A19" s="10"/>
      <c r="C19" s="13" t="s">
        <v>85</v>
      </c>
      <c r="D19" s="13"/>
      <c r="E19" s="40">
        <v>27195</v>
      </c>
      <c r="F19" s="13"/>
      <c r="G19" s="40">
        <v>27113</v>
      </c>
      <c r="H19" s="10"/>
      <c r="I19" s="10"/>
      <c r="J19" s="10"/>
    </row>
    <row r="20" spans="1:10" ht="18">
      <c r="A20" s="10"/>
      <c r="C20" s="13" t="s">
        <v>83</v>
      </c>
      <c r="D20" s="13"/>
      <c r="E20" s="40">
        <v>230</v>
      </c>
      <c r="F20" s="13"/>
      <c r="G20" s="40">
        <v>1732</v>
      </c>
      <c r="H20" s="10"/>
      <c r="I20" s="10"/>
      <c r="J20" s="10"/>
    </row>
    <row r="21" spans="1:10" ht="18">
      <c r="A21" s="10"/>
      <c r="B21" s="13"/>
      <c r="C21" s="13"/>
      <c r="D21" s="13"/>
      <c r="E21" s="40"/>
      <c r="F21" s="13"/>
      <c r="G21" s="40"/>
      <c r="H21" s="10"/>
      <c r="I21" s="10"/>
      <c r="J21" s="10"/>
    </row>
    <row r="22" spans="1:10" ht="18">
      <c r="A22" s="10"/>
      <c r="B22" s="13" t="s">
        <v>11</v>
      </c>
      <c r="C22" s="13"/>
      <c r="D22" s="13"/>
      <c r="E22" s="40"/>
      <c r="F22" s="13"/>
      <c r="G22" s="40"/>
      <c r="H22" s="10"/>
      <c r="I22" s="10"/>
      <c r="J22" s="10"/>
    </row>
    <row r="23" spans="1:10" ht="18">
      <c r="A23" s="10"/>
      <c r="B23" s="13"/>
      <c r="C23" s="13" t="s">
        <v>15</v>
      </c>
      <c r="D23" s="13"/>
      <c r="E23" s="40">
        <v>22506</v>
      </c>
      <c r="F23" s="13"/>
      <c r="G23" s="40">
        <v>22752</v>
      </c>
      <c r="H23" s="10"/>
      <c r="I23" s="10"/>
      <c r="J23" s="10"/>
    </row>
    <row r="24" spans="1:10" ht="18">
      <c r="A24" s="10"/>
      <c r="B24" s="13"/>
      <c r="C24" s="13" t="s">
        <v>84</v>
      </c>
      <c r="D24" s="13"/>
      <c r="E24" s="40">
        <v>0</v>
      </c>
      <c r="F24" s="13"/>
      <c r="G24" s="40">
        <v>7833</v>
      </c>
      <c r="H24" s="10"/>
      <c r="I24" s="10"/>
      <c r="J24" s="10"/>
    </row>
    <row r="25" spans="1:10" ht="18">
      <c r="A25" s="10"/>
      <c r="B25" s="13"/>
      <c r="C25" s="13" t="s">
        <v>58</v>
      </c>
      <c r="D25" s="13"/>
      <c r="E25" s="40">
        <v>214943</v>
      </c>
      <c r="F25" s="13"/>
      <c r="G25" s="40">
        <v>198381</v>
      </c>
      <c r="H25" s="10"/>
      <c r="I25" s="10"/>
      <c r="J25" s="10"/>
    </row>
    <row r="26" spans="1:10" ht="18">
      <c r="A26" s="10"/>
      <c r="B26" s="13"/>
      <c r="C26" s="13" t="s">
        <v>57</v>
      </c>
      <c r="D26" s="13"/>
      <c r="E26" s="40">
        <v>22025</v>
      </c>
      <c r="F26" s="13"/>
      <c r="G26" s="40">
        <v>17119</v>
      </c>
      <c r="H26" s="10"/>
      <c r="I26" s="10"/>
      <c r="J26" s="10"/>
    </row>
    <row r="27" spans="1:10" ht="18">
      <c r="A27" s="10"/>
      <c r="B27" s="13"/>
      <c r="C27" s="13" t="s">
        <v>59</v>
      </c>
      <c r="D27" s="13"/>
      <c r="E27" s="40">
        <v>10978</v>
      </c>
      <c r="F27" s="13"/>
      <c r="G27" s="40">
        <v>20763</v>
      </c>
      <c r="H27" s="10"/>
      <c r="I27" s="10"/>
      <c r="J27" s="10"/>
    </row>
    <row r="28" spans="1:10" ht="18">
      <c r="A28" s="10"/>
      <c r="B28" s="13"/>
      <c r="C28" s="13"/>
      <c r="D28" s="13"/>
      <c r="E28" s="40"/>
      <c r="F28" s="13"/>
      <c r="G28" s="40"/>
      <c r="H28" s="10"/>
      <c r="I28" s="10"/>
      <c r="J28" s="10"/>
    </row>
    <row r="29" spans="1:10" ht="18">
      <c r="A29" s="10"/>
      <c r="B29" s="13"/>
      <c r="C29" s="13"/>
      <c r="D29" s="13"/>
      <c r="E29" s="41">
        <f>SUM(E22:E27)</f>
        <v>270452</v>
      </c>
      <c r="F29" s="13"/>
      <c r="G29" s="41">
        <f>SUM(G22:G27)</f>
        <v>266848</v>
      </c>
      <c r="H29" s="10"/>
      <c r="I29" s="10"/>
      <c r="J29" s="10"/>
    </row>
    <row r="30" spans="1:10" ht="18">
      <c r="A30" s="10"/>
      <c r="B30" s="13"/>
      <c r="C30" s="13"/>
      <c r="D30" s="13"/>
      <c r="E30" s="41"/>
      <c r="F30" s="13"/>
      <c r="G30" s="41"/>
      <c r="H30" s="10"/>
      <c r="I30" s="10"/>
      <c r="J30" s="10"/>
    </row>
    <row r="31" spans="1:10" ht="18">
      <c r="A31" s="10"/>
      <c r="B31" s="13" t="s">
        <v>12</v>
      </c>
      <c r="C31" s="13"/>
      <c r="D31" s="13"/>
      <c r="E31" s="40"/>
      <c r="F31" s="13"/>
      <c r="G31" s="40"/>
      <c r="H31" s="10"/>
      <c r="I31" s="10"/>
      <c r="J31" s="10"/>
    </row>
    <row r="32" spans="1:10" ht="18">
      <c r="A32" s="10"/>
      <c r="B32" s="13"/>
      <c r="C32" s="13" t="s">
        <v>62</v>
      </c>
      <c r="D32" s="13"/>
      <c r="E32" s="40">
        <v>25741</v>
      </c>
      <c r="F32" s="13"/>
      <c r="G32" s="40">
        <v>44974</v>
      </c>
      <c r="H32" s="10"/>
      <c r="I32" s="10"/>
      <c r="J32" s="10"/>
    </row>
    <row r="33" spans="1:10" ht="18">
      <c r="A33" s="10"/>
      <c r="B33" s="13"/>
      <c r="C33" s="13" t="s">
        <v>63</v>
      </c>
      <c r="D33" s="13"/>
      <c r="E33" s="40">
        <v>91147</v>
      </c>
      <c r="F33" s="13"/>
      <c r="G33" s="40">
        <v>75945</v>
      </c>
      <c r="H33" s="10"/>
      <c r="I33" s="10"/>
      <c r="J33" s="10"/>
    </row>
    <row r="34" spans="1:10" ht="18">
      <c r="A34" s="10"/>
      <c r="B34" s="13"/>
      <c r="C34" s="13" t="s">
        <v>53</v>
      </c>
      <c r="D34" s="13"/>
      <c r="E34" s="40">
        <v>45000</v>
      </c>
      <c r="F34" s="13"/>
      <c r="G34" s="40">
        <v>0</v>
      </c>
      <c r="H34" s="10"/>
      <c r="I34" s="10"/>
      <c r="J34" s="10"/>
    </row>
    <row r="35" spans="1:10" ht="18">
      <c r="A35" s="10"/>
      <c r="B35" s="13"/>
      <c r="C35" s="13" t="s">
        <v>49</v>
      </c>
      <c r="D35" s="13"/>
      <c r="E35" s="40">
        <v>34</v>
      </c>
      <c r="F35" s="13"/>
      <c r="G35" s="40">
        <v>169</v>
      </c>
      <c r="H35" s="10"/>
      <c r="I35" s="10"/>
      <c r="J35" s="10"/>
    </row>
    <row r="36" spans="1:10" ht="18">
      <c r="A36" s="10"/>
      <c r="B36" s="13"/>
      <c r="C36" s="13" t="s">
        <v>4</v>
      </c>
      <c r="D36" s="13"/>
      <c r="E36" s="40">
        <v>1862</v>
      </c>
      <c r="F36" s="13"/>
      <c r="G36" s="40">
        <v>2193</v>
      </c>
      <c r="H36" s="10"/>
      <c r="I36" s="10"/>
      <c r="J36" s="10"/>
    </row>
    <row r="37" spans="1:10" ht="18">
      <c r="A37" s="10"/>
      <c r="B37" s="13"/>
      <c r="C37" s="13"/>
      <c r="D37" s="13"/>
      <c r="E37" s="40"/>
      <c r="F37" s="13"/>
      <c r="G37" s="40"/>
      <c r="H37" s="10"/>
      <c r="I37" s="10"/>
      <c r="J37" s="10"/>
    </row>
    <row r="38" spans="1:10" ht="18">
      <c r="A38" s="10"/>
      <c r="B38" s="13"/>
      <c r="C38" s="13"/>
      <c r="D38" s="13"/>
      <c r="E38" s="41">
        <f>SUM(E30:E36)</f>
        <v>163784</v>
      </c>
      <c r="F38" s="13"/>
      <c r="G38" s="41">
        <f>SUM(G30:G36)</f>
        <v>123281</v>
      </c>
      <c r="H38" s="10"/>
      <c r="I38" s="10"/>
      <c r="J38" s="10"/>
    </row>
    <row r="39" spans="1:10" ht="18">
      <c r="A39" s="10"/>
      <c r="B39" s="13"/>
      <c r="C39" s="13"/>
      <c r="D39" s="13"/>
      <c r="E39" s="41"/>
      <c r="F39" s="13"/>
      <c r="G39" s="41"/>
      <c r="H39" s="10"/>
      <c r="I39" s="10"/>
      <c r="J39" s="10"/>
    </row>
    <row r="40" spans="1:10" ht="18">
      <c r="A40" s="10"/>
      <c r="B40" s="13" t="s">
        <v>13</v>
      </c>
      <c r="C40" s="13"/>
      <c r="D40" s="13"/>
      <c r="E40" s="40">
        <f>E29-E38</f>
        <v>106668</v>
      </c>
      <c r="F40" s="13"/>
      <c r="G40" s="40">
        <f>G29-G38</f>
        <v>143567</v>
      </c>
      <c r="H40" s="10"/>
      <c r="I40" s="10"/>
      <c r="J40" s="10"/>
    </row>
    <row r="41" spans="1:10" ht="18.75" thickBot="1">
      <c r="A41" s="10"/>
      <c r="B41" s="13"/>
      <c r="C41" s="13"/>
      <c r="D41" s="13"/>
      <c r="E41" s="40"/>
      <c r="F41" s="13"/>
      <c r="G41" s="40"/>
      <c r="H41" s="10"/>
      <c r="I41" s="10"/>
      <c r="J41" s="10"/>
    </row>
    <row r="42" spans="1:10" ht="18.75" thickBot="1">
      <c r="A42" s="10"/>
      <c r="B42" s="13"/>
      <c r="C42" s="13"/>
      <c r="D42" s="13"/>
      <c r="E42" s="42">
        <f>E40+SUM(E10:E21)</f>
        <v>447776</v>
      </c>
      <c r="F42" s="13"/>
      <c r="G42" s="42">
        <f>G40+SUM(G10:G21)</f>
        <v>488017</v>
      </c>
      <c r="H42" s="10"/>
      <c r="I42" s="10"/>
      <c r="J42" s="10"/>
    </row>
    <row r="43" spans="1:10" ht="18">
      <c r="A43" s="10"/>
      <c r="B43" s="13"/>
      <c r="C43" s="13"/>
      <c r="D43" s="13"/>
      <c r="E43" s="42"/>
      <c r="F43" s="13"/>
      <c r="G43" s="42"/>
      <c r="H43" s="10"/>
      <c r="I43" s="10"/>
      <c r="J43" s="10"/>
    </row>
    <row r="44" spans="1:10" ht="18">
      <c r="A44" s="10"/>
      <c r="B44" s="13" t="s">
        <v>94</v>
      </c>
      <c r="C44" s="13"/>
      <c r="D44" s="13"/>
      <c r="E44" s="40"/>
      <c r="F44" s="13"/>
      <c r="G44" s="40"/>
      <c r="H44" s="10"/>
      <c r="I44" s="10"/>
      <c r="J44" s="10"/>
    </row>
    <row r="45" spans="1:10" ht="18">
      <c r="A45" s="10"/>
      <c r="C45" s="13" t="s">
        <v>71</v>
      </c>
      <c r="D45" s="13"/>
      <c r="E45" s="40">
        <v>171710</v>
      </c>
      <c r="F45" s="13"/>
      <c r="G45" s="40">
        <v>171710</v>
      </c>
      <c r="H45" s="10"/>
      <c r="I45" s="10"/>
      <c r="J45" s="10"/>
    </row>
    <row r="46" spans="1:10" ht="18">
      <c r="A46" s="10"/>
      <c r="C46" s="13" t="s">
        <v>14</v>
      </c>
      <c r="D46" s="13"/>
      <c r="E46" s="40">
        <f>+E48-E45</f>
        <v>168472</v>
      </c>
      <c r="F46" s="13"/>
      <c r="G46" s="40">
        <f>+G48-G45</f>
        <v>171969</v>
      </c>
      <c r="H46" s="10"/>
      <c r="I46" s="10"/>
      <c r="J46" s="10"/>
    </row>
    <row r="47" spans="1:10" ht="18">
      <c r="A47" s="10"/>
      <c r="B47" s="13"/>
      <c r="C47" s="13"/>
      <c r="D47" s="13"/>
      <c r="E47" s="18"/>
      <c r="F47" s="18"/>
      <c r="G47" s="18"/>
      <c r="H47" s="10"/>
      <c r="I47" s="10"/>
      <c r="J47" s="10"/>
    </row>
    <row r="48" spans="1:10" ht="18">
      <c r="A48" s="10"/>
      <c r="C48" s="13" t="s">
        <v>107</v>
      </c>
      <c r="D48" s="13"/>
      <c r="E48" s="41">
        <f>'Equity Change'!L26</f>
        <v>340182</v>
      </c>
      <c r="F48" s="13"/>
      <c r="G48" s="41">
        <v>343679</v>
      </c>
      <c r="H48" s="10"/>
      <c r="I48" s="10"/>
      <c r="J48" s="10"/>
    </row>
    <row r="49" spans="1:10" ht="18">
      <c r="A49" s="10"/>
      <c r="B49" s="13"/>
      <c r="C49" s="13"/>
      <c r="D49" s="13"/>
      <c r="E49" s="40"/>
      <c r="F49" s="13"/>
      <c r="G49" s="40"/>
      <c r="H49" s="10"/>
      <c r="I49" s="10"/>
      <c r="J49" s="10"/>
    </row>
    <row r="50" spans="1:10" ht="18">
      <c r="A50" s="10"/>
      <c r="C50" s="13" t="s">
        <v>70</v>
      </c>
      <c r="D50" s="13"/>
      <c r="E50" s="18">
        <f>'Equity Change'!N26</f>
        <v>-534</v>
      </c>
      <c r="F50" s="13"/>
      <c r="G50" s="18">
        <v>-1526</v>
      </c>
      <c r="H50" s="10"/>
      <c r="I50" s="10"/>
      <c r="J50" s="10"/>
    </row>
    <row r="51" spans="1:10" ht="18">
      <c r="A51" s="10"/>
      <c r="B51" s="13"/>
      <c r="C51" s="13"/>
      <c r="D51" s="13"/>
      <c r="E51" s="18"/>
      <c r="F51" s="13"/>
      <c r="G51" s="18"/>
      <c r="H51" s="10"/>
      <c r="I51" s="10"/>
      <c r="J51" s="10"/>
    </row>
    <row r="52" spans="1:10" ht="18">
      <c r="A52" s="10"/>
      <c r="B52" s="13"/>
      <c r="C52" s="13" t="s">
        <v>108</v>
      </c>
      <c r="D52" s="13"/>
      <c r="E52" s="64">
        <f>+E50+E48</f>
        <v>339648</v>
      </c>
      <c r="F52" s="13"/>
      <c r="G52" s="64">
        <f>+G50+G48</f>
        <v>342153</v>
      </c>
      <c r="H52" s="10"/>
      <c r="I52" s="10"/>
      <c r="J52" s="10"/>
    </row>
    <row r="53" spans="1:10" ht="18">
      <c r="A53" s="10"/>
      <c r="B53" s="13"/>
      <c r="C53" s="13"/>
      <c r="D53" s="13"/>
      <c r="E53" s="40"/>
      <c r="F53" s="13"/>
      <c r="G53" s="40"/>
      <c r="H53" s="10"/>
      <c r="I53" s="10"/>
      <c r="J53" s="10"/>
    </row>
    <row r="54" spans="1:10" ht="18">
      <c r="A54" s="10"/>
      <c r="B54" s="13"/>
      <c r="C54" s="13"/>
      <c r="D54" s="13"/>
      <c r="E54" s="40"/>
      <c r="F54" s="13"/>
      <c r="G54" s="40"/>
      <c r="H54" s="10"/>
      <c r="I54" s="10"/>
      <c r="J54" s="10"/>
    </row>
    <row r="55" spans="1:10" ht="18">
      <c r="A55" s="10"/>
      <c r="B55" s="13" t="s">
        <v>72</v>
      </c>
      <c r="C55" s="13"/>
      <c r="D55" s="13"/>
      <c r="E55" s="40"/>
      <c r="F55" s="13"/>
      <c r="G55" s="40"/>
      <c r="H55" s="10"/>
      <c r="I55" s="10"/>
      <c r="J55" s="10"/>
    </row>
    <row r="56" spans="1:10" ht="18">
      <c r="A56" s="10"/>
      <c r="B56" s="13"/>
      <c r="C56" s="13" t="s">
        <v>74</v>
      </c>
      <c r="D56" s="13"/>
      <c r="E56" s="40">
        <v>8686</v>
      </c>
      <c r="F56" s="13"/>
      <c r="G56" s="40">
        <v>7296</v>
      </c>
      <c r="H56" s="10"/>
      <c r="I56" s="10"/>
      <c r="J56" s="10"/>
    </row>
    <row r="57" spans="1:10" ht="18">
      <c r="A57" s="10"/>
      <c r="B57" s="13"/>
      <c r="C57" s="13" t="s">
        <v>46</v>
      </c>
      <c r="D57" s="13"/>
      <c r="E57" s="40">
        <v>59208</v>
      </c>
      <c r="F57" s="13"/>
      <c r="G57" s="40">
        <v>53300</v>
      </c>
      <c r="H57" s="10"/>
      <c r="I57" s="10"/>
      <c r="J57" s="10"/>
    </row>
    <row r="58" spans="1:10" ht="18">
      <c r="A58" s="10"/>
      <c r="B58" s="13"/>
      <c r="C58" s="13" t="s">
        <v>49</v>
      </c>
      <c r="D58" s="13"/>
      <c r="E58" s="40">
        <v>0</v>
      </c>
      <c r="F58" s="13"/>
      <c r="G58" s="40">
        <v>34</v>
      </c>
      <c r="H58" s="10"/>
      <c r="I58" s="10"/>
      <c r="J58" s="10"/>
    </row>
    <row r="59" spans="1:10" ht="18">
      <c r="A59" s="10"/>
      <c r="B59" s="13"/>
      <c r="C59" s="13" t="s">
        <v>53</v>
      </c>
      <c r="D59" s="13"/>
      <c r="E59" s="40">
        <v>40000</v>
      </c>
      <c r="F59" s="13"/>
      <c r="G59" s="40">
        <v>85000</v>
      </c>
      <c r="H59" s="10"/>
      <c r="I59" s="10"/>
      <c r="J59" s="10"/>
    </row>
    <row r="60" spans="1:10" ht="18">
      <c r="A60" s="10"/>
      <c r="B60" s="13"/>
      <c r="C60" s="13" t="s">
        <v>50</v>
      </c>
      <c r="D60" s="13"/>
      <c r="E60" s="40">
        <v>234</v>
      </c>
      <c r="F60" s="13"/>
      <c r="G60" s="40">
        <v>234</v>
      </c>
      <c r="H60" s="10"/>
      <c r="I60" s="10"/>
      <c r="J60" s="10"/>
    </row>
    <row r="61" spans="1:10" ht="18.75" thickBot="1">
      <c r="A61" s="10"/>
      <c r="B61" s="13"/>
      <c r="C61" s="13"/>
      <c r="D61" s="13"/>
      <c r="E61" s="40"/>
      <c r="F61" s="13"/>
      <c r="G61" s="40"/>
      <c r="H61" s="10"/>
      <c r="I61" s="10"/>
      <c r="J61" s="10"/>
    </row>
    <row r="62" spans="1:10" ht="18.75" thickBot="1">
      <c r="A62" s="10"/>
      <c r="B62" s="13"/>
      <c r="C62" s="13"/>
      <c r="D62" s="13"/>
      <c r="E62" s="42">
        <f>SUM(E52:E60)</f>
        <v>447776</v>
      </c>
      <c r="F62" s="13"/>
      <c r="G62" s="42">
        <f>SUM(G52:G60)</f>
        <v>488017</v>
      </c>
      <c r="H62" s="10"/>
      <c r="I62" s="10"/>
      <c r="J62" s="10"/>
    </row>
    <row r="63" spans="1:10" ht="18">
      <c r="A63" s="10"/>
      <c r="B63" s="13"/>
      <c r="C63" s="13"/>
      <c r="D63" s="13"/>
      <c r="E63" s="42"/>
      <c r="F63" s="13"/>
      <c r="G63" s="42"/>
      <c r="H63" s="10"/>
      <c r="I63" s="10"/>
      <c r="J63" s="10"/>
    </row>
    <row r="64" spans="1:10" ht="15.75">
      <c r="A64" s="10"/>
      <c r="B64" s="30" t="s">
        <v>73</v>
      </c>
      <c r="C64" s="30"/>
      <c r="D64" s="30"/>
      <c r="E64" s="10"/>
      <c r="F64" s="10"/>
      <c r="G64" s="10"/>
      <c r="H64" s="10"/>
      <c r="I64" s="10"/>
      <c r="J64" s="10"/>
    </row>
    <row r="65" spans="1:10" ht="15.75">
      <c r="A65" s="10"/>
      <c r="B65" s="30" t="str">
        <f>'Income Statemen'!C65</f>
        <v> Annual Financial Report for the year ended 31st March 2009)</v>
      </c>
      <c r="C65" s="30"/>
      <c r="D65" s="3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8.75">
      <c r="A67" s="2"/>
      <c r="B67" s="3"/>
      <c r="C67" s="3"/>
      <c r="D67" s="3"/>
      <c r="E67" s="3"/>
      <c r="F67" s="3"/>
      <c r="G67" s="3"/>
      <c r="H67" s="3"/>
      <c r="I67" s="3"/>
      <c r="J67" s="5"/>
    </row>
    <row r="68" spans="1:10" ht="18.75">
      <c r="A68" s="2"/>
      <c r="B68" s="3"/>
      <c r="C68" s="3"/>
      <c r="D68" s="3"/>
      <c r="E68" s="4"/>
      <c r="F68" s="3"/>
      <c r="G68" s="4"/>
      <c r="H68" s="3"/>
      <c r="I68" s="3"/>
      <c r="J68" s="5"/>
    </row>
    <row r="69" spans="1:10" ht="18.75">
      <c r="A69" s="2"/>
      <c r="B69" s="3"/>
      <c r="C69" s="3"/>
      <c r="D69" s="3"/>
      <c r="E69" s="4"/>
      <c r="F69" s="4"/>
      <c r="G69" s="4"/>
      <c r="H69" s="3"/>
      <c r="I69" s="3"/>
      <c r="J69" s="5"/>
    </row>
    <row r="70" spans="2:10" ht="18">
      <c r="B70" s="5"/>
      <c r="C70" s="5"/>
      <c r="D70" s="5"/>
      <c r="E70" s="69"/>
      <c r="F70" s="5"/>
      <c r="G70" s="69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69"/>
      <c r="F72" s="5"/>
      <c r="G72" s="69"/>
      <c r="H72" s="5"/>
      <c r="I72" s="5"/>
      <c r="J72" s="5"/>
    </row>
    <row r="73" spans="2:10" ht="18">
      <c r="B73" s="5"/>
      <c r="C73" s="5"/>
      <c r="D73" s="5"/>
      <c r="E73" s="69"/>
      <c r="F73" s="5"/>
      <c r="G73" s="69"/>
      <c r="H73" s="5"/>
      <c r="I73" s="5"/>
      <c r="J73" s="5"/>
    </row>
    <row r="74" spans="2:10" ht="18">
      <c r="B74" s="5"/>
      <c r="C74" s="5"/>
      <c r="D74" s="5"/>
      <c r="E74" s="69"/>
      <c r="F74" s="5"/>
      <c r="G74" s="69"/>
      <c r="H74" s="5"/>
      <c r="I74" s="5"/>
      <c r="J74" s="5"/>
    </row>
    <row r="75" spans="2:10" ht="18">
      <c r="B75" s="5"/>
      <c r="C75" s="5"/>
      <c r="D75" s="5"/>
      <c r="E75" s="71"/>
      <c r="F75" s="72"/>
      <c r="G75" s="71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70"/>
      <c r="F77" s="5"/>
      <c r="G77" s="70"/>
      <c r="H77" s="5"/>
      <c r="I77" s="5"/>
      <c r="J77" s="5"/>
    </row>
    <row r="78" spans="2:10" ht="18">
      <c r="B78" s="5"/>
      <c r="C78" s="5"/>
      <c r="D78" s="5"/>
      <c r="E78" s="69"/>
      <c r="F78" s="5"/>
      <c r="G78" s="69"/>
      <c r="H78" s="5"/>
      <c r="I78" s="5"/>
      <c r="J78" s="5"/>
    </row>
    <row r="79" spans="2:10" ht="18">
      <c r="B79" s="5"/>
      <c r="C79" s="5"/>
      <c r="D79" s="5"/>
      <c r="E79" s="69"/>
      <c r="F79" s="5"/>
      <c r="G79" s="69"/>
      <c r="H79" s="5"/>
      <c r="I79" s="5"/>
      <c r="J79" s="5"/>
    </row>
    <row r="80" spans="2:10" ht="18">
      <c r="B80" s="5"/>
      <c r="C80" s="5"/>
      <c r="D80" s="5"/>
      <c r="E80" s="69"/>
      <c r="F80" s="5"/>
      <c r="G80" s="69"/>
      <c r="H80" s="5"/>
      <c r="I80" s="5"/>
      <c r="J80" s="5"/>
    </row>
    <row r="81" spans="2:10" ht="18">
      <c r="B81" s="5"/>
      <c r="C81" s="5"/>
      <c r="D81" s="5"/>
      <c r="E81" s="71"/>
      <c r="F81" s="72"/>
      <c r="G81" s="71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73"/>
      <c r="F83" s="73"/>
      <c r="G83" s="73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">
      <c r="B120" s="5"/>
      <c r="C120" s="5"/>
      <c r="D120" s="5"/>
      <c r="E120" s="5"/>
      <c r="F120" s="5"/>
      <c r="G120" s="5"/>
      <c r="H120" s="5"/>
      <c r="I120" s="5"/>
      <c r="J120" s="5"/>
    </row>
  </sheetData>
  <printOptions horizontalCentered="1"/>
  <pageMargins left="0.5" right="0.15" top="0.25" bottom="0.15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62"/>
  <sheetViews>
    <sheetView showOutlineSymbols="0" zoomScale="60" zoomScaleNormal="60" workbookViewId="0" topLeftCell="A1">
      <selection activeCell="G40" sqref="G40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8" width="11.10546875" style="1" customWidth="1"/>
    <col min="9" max="9" width="2.10546875" style="1" customWidth="1"/>
    <col min="10" max="10" width="11.10546875" style="1" customWidth="1"/>
    <col min="11" max="11" width="1.88671875" style="1" customWidth="1"/>
    <col min="12" max="12" width="10.77734375" style="1" customWidth="1"/>
    <col min="13" max="13" width="2.21484375" style="1" customWidth="1"/>
    <col min="14" max="14" width="9.6640625" style="1" customWidth="1"/>
    <col min="15" max="15" width="1.88671875" style="1" customWidth="1"/>
    <col min="16" max="16" width="9.6640625" style="1" customWidth="1"/>
    <col min="17" max="17" width="1.5625" style="1" customWidth="1"/>
    <col min="18" max="16384" width="9.6640625" style="1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3.25">
      <c r="A2" s="10"/>
      <c r="B2" s="44" t="s">
        <v>47</v>
      </c>
      <c r="C2" s="11"/>
      <c r="D2" s="10"/>
      <c r="E2" s="10"/>
      <c r="F2" s="10"/>
      <c r="G2" s="10"/>
      <c r="H2" s="10"/>
      <c r="I2" s="10"/>
      <c r="J2" s="10"/>
      <c r="K2" s="10"/>
    </row>
    <row r="3" spans="1:11" ht="15">
      <c r="A3" s="10"/>
      <c r="B3" s="38" t="s">
        <v>48</v>
      </c>
      <c r="C3" s="10"/>
      <c r="D3" s="10"/>
      <c r="E3" s="10"/>
      <c r="F3" s="10"/>
      <c r="G3" s="10"/>
      <c r="H3" s="10"/>
      <c r="I3" s="10"/>
      <c r="J3" s="10"/>
      <c r="K3" s="10"/>
    </row>
    <row r="4" spans="1:11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8">
      <c r="A5" s="10"/>
      <c r="B5" s="12" t="s">
        <v>51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ht="18">
      <c r="A6" s="10"/>
      <c r="B6" s="12" t="str">
        <f>'Income Statemen'!C6</f>
        <v>FOR THE YEAR ENDED 31 MARCH 2010</v>
      </c>
      <c r="C6" s="10"/>
      <c r="D6" s="29"/>
      <c r="E6" s="10"/>
      <c r="F6" s="10"/>
      <c r="G6" s="10"/>
      <c r="H6" s="10"/>
      <c r="I6" s="10"/>
      <c r="J6" s="10"/>
      <c r="K6" s="10"/>
    </row>
    <row r="7" spans="1:11" ht="18">
      <c r="A7" s="10"/>
      <c r="B7" s="12"/>
      <c r="C7" s="10"/>
      <c r="D7" s="29"/>
      <c r="E7" s="10"/>
      <c r="F7" s="10"/>
      <c r="G7" s="10"/>
      <c r="H7" s="10"/>
      <c r="I7" s="10"/>
      <c r="J7" s="10"/>
      <c r="K7" s="10"/>
    </row>
    <row r="8" spans="1:11" ht="18">
      <c r="A8" s="10"/>
      <c r="B8" s="12"/>
      <c r="C8" s="10"/>
      <c r="D8" s="29"/>
      <c r="E8" s="10"/>
      <c r="F8" s="10"/>
      <c r="G8" s="10"/>
      <c r="H8" s="10"/>
      <c r="I8" s="10"/>
      <c r="J8" s="10"/>
      <c r="K8" s="10"/>
    </row>
    <row r="9" spans="1:16" ht="18">
      <c r="A9" s="10"/>
      <c r="B9" s="12"/>
      <c r="C9" s="10"/>
      <c r="D9" s="18"/>
      <c r="E9" s="62" t="s">
        <v>118</v>
      </c>
      <c r="F9" s="10"/>
      <c r="G9" s="10"/>
      <c r="H9" s="10"/>
      <c r="I9" s="10"/>
      <c r="J9" s="10"/>
      <c r="K9" s="10"/>
      <c r="N9" s="63" t="s">
        <v>92</v>
      </c>
      <c r="O9" s="63"/>
      <c r="P9" s="63" t="s">
        <v>30</v>
      </c>
    </row>
    <row r="10" spans="1:16" ht="18">
      <c r="A10" s="10"/>
      <c r="B10" s="12"/>
      <c r="C10" s="10"/>
      <c r="D10" s="29"/>
      <c r="E10" s="10"/>
      <c r="F10" s="10"/>
      <c r="G10" s="10"/>
      <c r="H10" s="10"/>
      <c r="I10" s="10"/>
      <c r="J10" s="10"/>
      <c r="K10" s="10"/>
      <c r="N10" s="63" t="s">
        <v>93</v>
      </c>
      <c r="O10" s="63"/>
      <c r="P10" s="63" t="s">
        <v>94</v>
      </c>
    </row>
    <row r="11" spans="1:16" ht="18">
      <c r="A11" s="10"/>
      <c r="B11" s="12"/>
      <c r="C11" s="10"/>
      <c r="D11" s="29"/>
      <c r="E11" s="30" t="s">
        <v>119</v>
      </c>
      <c r="F11" s="10"/>
      <c r="G11" s="10"/>
      <c r="H11" s="10"/>
      <c r="I11" s="10"/>
      <c r="J11" s="45" t="s">
        <v>27</v>
      </c>
      <c r="K11" s="10"/>
      <c r="L11" s="10"/>
      <c r="N11" s="45"/>
      <c r="O11" s="30"/>
      <c r="P11" s="30"/>
    </row>
    <row r="12" spans="1:252" ht="15.75">
      <c r="A12" s="10"/>
      <c r="B12" s="43"/>
      <c r="C12" s="10"/>
      <c r="D12" s="10"/>
      <c r="E12" s="10"/>
      <c r="F12" s="10"/>
      <c r="G12" s="37"/>
      <c r="H12" s="37"/>
      <c r="I12" s="10"/>
      <c r="J12" s="14" t="s">
        <v>14</v>
      </c>
      <c r="K12" s="10"/>
      <c r="L12" s="10"/>
      <c r="M12" s="6"/>
      <c r="N12" s="14"/>
      <c r="O12" s="10"/>
      <c r="P12" s="10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16" ht="15">
      <c r="A13" s="10"/>
      <c r="B13" s="10"/>
      <c r="C13" s="10"/>
      <c r="D13" s="10"/>
      <c r="E13" s="10"/>
      <c r="F13" s="10"/>
      <c r="G13" s="15" t="s">
        <v>25</v>
      </c>
      <c r="H13" s="15"/>
      <c r="I13" s="10"/>
      <c r="J13" s="10"/>
      <c r="K13" s="10"/>
      <c r="L13" s="10"/>
      <c r="N13" s="10"/>
      <c r="O13" s="10"/>
      <c r="P13" s="10"/>
    </row>
    <row r="14" spans="1:16" ht="15.75">
      <c r="A14" s="10"/>
      <c r="B14" s="10"/>
      <c r="C14" s="15"/>
      <c r="D14" s="15"/>
      <c r="E14" s="15" t="s">
        <v>20</v>
      </c>
      <c r="F14" s="15" t="s">
        <v>20</v>
      </c>
      <c r="G14" s="15" t="s">
        <v>26</v>
      </c>
      <c r="H14" s="15"/>
      <c r="I14" s="15"/>
      <c r="J14" s="15"/>
      <c r="K14" s="14"/>
      <c r="L14" s="14"/>
      <c r="N14" s="15"/>
      <c r="O14" s="14"/>
      <c r="P14" s="14"/>
    </row>
    <row r="15" spans="1:16" ht="15.75">
      <c r="A15" s="10"/>
      <c r="B15" s="10"/>
      <c r="C15" s="15" t="s">
        <v>20</v>
      </c>
      <c r="D15" s="15"/>
      <c r="E15" s="15" t="s">
        <v>22</v>
      </c>
      <c r="F15" s="15" t="s">
        <v>24</v>
      </c>
      <c r="G15" s="15" t="s">
        <v>66</v>
      </c>
      <c r="H15" s="15" t="s">
        <v>117</v>
      </c>
      <c r="I15" s="15"/>
      <c r="J15" s="15" t="s">
        <v>28</v>
      </c>
      <c r="K15" s="14"/>
      <c r="L15" s="15"/>
      <c r="N15" s="15"/>
      <c r="O15" s="14"/>
      <c r="P15" s="15"/>
    </row>
    <row r="16" spans="1:16" ht="15.75">
      <c r="A16" s="10"/>
      <c r="B16" s="10"/>
      <c r="C16" s="46" t="s">
        <v>21</v>
      </c>
      <c r="D16" s="15"/>
      <c r="E16" s="46" t="s">
        <v>23</v>
      </c>
      <c r="F16" s="46" t="s">
        <v>23</v>
      </c>
      <c r="G16" s="46" t="s">
        <v>23</v>
      </c>
      <c r="H16" s="46" t="s">
        <v>23</v>
      </c>
      <c r="I16" s="15"/>
      <c r="J16" s="46" t="s">
        <v>29</v>
      </c>
      <c r="K16" s="14"/>
      <c r="L16" s="46" t="s">
        <v>30</v>
      </c>
      <c r="N16" s="46"/>
      <c r="O16" s="14"/>
      <c r="P16" s="46"/>
    </row>
    <row r="17" spans="1:16" ht="15">
      <c r="A17" s="10"/>
      <c r="B17" s="10"/>
      <c r="C17" s="15" t="s">
        <v>6</v>
      </c>
      <c r="D17" s="10"/>
      <c r="E17" s="15" t="s">
        <v>6</v>
      </c>
      <c r="F17" s="15" t="s">
        <v>6</v>
      </c>
      <c r="G17" s="15" t="s">
        <v>6</v>
      </c>
      <c r="H17" s="15" t="s">
        <v>6</v>
      </c>
      <c r="I17" s="10"/>
      <c r="J17" s="15" t="s">
        <v>6</v>
      </c>
      <c r="K17" s="10"/>
      <c r="L17" s="15" t="s">
        <v>6</v>
      </c>
      <c r="N17" s="15" t="s">
        <v>6</v>
      </c>
      <c r="O17" s="10"/>
      <c r="P17" s="15" t="s">
        <v>6</v>
      </c>
    </row>
    <row r="18" spans="1:16" ht="18">
      <c r="A18" s="10"/>
      <c r="B18" s="29" t="s">
        <v>131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18">
      <c r="A19" s="10"/>
      <c r="B19" s="12" t="s">
        <v>132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18">
      <c r="A20" s="10"/>
      <c r="B20" s="13" t="s">
        <v>16</v>
      </c>
      <c r="C20" s="18">
        <f>'Balance Sheet'!G45</f>
        <v>171710</v>
      </c>
      <c r="D20" s="18"/>
      <c r="E20" s="18">
        <v>19911</v>
      </c>
      <c r="F20" s="18">
        <v>8930</v>
      </c>
      <c r="G20" s="18">
        <v>-125</v>
      </c>
      <c r="H20" s="18">
        <v>79171</v>
      </c>
      <c r="I20" s="18"/>
      <c r="J20" s="18">
        <v>64082</v>
      </c>
      <c r="K20" s="18"/>
      <c r="L20" s="18">
        <f>SUM(C20:J20)</f>
        <v>343679</v>
      </c>
      <c r="N20" s="18">
        <v>-1526</v>
      </c>
      <c r="O20" s="18"/>
      <c r="P20" s="18">
        <f>+N20+L20</f>
        <v>342153</v>
      </c>
    </row>
    <row r="21" spans="1:16" ht="18">
      <c r="A21" s="10"/>
      <c r="B21" s="13" t="s">
        <v>120</v>
      </c>
      <c r="C21" s="18"/>
      <c r="D21" s="18"/>
      <c r="E21" s="18"/>
      <c r="F21" s="18"/>
      <c r="G21" s="18"/>
      <c r="H21" s="18"/>
      <c r="I21" s="18"/>
      <c r="K21" s="18"/>
      <c r="L21" s="18"/>
      <c r="N21" s="18"/>
      <c r="O21" s="18"/>
      <c r="P21" s="18"/>
    </row>
    <row r="22" spans="1:16" ht="18">
      <c r="A22" s="10"/>
      <c r="B22" s="13"/>
      <c r="C22" s="18"/>
      <c r="D22" s="18"/>
      <c r="E22" s="18"/>
      <c r="F22" s="18"/>
      <c r="G22" s="18"/>
      <c r="H22" s="18"/>
      <c r="I22" s="18"/>
      <c r="J22" s="18"/>
      <c r="K22" s="18"/>
      <c r="L22" s="18"/>
      <c r="N22" s="18"/>
      <c r="O22" s="18"/>
      <c r="P22" s="18"/>
    </row>
    <row r="23" spans="1:16" ht="18">
      <c r="A23" s="10"/>
      <c r="B23" s="13" t="s">
        <v>17</v>
      </c>
      <c r="C23" s="28">
        <f>C26-C20</f>
        <v>0</v>
      </c>
      <c r="D23" s="28"/>
      <c r="E23" s="28">
        <f>E26-E20</f>
        <v>0</v>
      </c>
      <c r="F23" s="28">
        <v>0</v>
      </c>
      <c r="G23" s="28">
        <f>G26-G20</f>
        <v>-3004</v>
      </c>
      <c r="H23" s="28">
        <v>0</v>
      </c>
      <c r="I23" s="18"/>
      <c r="J23" s="28">
        <f>'Income Statemen'!I53</f>
        <v>-493</v>
      </c>
      <c r="K23" s="18"/>
      <c r="L23" s="18">
        <f>+J23+G23</f>
        <v>-3497</v>
      </c>
      <c r="N23" s="28">
        <f>'Income Statemen'!I54</f>
        <v>992</v>
      </c>
      <c r="O23" s="18"/>
      <c r="P23" s="18">
        <f>+N23+L23</f>
        <v>-2505</v>
      </c>
    </row>
    <row r="24" spans="1:16" ht="18">
      <c r="A24" s="10"/>
      <c r="B24" s="13" t="s">
        <v>18</v>
      </c>
      <c r="C24" s="47"/>
      <c r="D24" s="47"/>
      <c r="E24" s="18"/>
      <c r="F24" s="18"/>
      <c r="G24" s="18"/>
      <c r="H24" s="18"/>
      <c r="I24" s="18"/>
      <c r="J24" s="18"/>
      <c r="K24" s="18"/>
      <c r="L24" s="18"/>
      <c r="N24" s="18"/>
      <c r="O24" s="18"/>
      <c r="P24" s="18"/>
    </row>
    <row r="25" spans="1:16" ht="18.75" thickBot="1">
      <c r="A25" s="10"/>
      <c r="B25" s="13"/>
      <c r="C25" s="18"/>
      <c r="D25" s="22"/>
      <c r="E25" s="18"/>
      <c r="G25" s="18"/>
      <c r="H25" s="18"/>
      <c r="I25" s="18"/>
      <c r="J25" s="18"/>
      <c r="K25" s="18"/>
      <c r="L25" s="18"/>
      <c r="N25" s="18"/>
      <c r="O25" s="18"/>
      <c r="P25" s="18"/>
    </row>
    <row r="26" spans="1:16" ht="18.75" thickBot="1">
      <c r="A26" s="10"/>
      <c r="B26" s="29" t="s">
        <v>87</v>
      </c>
      <c r="C26" s="24">
        <f>'Balance Sheet'!E45</f>
        <v>171710</v>
      </c>
      <c r="D26" s="21"/>
      <c r="E26" s="24">
        <v>19911</v>
      </c>
      <c r="F26" s="24">
        <f>SUM(F20:F24)</f>
        <v>8930</v>
      </c>
      <c r="G26" s="24">
        <v>-3129</v>
      </c>
      <c r="H26" s="24">
        <f>SUM(H20:H24)</f>
        <v>79171</v>
      </c>
      <c r="I26" s="23"/>
      <c r="J26" s="24">
        <f>SUM(J20:J25)</f>
        <v>63589</v>
      </c>
      <c r="K26" s="23"/>
      <c r="L26" s="24">
        <f>+L23+L20</f>
        <v>340182</v>
      </c>
      <c r="N26" s="24">
        <f>SUM(N20:N25)</f>
        <v>-534</v>
      </c>
      <c r="O26" s="23"/>
      <c r="P26" s="24">
        <f>SUM(P20:P25)</f>
        <v>339648</v>
      </c>
    </row>
    <row r="27" spans="1:16" ht="18">
      <c r="A27" s="10"/>
      <c r="B27" s="13"/>
      <c r="C27" s="25"/>
      <c r="D27" s="22"/>
      <c r="E27" s="25"/>
      <c r="F27" s="25"/>
      <c r="G27" s="25"/>
      <c r="H27" s="25"/>
      <c r="I27" s="18"/>
      <c r="J27" s="25"/>
      <c r="K27" s="18"/>
      <c r="L27" s="25"/>
      <c r="N27" s="25"/>
      <c r="O27" s="18"/>
      <c r="P27" s="25"/>
    </row>
    <row r="28" spans="1:16" ht="18">
      <c r="A28" s="10"/>
      <c r="B28" s="10"/>
      <c r="C28" s="18"/>
      <c r="D28" s="22"/>
      <c r="E28" s="18"/>
      <c r="F28" s="18"/>
      <c r="G28" s="18"/>
      <c r="H28" s="18"/>
      <c r="I28" s="18"/>
      <c r="J28" s="18"/>
      <c r="K28" s="18"/>
      <c r="L28" s="18"/>
      <c r="N28" s="18"/>
      <c r="O28" s="18"/>
      <c r="P28" s="18"/>
    </row>
    <row r="29" spans="1:16" ht="18">
      <c r="A29" s="10"/>
      <c r="B29" s="56" t="str">
        <f>+B18</f>
        <v>Year</v>
      </c>
      <c r="C29" s="18"/>
      <c r="D29" s="22"/>
      <c r="E29" s="18"/>
      <c r="F29" s="18"/>
      <c r="G29" s="18"/>
      <c r="H29" s="18"/>
      <c r="I29" s="18"/>
      <c r="J29" s="18"/>
      <c r="K29" s="18"/>
      <c r="L29" s="18"/>
      <c r="N29" s="18"/>
      <c r="O29" s="18"/>
      <c r="P29" s="18"/>
    </row>
    <row r="30" spans="1:16" ht="18">
      <c r="A30" s="10"/>
      <c r="B30" s="12" t="s">
        <v>133</v>
      </c>
      <c r="C30" s="18"/>
      <c r="D30" s="22"/>
      <c r="E30" s="18"/>
      <c r="F30" s="18"/>
      <c r="G30" s="18"/>
      <c r="H30" s="18"/>
      <c r="I30" s="18"/>
      <c r="J30" s="18"/>
      <c r="K30" s="18"/>
      <c r="L30" s="18"/>
      <c r="N30" s="18"/>
      <c r="O30" s="18"/>
      <c r="P30" s="18"/>
    </row>
    <row r="31" spans="1:16" ht="18">
      <c r="A31" s="10"/>
      <c r="B31" s="13" t="s">
        <v>16</v>
      </c>
      <c r="C31" s="18"/>
      <c r="D31" s="22"/>
      <c r="E31" s="18"/>
      <c r="F31" s="18"/>
      <c r="G31" s="18"/>
      <c r="H31" s="18"/>
      <c r="I31" s="18"/>
      <c r="J31" s="18"/>
      <c r="K31" s="18"/>
      <c r="L31" s="18"/>
      <c r="N31" s="18"/>
      <c r="O31" s="18"/>
      <c r="P31" s="18"/>
    </row>
    <row r="32" spans="1:16" ht="18">
      <c r="A32" s="10"/>
      <c r="B32" s="13" t="s">
        <v>111</v>
      </c>
      <c r="C32" s="18">
        <v>171710</v>
      </c>
      <c r="D32" s="22"/>
      <c r="E32" s="18">
        <v>19911</v>
      </c>
      <c r="F32" s="18">
        <v>8930</v>
      </c>
      <c r="G32" s="18">
        <v>-4131</v>
      </c>
      <c r="H32" s="18">
        <v>0</v>
      </c>
      <c r="I32" s="18"/>
      <c r="J32" s="18">
        <v>62411</v>
      </c>
      <c r="K32" s="18"/>
      <c r="L32" s="18">
        <f>SUM(C32:J32)</f>
        <v>258831</v>
      </c>
      <c r="N32" s="18">
        <v>-2156</v>
      </c>
      <c r="O32" s="18"/>
      <c r="P32" s="18">
        <f>+N32+L32</f>
        <v>256675</v>
      </c>
    </row>
    <row r="33" spans="1:16" ht="18">
      <c r="A33" s="10"/>
      <c r="B33" s="13"/>
      <c r="C33" s="18"/>
      <c r="D33" s="22"/>
      <c r="E33" s="18"/>
      <c r="F33" s="18"/>
      <c r="G33" s="18"/>
      <c r="H33" s="18"/>
      <c r="I33" s="18"/>
      <c r="J33" s="18"/>
      <c r="K33" s="18"/>
      <c r="L33" s="18"/>
      <c r="N33" s="18"/>
      <c r="O33" s="18"/>
      <c r="P33" s="18"/>
    </row>
    <row r="34" spans="1:16" ht="18">
      <c r="A34" s="10"/>
      <c r="B34" s="13" t="s">
        <v>17</v>
      </c>
      <c r="C34" s="28">
        <f>C40-C32</f>
        <v>0</v>
      </c>
      <c r="D34" s="58"/>
      <c r="E34" s="28">
        <f>E40-E32</f>
        <v>0</v>
      </c>
      <c r="F34" s="28">
        <f>F40-F32</f>
        <v>0</v>
      </c>
      <c r="G34" s="28">
        <f>+G40-G32-G38</f>
        <v>4006</v>
      </c>
      <c r="H34" s="28">
        <f>+H40-H32-H38</f>
        <v>79171</v>
      </c>
      <c r="I34" s="18"/>
      <c r="J34" s="28">
        <f>'Income Statemen'!K53</f>
        <v>9398</v>
      </c>
      <c r="K34" s="18"/>
      <c r="L34" s="18">
        <f>SUM(C34:J34)</f>
        <v>92575</v>
      </c>
      <c r="N34" s="28">
        <f>+'Income Statemen'!K54</f>
        <v>630</v>
      </c>
      <c r="O34" s="18"/>
      <c r="P34" s="18">
        <f>+N34+L34</f>
        <v>93205</v>
      </c>
    </row>
    <row r="35" spans="1:16" ht="18">
      <c r="A35" s="10"/>
      <c r="B35" s="13" t="s">
        <v>18</v>
      </c>
      <c r="C35" s="47"/>
      <c r="D35" s="61"/>
      <c r="E35" s="18"/>
      <c r="F35" s="18"/>
      <c r="G35" s="18"/>
      <c r="H35" s="18"/>
      <c r="I35" s="18"/>
      <c r="J35" s="18"/>
      <c r="K35" s="18"/>
      <c r="L35" s="18"/>
      <c r="N35" s="18"/>
      <c r="O35" s="18"/>
      <c r="P35" s="18"/>
    </row>
    <row r="36" spans="1:16" ht="18">
      <c r="A36" s="10"/>
      <c r="B36" s="13"/>
      <c r="C36" s="47"/>
      <c r="D36" s="61"/>
      <c r="E36" s="18"/>
      <c r="F36" s="18"/>
      <c r="G36" s="18"/>
      <c r="H36" s="18"/>
      <c r="I36" s="18"/>
      <c r="J36" s="18"/>
      <c r="K36" s="18"/>
      <c r="L36" s="18"/>
      <c r="N36" s="18"/>
      <c r="O36" s="18"/>
      <c r="P36" s="18"/>
    </row>
    <row r="37" spans="1:16" ht="18">
      <c r="A37" s="10"/>
      <c r="B37" s="13" t="s">
        <v>134</v>
      </c>
      <c r="C37" s="47"/>
      <c r="D37" s="61"/>
      <c r="E37" s="18"/>
      <c r="F37" s="18"/>
      <c r="G37" s="18"/>
      <c r="H37" s="18"/>
      <c r="I37" s="18"/>
      <c r="J37" s="18">
        <v>-7727</v>
      </c>
      <c r="K37" s="18"/>
      <c r="L37" s="18">
        <f>SUM(C37:J37)</f>
        <v>-7727</v>
      </c>
      <c r="N37" s="28">
        <v>0</v>
      </c>
      <c r="O37" s="18"/>
      <c r="P37" s="18">
        <f>+N37+L37</f>
        <v>-7727</v>
      </c>
    </row>
    <row r="38" spans="1:16" ht="18">
      <c r="A38" s="10"/>
      <c r="B38" s="13"/>
      <c r="C38" s="47"/>
      <c r="D38" s="61"/>
      <c r="E38" s="18"/>
      <c r="F38" s="18"/>
      <c r="G38" s="18"/>
      <c r="H38" s="18"/>
      <c r="I38" s="18"/>
      <c r="J38" s="18"/>
      <c r="K38" s="18"/>
      <c r="L38" s="18"/>
      <c r="N38" s="28"/>
      <c r="O38" s="18"/>
      <c r="P38" s="18"/>
    </row>
    <row r="39" spans="1:16" ht="18.75" thickBot="1">
      <c r="A39" s="10"/>
      <c r="B39" s="29" t="s">
        <v>88</v>
      </c>
      <c r="C39" s="18"/>
      <c r="D39" s="22"/>
      <c r="E39" s="18"/>
      <c r="F39" s="18"/>
      <c r="G39" s="18"/>
      <c r="H39" s="18"/>
      <c r="I39" s="18"/>
      <c r="J39" s="18"/>
      <c r="K39" s="18"/>
      <c r="L39" s="18"/>
      <c r="N39" s="18"/>
      <c r="O39" s="18"/>
      <c r="P39" s="18"/>
    </row>
    <row r="40" spans="1:16" ht="18.75" thickBot="1">
      <c r="A40" s="10"/>
      <c r="B40" s="10"/>
      <c r="C40" s="24">
        <v>171710</v>
      </c>
      <c r="D40" s="21"/>
      <c r="E40" s="24">
        <v>19911</v>
      </c>
      <c r="F40" s="24">
        <v>8930</v>
      </c>
      <c r="G40" s="24">
        <v>-125</v>
      </c>
      <c r="H40" s="24">
        <v>79171</v>
      </c>
      <c r="I40" s="23"/>
      <c r="J40" s="24">
        <f>SUM(J31:J39)</f>
        <v>64082</v>
      </c>
      <c r="K40" s="23"/>
      <c r="L40" s="24">
        <f>SUM(C40:J40)</f>
        <v>343679</v>
      </c>
      <c r="N40" s="24">
        <f>+N34+N32</f>
        <v>-1526</v>
      </c>
      <c r="O40" s="23"/>
      <c r="P40" s="24">
        <f>SUM(P31:P39)</f>
        <v>342153</v>
      </c>
    </row>
    <row r="41" spans="1:16" ht="18">
      <c r="A41" s="10"/>
      <c r="B41" s="10"/>
      <c r="C41" s="25"/>
      <c r="D41" s="18"/>
      <c r="E41" s="25"/>
      <c r="F41" s="25"/>
      <c r="G41" s="25"/>
      <c r="H41" s="25"/>
      <c r="I41" s="18"/>
      <c r="J41" s="25"/>
      <c r="K41" s="18"/>
      <c r="L41" s="25"/>
      <c r="N41" s="25"/>
      <c r="O41" s="18"/>
      <c r="P41" s="25"/>
    </row>
    <row r="42" spans="1:16" ht="15">
      <c r="A42" s="10"/>
      <c r="B42" s="10"/>
      <c r="C42" s="20"/>
      <c r="D42" s="20"/>
      <c r="E42" s="20"/>
      <c r="F42" s="20"/>
      <c r="G42" s="20"/>
      <c r="H42" s="20"/>
      <c r="I42" s="20"/>
      <c r="J42" s="20"/>
      <c r="K42" s="20"/>
      <c r="L42" s="20"/>
      <c r="N42" s="20"/>
      <c r="O42" s="20"/>
      <c r="P42" s="20"/>
    </row>
    <row r="43" spans="1:16" ht="18">
      <c r="A43" s="10"/>
      <c r="B43" s="29" t="s">
        <v>19</v>
      </c>
      <c r="C43" s="20"/>
      <c r="D43" s="20"/>
      <c r="E43" s="20"/>
      <c r="F43" s="20"/>
      <c r="G43" s="20"/>
      <c r="H43" s="20"/>
      <c r="I43" s="20"/>
      <c r="J43" s="20"/>
      <c r="K43" s="20"/>
      <c r="L43" s="10"/>
      <c r="N43" s="20"/>
      <c r="O43" s="20"/>
      <c r="P43" s="10"/>
    </row>
    <row r="44" spans="1:16" ht="18">
      <c r="A44" s="10"/>
      <c r="B44" s="29" t="s">
        <v>116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N44" s="10"/>
      <c r="O44" s="10"/>
      <c r="P44" s="10"/>
    </row>
    <row r="45" spans="1:1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N45" s="10"/>
      <c r="O45" s="10"/>
      <c r="P45" s="10"/>
    </row>
    <row r="46" spans="1:15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N46" s="10"/>
      <c r="O46" s="10"/>
    </row>
    <row r="47" spans="1:15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N47" s="10"/>
      <c r="O47" s="10"/>
    </row>
    <row r="48" spans="1:15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N48" s="10"/>
      <c r="O48" s="10"/>
    </row>
    <row r="49" spans="1:15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N49" s="10"/>
      <c r="O49" s="10"/>
    </row>
    <row r="50" spans="1:15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N50" s="10"/>
      <c r="O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.75">
      <c r="A58" s="10"/>
      <c r="B58" s="2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"/>
      <c r="C62" s="2"/>
      <c r="D62" s="2"/>
      <c r="E62" s="2"/>
      <c r="F62" s="2"/>
      <c r="G62" s="2"/>
      <c r="H62" s="2"/>
      <c r="I62" s="2"/>
      <c r="J62" s="2"/>
      <c r="K62" s="2"/>
    </row>
  </sheetData>
  <printOptions horizontalCentered="1"/>
  <pageMargins left="0.54" right="0.32" top="0.72" bottom="0.18" header="0" footer="0"/>
  <pageSetup horizontalDpi="300" verticalDpi="3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9"/>
  <sheetViews>
    <sheetView showOutlineSymbols="0" workbookViewId="0" topLeftCell="A1">
      <selection activeCell="C3" sqref="C3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57"/>
      <c r="G1" s="10"/>
      <c r="H1" s="10"/>
      <c r="I1" s="10"/>
    </row>
    <row r="2" spans="1:9" ht="15">
      <c r="A2" s="10"/>
      <c r="B2" s="10"/>
      <c r="C2" s="10"/>
      <c r="D2" s="10"/>
      <c r="E2" s="10"/>
      <c r="F2" s="57"/>
      <c r="G2" s="10"/>
      <c r="H2" s="10"/>
      <c r="I2" s="10"/>
    </row>
    <row r="3" spans="1:9" ht="23.25">
      <c r="A3" s="10"/>
      <c r="B3" s="44" t="s">
        <v>47</v>
      </c>
      <c r="C3" s="11"/>
      <c r="D3" s="11"/>
      <c r="E3" s="10"/>
      <c r="F3" s="57"/>
      <c r="G3" s="10"/>
      <c r="H3" s="10"/>
      <c r="I3" s="10"/>
    </row>
    <row r="4" spans="1:9" ht="15">
      <c r="A4" s="10"/>
      <c r="B4" s="38" t="s">
        <v>48</v>
      </c>
      <c r="C4" s="10"/>
      <c r="D4" s="10"/>
      <c r="E4" s="10"/>
      <c r="F4" s="57"/>
      <c r="G4" s="10"/>
      <c r="H4" s="10"/>
      <c r="I4" s="10"/>
    </row>
    <row r="5" spans="1:9" ht="15">
      <c r="A5" s="10"/>
      <c r="B5" s="38"/>
      <c r="C5" s="10"/>
      <c r="D5" s="10"/>
      <c r="E5" s="10"/>
      <c r="F5" s="57"/>
      <c r="G5" s="10"/>
      <c r="H5" s="10"/>
      <c r="I5" s="10"/>
    </row>
    <row r="6" spans="1:9" ht="18">
      <c r="A6" s="10"/>
      <c r="B6" s="43" t="s">
        <v>52</v>
      </c>
      <c r="C6" s="12"/>
      <c r="D6" s="12"/>
      <c r="E6" s="10"/>
      <c r="F6" s="57"/>
      <c r="G6" s="10"/>
      <c r="H6" s="10"/>
      <c r="I6" s="10"/>
    </row>
    <row r="7" spans="1:9" ht="18">
      <c r="A7" s="10"/>
      <c r="B7" s="43" t="str">
        <f>'Equity Change'!B6</f>
        <v>FOR THE YEAR ENDED 31 MARCH 2010</v>
      </c>
      <c r="C7" s="12"/>
      <c r="D7" s="12"/>
      <c r="E7" s="14"/>
      <c r="F7" s="49"/>
      <c r="G7" s="14"/>
      <c r="H7" s="13"/>
      <c r="I7" s="10"/>
    </row>
    <row r="8" spans="1:9" ht="18">
      <c r="A8" s="10"/>
      <c r="B8" s="29"/>
      <c r="C8" s="29"/>
      <c r="D8" s="29"/>
      <c r="E8" s="59" t="s">
        <v>137</v>
      </c>
      <c r="F8" s="59"/>
      <c r="G8" s="59" t="s">
        <v>136</v>
      </c>
      <c r="H8" s="39"/>
      <c r="I8" s="10"/>
    </row>
    <row r="9" spans="1:9" ht="18">
      <c r="A9" s="10"/>
      <c r="B9" s="29"/>
      <c r="C9" s="29"/>
      <c r="D9" s="29"/>
      <c r="E9" s="14" t="s">
        <v>135</v>
      </c>
      <c r="F9" s="90"/>
      <c r="G9" s="14" t="s">
        <v>131</v>
      </c>
      <c r="H9" s="48"/>
      <c r="I9" s="10"/>
    </row>
    <row r="10" spans="1:9" ht="18">
      <c r="A10" s="10"/>
      <c r="B10" s="29"/>
      <c r="C10" s="29"/>
      <c r="D10" s="29"/>
      <c r="E10" s="14" t="s">
        <v>68</v>
      </c>
      <c r="F10" s="49"/>
      <c r="G10" s="14" t="s">
        <v>68</v>
      </c>
      <c r="H10" s="48"/>
      <c r="I10" s="10"/>
    </row>
    <row r="11" spans="1:9" ht="18">
      <c r="A11" s="10"/>
      <c r="B11" s="29"/>
      <c r="C11" s="13"/>
      <c r="D11" s="29"/>
      <c r="E11" s="16">
        <f>'Income Statemen'!E12</f>
        <v>40268</v>
      </c>
      <c r="F11" s="91"/>
      <c r="G11" s="16">
        <f>'Income Statemen'!G12</f>
        <v>40268</v>
      </c>
      <c r="H11" s="48"/>
      <c r="I11" s="10"/>
    </row>
    <row r="12" spans="1:9" ht="18">
      <c r="A12" s="10"/>
      <c r="B12" s="29"/>
      <c r="C12" s="13"/>
      <c r="D12" s="29"/>
      <c r="E12" s="14">
        <v>2010</v>
      </c>
      <c r="F12" s="49"/>
      <c r="G12" s="14">
        <v>2009</v>
      </c>
      <c r="H12" s="48"/>
      <c r="I12" s="10"/>
    </row>
    <row r="13" spans="1:9" ht="18">
      <c r="A13" s="10"/>
      <c r="B13" s="13"/>
      <c r="D13" s="13"/>
      <c r="E13" s="14" t="s">
        <v>6</v>
      </c>
      <c r="F13" s="49"/>
      <c r="G13" s="14" t="s">
        <v>6</v>
      </c>
      <c r="H13" s="49"/>
      <c r="I13" s="10"/>
    </row>
    <row r="14" spans="1:9" ht="18">
      <c r="A14" s="10"/>
      <c r="B14" s="30" t="s">
        <v>76</v>
      </c>
      <c r="C14" s="31"/>
      <c r="D14" s="10"/>
      <c r="E14" s="92"/>
      <c r="F14" s="93"/>
      <c r="G14" s="92"/>
      <c r="H14" s="50"/>
      <c r="I14" s="10"/>
    </row>
    <row r="15" spans="1:9" ht="18">
      <c r="A15" s="10"/>
      <c r="B15" s="100" t="s">
        <v>98</v>
      </c>
      <c r="C15" s="100"/>
      <c r="D15" s="100"/>
      <c r="E15" s="103"/>
      <c r="F15" s="104"/>
      <c r="G15" s="103"/>
      <c r="H15" s="50"/>
      <c r="I15" s="10"/>
    </row>
    <row r="16" spans="1:9" ht="18">
      <c r="A16" s="10"/>
      <c r="B16" s="100"/>
      <c r="C16" s="100" t="s">
        <v>138</v>
      </c>
      <c r="D16" s="100"/>
      <c r="E16" s="105">
        <f>+'Income Statemen'!I38</f>
        <v>2963</v>
      </c>
      <c r="F16" s="104"/>
      <c r="G16" s="105">
        <f>+'Income Statemen'!K38</f>
        <v>14824</v>
      </c>
      <c r="H16" s="50"/>
      <c r="I16" s="10"/>
    </row>
    <row r="17" spans="1:9" ht="18">
      <c r="A17" s="10"/>
      <c r="B17" s="100"/>
      <c r="C17" s="100" t="s">
        <v>139</v>
      </c>
      <c r="D17" s="100"/>
      <c r="E17" s="105">
        <f>+'Income Statemen'!I46</f>
        <v>-24</v>
      </c>
      <c r="F17" s="99"/>
      <c r="G17" s="105">
        <f>+'Income Statemen'!K46</f>
        <v>-132</v>
      </c>
      <c r="H17" s="50"/>
      <c r="I17" s="10"/>
    </row>
    <row r="18" spans="1:9" ht="18">
      <c r="A18" s="10"/>
      <c r="B18" s="100"/>
      <c r="C18" s="100"/>
      <c r="D18" s="100"/>
      <c r="E18" s="98"/>
      <c r="F18" s="99"/>
      <c r="G18" s="98"/>
      <c r="H18" s="50"/>
      <c r="I18" s="10"/>
    </row>
    <row r="19" spans="1:9" ht="18">
      <c r="A19" s="10"/>
      <c r="B19" s="10"/>
      <c r="C19" s="31"/>
      <c r="D19" s="10"/>
      <c r="E19" s="20">
        <f>+E17+E16</f>
        <v>2939</v>
      </c>
      <c r="F19" s="33"/>
      <c r="G19" s="20">
        <f>+G17+G16</f>
        <v>14692</v>
      </c>
      <c r="H19" s="50"/>
      <c r="I19" s="10"/>
    </row>
    <row r="20" spans="1:9" ht="18">
      <c r="A20" s="10"/>
      <c r="B20" s="10" t="s">
        <v>31</v>
      </c>
      <c r="C20" s="10"/>
      <c r="D20" s="10"/>
      <c r="E20" s="20"/>
      <c r="F20" s="33"/>
      <c r="G20" s="20"/>
      <c r="H20" s="22"/>
      <c r="I20" s="10"/>
    </row>
    <row r="21" spans="1:9" ht="18">
      <c r="A21" s="10"/>
      <c r="B21" s="10"/>
      <c r="C21" s="10" t="s">
        <v>39</v>
      </c>
      <c r="D21" s="10"/>
      <c r="E21" s="20">
        <v>4186</v>
      </c>
      <c r="F21" s="33"/>
      <c r="G21" s="20">
        <v>8266</v>
      </c>
      <c r="H21" s="22"/>
      <c r="I21" s="10"/>
    </row>
    <row r="22" spans="1:9" ht="18">
      <c r="A22" s="10"/>
      <c r="B22" s="10"/>
      <c r="C22" s="10" t="s">
        <v>40</v>
      </c>
      <c r="D22" s="10"/>
      <c r="E22" s="20">
        <v>-366</v>
      </c>
      <c r="F22" s="94"/>
      <c r="G22" s="20">
        <v>-13</v>
      </c>
      <c r="H22" s="22"/>
      <c r="I22" s="10"/>
    </row>
    <row r="23" spans="1:9" ht="18">
      <c r="A23" s="10"/>
      <c r="B23" s="10"/>
      <c r="C23" s="10"/>
      <c r="D23" s="10"/>
      <c r="E23" s="20"/>
      <c r="F23" s="33"/>
      <c r="G23" s="20"/>
      <c r="H23" s="22"/>
      <c r="I23" s="10"/>
    </row>
    <row r="24" spans="1:9" ht="18">
      <c r="A24" s="10"/>
      <c r="B24" s="10" t="s">
        <v>32</v>
      </c>
      <c r="C24" s="10"/>
      <c r="D24" s="10"/>
      <c r="E24" s="80">
        <f>SUM(E19:E23)</f>
        <v>6759</v>
      </c>
      <c r="F24" s="33"/>
      <c r="G24" s="80">
        <f>SUM(G19:G23)</f>
        <v>22945</v>
      </c>
      <c r="H24" s="22"/>
      <c r="I24" s="10"/>
    </row>
    <row r="25" spans="1:9" ht="18">
      <c r="A25" s="10"/>
      <c r="B25" s="10"/>
      <c r="C25" s="10"/>
      <c r="D25" s="10"/>
      <c r="E25" s="20"/>
      <c r="F25" s="33"/>
      <c r="G25" s="20"/>
      <c r="H25" s="22"/>
      <c r="I25" s="10"/>
    </row>
    <row r="26" spans="1:9" ht="18">
      <c r="A26" s="10"/>
      <c r="B26" s="10" t="s">
        <v>33</v>
      </c>
      <c r="C26" s="10"/>
      <c r="D26" s="10"/>
      <c r="E26" s="20"/>
      <c r="F26" s="33"/>
      <c r="G26" s="20"/>
      <c r="H26" s="22"/>
      <c r="I26" s="10"/>
    </row>
    <row r="27" spans="1:9" ht="18">
      <c r="A27" s="10"/>
      <c r="B27" s="10"/>
      <c r="C27" s="10" t="s">
        <v>41</v>
      </c>
      <c r="D27" s="10"/>
      <c r="E27" s="20">
        <v>-9611</v>
      </c>
      <c r="F27" s="33"/>
      <c r="G27" s="20">
        <v>8213</v>
      </c>
      <c r="H27" s="22"/>
      <c r="I27" s="10"/>
    </row>
    <row r="28" spans="1:9" ht="18">
      <c r="A28" s="10"/>
      <c r="B28" s="10"/>
      <c r="C28" s="10" t="s">
        <v>42</v>
      </c>
      <c r="D28" s="10"/>
      <c r="E28" s="95">
        <v>-14117</v>
      </c>
      <c r="F28" s="33"/>
      <c r="G28" s="95">
        <v>-44116</v>
      </c>
      <c r="H28" s="22"/>
      <c r="I28" s="10"/>
    </row>
    <row r="29" spans="1:9" ht="18">
      <c r="A29" s="10"/>
      <c r="B29" s="10"/>
      <c r="C29" s="10"/>
      <c r="D29" s="10"/>
      <c r="E29" s="20"/>
      <c r="F29" s="33"/>
      <c r="G29" s="20"/>
      <c r="H29" s="22"/>
      <c r="I29" s="10"/>
    </row>
    <row r="30" spans="1:9" ht="18">
      <c r="A30" s="10"/>
      <c r="B30" s="10" t="s">
        <v>34</v>
      </c>
      <c r="C30" s="10"/>
      <c r="D30" s="10"/>
      <c r="E30" s="80">
        <v>-16968</v>
      </c>
      <c r="F30" s="33"/>
      <c r="G30" s="80">
        <f>SUM(G24:G29)</f>
        <v>-12958</v>
      </c>
      <c r="H30" s="22"/>
      <c r="I30" s="10"/>
    </row>
    <row r="31" spans="1:9" ht="15.75" customHeight="1">
      <c r="A31" s="10"/>
      <c r="B31" s="10"/>
      <c r="C31" s="10"/>
      <c r="D31" s="10"/>
      <c r="E31" s="20"/>
      <c r="F31" s="33"/>
      <c r="G31" s="20"/>
      <c r="H31" s="22"/>
      <c r="I31" s="10"/>
    </row>
    <row r="32" spans="1:9" ht="18" hidden="1">
      <c r="A32" s="10"/>
      <c r="B32" s="10"/>
      <c r="C32" s="10" t="s">
        <v>43</v>
      </c>
      <c r="D32" s="10"/>
      <c r="E32" s="20"/>
      <c r="F32" s="33"/>
      <c r="G32" s="20"/>
      <c r="H32" s="22"/>
      <c r="I32" s="10"/>
    </row>
    <row r="33" spans="1:9" ht="18">
      <c r="A33" s="10"/>
      <c r="B33" s="10"/>
      <c r="C33" s="10" t="s">
        <v>54</v>
      </c>
      <c r="D33" s="10"/>
      <c r="E33" s="20">
        <v>-1208</v>
      </c>
      <c r="F33" s="33"/>
      <c r="G33" s="20">
        <v>-2152</v>
      </c>
      <c r="H33" s="22"/>
      <c r="I33" s="10"/>
    </row>
    <row r="34" spans="1:9" ht="18">
      <c r="A34" s="10"/>
      <c r="B34" s="10"/>
      <c r="C34" s="10"/>
      <c r="D34" s="10"/>
      <c r="E34" s="20"/>
      <c r="F34" s="33"/>
      <c r="G34" s="20"/>
      <c r="H34" s="22"/>
      <c r="I34" s="10"/>
    </row>
    <row r="35" spans="1:9" ht="18">
      <c r="A35" s="10"/>
      <c r="B35" s="10" t="s">
        <v>35</v>
      </c>
      <c r="C35" s="10"/>
      <c r="D35" s="10"/>
      <c r="E35" s="80">
        <f>SUM(E30:E34)</f>
        <v>-18176</v>
      </c>
      <c r="F35" s="33"/>
      <c r="G35" s="80">
        <f>SUM(G30:G34)</f>
        <v>-15110</v>
      </c>
      <c r="H35" s="22"/>
      <c r="I35" s="10"/>
    </row>
    <row r="36" spans="1:9" ht="18">
      <c r="A36" s="10"/>
      <c r="B36" s="10"/>
      <c r="C36" s="10"/>
      <c r="D36" s="10"/>
      <c r="E36" s="80"/>
      <c r="F36" s="33"/>
      <c r="G36" s="80"/>
      <c r="H36" s="22"/>
      <c r="I36" s="10"/>
    </row>
    <row r="37" spans="1:9" ht="18">
      <c r="A37" s="10"/>
      <c r="B37" s="30" t="s">
        <v>77</v>
      </c>
      <c r="C37" s="10"/>
      <c r="D37" s="10"/>
      <c r="E37" s="20"/>
      <c r="F37" s="33"/>
      <c r="G37" s="20"/>
      <c r="H37" s="22"/>
      <c r="I37" s="10"/>
    </row>
    <row r="38" spans="1:9" ht="18">
      <c r="A38" s="10"/>
      <c r="B38" s="30"/>
      <c r="C38" s="10" t="s">
        <v>134</v>
      </c>
      <c r="D38" s="10"/>
      <c r="E38" s="20">
        <v>0</v>
      </c>
      <c r="F38" s="33"/>
      <c r="G38" s="20">
        <v>-7727</v>
      </c>
      <c r="H38" s="22"/>
      <c r="I38" s="10"/>
    </row>
    <row r="39" spans="1:9" ht="18">
      <c r="A39" s="10"/>
      <c r="B39" s="10"/>
      <c r="C39" s="10" t="s">
        <v>56</v>
      </c>
      <c r="D39" s="10"/>
      <c r="E39" s="20">
        <v>101</v>
      </c>
      <c r="F39" s="33"/>
      <c r="G39" s="20">
        <v>91</v>
      </c>
      <c r="H39" s="22"/>
      <c r="I39" s="10"/>
    </row>
    <row r="40" spans="1:9" ht="18">
      <c r="A40" s="10"/>
      <c r="B40" s="10"/>
      <c r="C40" s="10" t="s">
        <v>122</v>
      </c>
      <c r="D40" s="10"/>
      <c r="E40" s="20">
        <v>0</v>
      </c>
      <c r="F40" s="94"/>
      <c r="G40" s="20">
        <v>1490</v>
      </c>
      <c r="H40" s="22"/>
      <c r="I40" s="10"/>
    </row>
    <row r="41" spans="1:9" ht="18">
      <c r="A41" s="10"/>
      <c r="B41" s="10"/>
      <c r="C41" s="10" t="s">
        <v>44</v>
      </c>
      <c r="D41" s="10"/>
      <c r="E41" s="20"/>
      <c r="F41" s="94"/>
      <c r="G41" s="20">
        <v>21</v>
      </c>
      <c r="H41" s="22"/>
      <c r="I41" s="10"/>
    </row>
    <row r="42" spans="1:9" ht="18">
      <c r="A42" s="10"/>
      <c r="B42" s="10"/>
      <c r="C42" s="10" t="s">
        <v>44</v>
      </c>
      <c r="D42" s="10"/>
      <c r="E42" s="20">
        <v>-3424</v>
      </c>
      <c r="F42" s="33"/>
      <c r="G42" s="20">
        <v>-10009</v>
      </c>
      <c r="H42" s="22"/>
      <c r="I42" s="10"/>
    </row>
    <row r="43" spans="1:9" ht="18">
      <c r="A43" s="10"/>
      <c r="B43" s="10"/>
      <c r="C43" s="10" t="s">
        <v>86</v>
      </c>
      <c r="D43" s="10"/>
      <c r="E43" s="20">
        <v>-81</v>
      </c>
      <c r="F43" s="33"/>
      <c r="G43" s="20">
        <v>-139</v>
      </c>
      <c r="H43" s="22"/>
      <c r="I43" s="10"/>
    </row>
    <row r="44" spans="1:9" ht="18">
      <c r="A44" s="10"/>
      <c r="B44" s="10"/>
      <c r="C44" s="10" t="s">
        <v>113</v>
      </c>
      <c r="D44" s="10"/>
      <c r="E44" s="20">
        <v>0</v>
      </c>
      <c r="F44" s="33"/>
      <c r="G44" s="20">
        <v>-12414</v>
      </c>
      <c r="H44" s="22"/>
      <c r="I44" s="10"/>
    </row>
    <row r="45" spans="1:9" ht="18">
      <c r="A45" s="10"/>
      <c r="B45" s="10"/>
      <c r="C45" s="10" t="s">
        <v>114</v>
      </c>
      <c r="D45" s="10"/>
      <c r="E45" s="20"/>
      <c r="F45" s="33"/>
      <c r="G45" s="20"/>
      <c r="H45" s="22"/>
      <c r="I45" s="10"/>
    </row>
    <row r="46" spans="1:9" ht="18">
      <c r="A46" s="10"/>
      <c r="B46" s="10"/>
      <c r="C46" s="10"/>
      <c r="D46" s="10"/>
      <c r="E46" s="20"/>
      <c r="F46" s="33"/>
      <c r="G46" s="20"/>
      <c r="H46" s="22"/>
      <c r="I46" s="10"/>
    </row>
    <row r="47" spans="1:9" ht="18">
      <c r="A47" s="10"/>
      <c r="B47" s="10" t="s">
        <v>36</v>
      </c>
      <c r="C47" s="10"/>
      <c r="D47" s="10"/>
      <c r="E47" s="80">
        <f>SUM(E37:E46)</f>
        <v>-3404</v>
      </c>
      <c r="F47" s="33"/>
      <c r="G47" s="80">
        <f>SUM(G37:G45)</f>
        <v>-28687</v>
      </c>
      <c r="H47" s="22"/>
      <c r="I47" s="10"/>
    </row>
    <row r="48" spans="1:9" ht="18">
      <c r="A48" s="10"/>
      <c r="B48" s="10"/>
      <c r="C48" s="10"/>
      <c r="D48" s="10"/>
      <c r="E48" s="80"/>
      <c r="F48" s="33"/>
      <c r="G48" s="80"/>
      <c r="H48" s="22"/>
      <c r="I48" s="10"/>
    </row>
    <row r="49" spans="1:9" ht="18">
      <c r="A49" s="10"/>
      <c r="B49" s="30" t="s">
        <v>78</v>
      </c>
      <c r="C49" s="10"/>
      <c r="D49" s="10"/>
      <c r="E49" s="20"/>
      <c r="F49" s="33"/>
      <c r="G49" s="20"/>
      <c r="H49" s="22"/>
      <c r="I49" s="10"/>
    </row>
    <row r="50" spans="1:9" ht="18">
      <c r="A50" s="10"/>
      <c r="B50" s="10"/>
      <c r="C50" s="10" t="s">
        <v>45</v>
      </c>
      <c r="D50" s="10"/>
      <c r="E50" s="20">
        <v>22844</v>
      </c>
      <c r="F50" s="33"/>
      <c r="G50" s="20">
        <v>2843</v>
      </c>
      <c r="H50" s="22"/>
      <c r="I50" s="10"/>
    </row>
    <row r="51" spans="1:9" ht="18">
      <c r="A51" s="10"/>
      <c r="B51" s="10"/>
      <c r="C51" s="10"/>
      <c r="D51" s="10"/>
      <c r="E51" s="20"/>
      <c r="F51" s="33"/>
      <c r="G51" s="20"/>
      <c r="H51" s="22"/>
      <c r="I51" s="10"/>
    </row>
    <row r="52" spans="1:9" ht="18">
      <c r="A52" s="10"/>
      <c r="B52" s="10" t="s">
        <v>37</v>
      </c>
      <c r="C52" s="10"/>
      <c r="D52" s="10"/>
      <c r="E52" s="80">
        <f>SUM(E49:E51)</f>
        <v>22844</v>
      </c>
      <c r="F52" s="33"/>
      <c r="G52" s="80">
        <f>SUM(G49:G51)</f>
        <v>2843</v>
      </c>
      <c r="H52" s="22"/>
      <c r="I52" s="10"/>
    </row>
    <row r="53" spans="1:9" ht="18">
      <c r="A53" s="10"/>
      <c r="B53" s="10"/>
      <c r="C53" s="10"/>
      <c r="D53" s="10"/>
      <c r="E53" s="80"/>
      <c r="F53" s="33"/>
      <c r="G53" s="80"/>
      <c r="H53" s="22"/>
      <c r="I53" s="10"/>
    </row>
    <row r="54" spans="1:9" ht="18">
      <c r="A54" s="10"/>
      <c r="B54" s="30" t="s">
        <v>79</v>
      </c>
      <c r="C54" s="30"/>
      <c r="D54" s="30"/>
      <c r="E54" s="81">
        <f>E52+E47+E35</f>
        <v>1264</v>
      </c>
      <c r="F54" s="32"/>
      <c r="G54" s="81">
        <f>G52+G47+G35</f>
        <v>-40954</v>
      </c>
      <c r="H54" s="21"/>
      <c r="I54" s="10"/>
    </row>
    <row r="55" spans="1:9" ht="18">
      <c r="A55" s="10"/>
      <c r="B55" s="10"/>
      <c r="C55" s="10"/>
      <c r="D55" s="10"/>
      <c r="E55" s="20"/>
      <c r="F55" s="33"/>
      <c r="G55" s="20"/>
      <c r="H55" s="22"/>
      <c r="I55" s="10"/>
    </row>
    <row r="56" spans="1:9" ht="18">
      <c r="A56" s="10"/>
      <c r="B56" s="10" t="s">
        <v>80</v>
      </c>
      <c r="C56" s="10"/>
      <c r="D56" s="10"/>
      <c r="E56" s="95">
        <v>-12004</v>
      </c>
      <c r="F56" s="96"/>
      <c r="G56" s="95">
        <v>29073</v>
      </c>
      <c r="H56" s="22"/>
      <c r="I56" s="10"/>
    </row>
    <row r="57" spans="1:9" ht="18">
      <c r="A57" s="10"/>
      <c r="B57" s="10"/>
      <c r="C57" s="10"/>
      <c r="D57" s="10"/>
      <c r="E57" s="20"/>
      <c r="F57" s="33"/>
      <c r="G57" s="20"/>
      <c r="H57" s="22"/>
      <c r="I57" s="10"/>
    </row>
    <row r="58" spans="1:9" ht="18">
      <c r="A58" s="10"/>
      <c r="B58" s="10" t="s">
        <v>81</v>
      </c>
      <c r="C58" s="10"/>
      <c r="D58" s="10"/>
      <c r="E58" s="20">
        <v>-4240</v>
      </c>
      <c r="F58" s="33"/>
      <c r="G58" s="20">
        <v>-123</v>
      </c>
      <c r="H58" s="22"/>
      <c r="I58" s="10"/>
    </row>
    <row r="59" spans="1:9" ht="18">
      <c r="A59" s="10"/>
      <c r="B59" s="10"/>
      <c r="C59" s="10" t="s">
        <v>82</v>
      </c>
      <c r="D59" s="10"/>
      <c r="E59" s="20"/>
      <c r="F59" s="33"/>
      <c r="G59" s="20"/>
      <c r="H59" s="22"/>
      <c r="I59" s="10"/>
    </row>
    <row r="60" spans="1:9" ht="18.75" thickBot="1">
      <c r="A60" s="10"/>
      <c r="B60" s="10"/>
      <c r="C60" s="10"/>
      <c r="D60" s="10"/>
      <c r="E60" s="20"/>
      <c r="F60" s="33"/>
      <c r="G60" s="20"/>
      <c r="H60" s="22"/>
      <c r="I60" s="10"/>
    </row>
    <row r="61" spans="1:9" ht="18.75" thickBot="1">
      <c r="A61" s="10"/>
      <c r="B61" s="30" t="s">
        <v>89</v>
      </c>
      <c r="C61" s="30"/>
      <c r="D61" s="30"/>
      <c r="E61" s="84">
        <f>SUM(E53:E60)</f>
        <v>-14980</v>
      </c>
      <c r="F61" s="32"/>
      <c r="G61" s="84">
        <f>SUM(G53:G60)</f>
        <v>-12004</v>
      </c>
      <c r="H61" s="21"/>
      <c r="I61" s="10"/>
    </row>
    <row r="62" spans="1:9" ht="18">
      <c r="A62" s="10"/>
      <c r="B62" s="10"/>
      <c r="C62" s="10"/>
      <c r="D62" s="10"/>
      <c r="E62" s="31"/>
      <c r="F62" s="33"/>
      <c r="G62" s="31"/>
      <c r="H62" s="22"/>
      <c r="I62" s="10"/>
    </row>
    <row r="63" spans="1:9" ht="18">
      <c r="A63" s="10"/>
      <c r="B63" s="10"/>
      <c r="C63" s="10"/>
      <c r="D63" s="10"/>
      <c r="E63" s="33"/>
      <c r="F63" s="10"/>
      <c r="G63" s="33"/>
      <c r="H63" s="51"/>
      <c r="I63" s="10"/>
    </row>
    <row r="64" spans="1:9" ht="18">
      <c r="A64" s="10"/>
      <c r="B64" s="30" t="s">
        <v>38</v>
      </c>
      <c r="C64" s="30"/>
      <c r="D64" s="29"/>
      <c r="E64" s="13"/>
      <c r="F64" s="13"/>
      <c r="G64" s="13"/>
      <c r="H64" s="51"/>
      <c r="I64" s="10"/>
    </row>
    <row r="65" spans="1:9" ht="18">
      <c r="A65" s="10"/>
      <c r="B65" s="30" t="s">
        <v>121</v>
      </c>
      <c r="C65" s="30"/>
      <c r="D65" s="29"/>
      <c r="E65" s="13"/>
      <c r="F65" s="13"/>
      <c r="G65" s="13"/>
      <c r="H65" s="51"/>
      <c r="I65" s="10"/>
    </row>
    <row r="66" spans="1:9" ht="18">
      <c r="A66" s="10"/>
      <c r="B66" s="52"/>
      <c r="C66" s="29"/>
      <c r="D66" s="29"/>
      <c r="E66" s="13"/>
      <c r="F66" s="13"/>
      <c r="G66" s="13"/>
      <c r="H66" s="51"/>
      <c r="I66" s="10"/>
    </row>
    <row r="67" spans="1:8" ht="18.75">
      <c r="A67" s="2"/>
      <c r="B67" s="75"/>
      <c r="C67" s="76"/>
      <c r="D67" s="3"/>
      <c r="E67" s="3"/>
      <c r="F67" s="3"/>
      <c r="G67" s="3"/>
      <c r="H67" s="8"/>
    </row>
    <row r="68" spans="1:8" ht="18.75">
      <c r="A68" s="2"/>
      <c r="B68" s="75"/>
      <c r="C68" s="76"/>
      <c r="D68" s="3"/>
      <c r="E68" s="3"/>
      <c r="F68" s="3"/>
      <c r="G68" s="3"/>
      <c r="H68" s="8"/>
    </row>
    <row r="69" spans="1:8" ht="18.75">
      <c r="A69" s="2"/>
      <c r="B69" s="3"/>
      <c r="C69" s="3"/>
      <c r="D69" s="3"/>
      <c r="E69" s="3"/>
      <c r="F69" s="3"/>
      <c r="G69" s="3"/>
      <c r="H69" s="8"/>
    </row>
    <row r="70" spans="1:8" ht="18.75">
      <c r="A70" s="2"/>
      <c r="B70" s="3"/>
      <c r="C70" s="3"/>
      <c r="D70" s="3"/>
      <c r="E70" s="3"/>
      <c r="F70" s="3"/>
      <c r="G70" s="3"/>
      <c r="H70" s="8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  <row r="105" ht="15">
      <c r="H105" s="9"/>
    </row>
    <row r="106" ht="15">
      <c r="H106" s="9"/>
    </row>
    <row r="107" ht="15">
      <c r="H107" s="9"/>
    </row>
    <row r="108" ht="15">
      <c r="H108" s="9"/>
    </row>
    <row r="109" ht="15">
      <c r="H109" s="9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2010-05-31T08:29:24Z</cp:lastPrinted>
  <dcterms:created xsi:type="dcterms:W3CDTF">2002-11-29T07:40:55Z</dcterms:created>
  <dcterms:modified xsi:type="dcterms:W3CDTF">2010-05-31T08:46:46Z</dcterms:modified>
  <cp:category/>
  <cp:version/>
  <cp:contentType/>
  <cp:contentStatus/>
</cp:coreProperties>
</file>