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Income Statemen" sheetId="1" r:id="rId1"/>
    <sheet name="Balance Sheet" sheetId="2" r:id="rId2"/>
    <sheet name="Equity Change" sheetId="3" r:id="rId3"/>
    <sheet name="Cashflow" sheetId="4" r:id="rId4"/>
  </sheets>
  <definedNames>
    <definedName name="_xlnm.Print_Area" localSheetId="1">'Balance Sheet'!$B$1:$H$64</definedName>
    <definedName name="_xlnm.Print_Area" localSheetId="3">'Cashflow'!$B$1:$H$63</definedName>
    <definedName name="_xlnm.Print_Area" localSheetId="2">'Equity Change'!$B$1:$Q$43</definedName>
    <definedName name="_xlnm.Print_Area" localSheetId="0">'Income Statemen'!$C$1:$L$59</definedName>
    <definedName name="_xlnm.Print_Area">'Cashflow'!$A$2:$E$63</definedName>
  </definedNames>
  <calcPr fullCalcOnLoad="1"/>
</workbook>
</file>

<file path=xl/sharedStrings.xml><?xml version="1.0" encoding="utf-8"?>
<sst xmlns="http://schemas.openxmlformats.org/spreadsheetml/2006/main" count="189" uniqueCount="145">
  <si>
    <t>Revenue</t>
  </si>
  <si>
    <t>Operating Expenses</t>
  </si>
  <si>
    <t>Other Operating Income</t>
  </si>
  <si>
    <t>Finance Costs</t>
  </si>
  <si>
    <t>Taxation</t>
  </si>
  <si>
    <t xml:space="preserve">(The Condensed Consolidated Income Statements should be read in conjunction with the </t>
  </si>
  <si>
    <t>(RM'000)</t>
  </si>
  <si>
    <t>N /A</t>
  </si>
  <si>
    <t>Preceding Year</t>
  </si>
  <si>
    <t>Investments</t>
  </si>
  <si>
    <t>Deferred and development expenditure</t>
  </si>
  <si>
    <t>Current Assets</t>
  </si>
  <si>
    <t>Current Liabilities</t>
  </si>
  <si>
    <t>Net Current Assets</t>
  </si>
  <si>
    <t>Reserves</t>
  </si>
  <si>
    <t>Inventories</t>
  </si>
  <si>
    <t>Balance at beginning of</t>
  </si>
  <si>
    <t>Movements during the</t>
  </si>
  <si>
    <t>period (cumulative)</t>
  </si>
  <si>
    <t xml:space="preserve">(The Condensed Consolidated Statements of Changes in Equity should be read in conjunction with </t>
  </si>
  <si>
    <t>Share</t>
  </si>
  <si>
    <t>Capital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</si>
  <si>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</si>
  <si>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</si>
  <si>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</si>
  <si>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</si>
  <si>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</si>
  <si>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</si>
  <si>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</si>
  <si>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</si>
  <si>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</si>
  <si>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Adjustment  :-</t>
  </si>
  <si>
    <t>Operating profit before changes in working capital</t>
  </si>
  <si>
    <t>Changes in working capital</t>
  </si>
  <si>
    <t>Cash used in operations</t>
  </si>
  <si>
    <t>Net cash flows from operating activities</t>
  </si>
  <si>
    <t>Net cash flows from investing activities</t>
  </si>
  <si>
    <t>Net cash flows from financing activities</t>
  </si>
  <si>
    <t xml:space="preserve">(The Condensed Consolidated Cash Flow Statements should be read in conjunction with </t>
  </si>
  <si>
    <t>Non-cash items</t>
  </si>
  <si>
    <t>Non-operating items ( which are investing / financing )</t>
  </si>
  <si>
    <t>Net Change in current assets</t>
  </si>
  <si>
    <t>Net Change in current liabilities</t>
  </si>
  <si>
    <t>Interest expenses</t>
  </si>
  <si>
    <t>Purchase of property, pland and equipment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</si>
  <si>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</si>
  <si>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</si>
  <si>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</si>
  <si>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</si>
  <si>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</si>
  <si>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Deferred taxation</t>
  </si>
  <si>
    <t>CONDENSED CONSOLIDATED STATEMENTS OF CHANGES IN EQUITY</t>
  </si>
  <si>
    <t>CONDENSED CONSOLIDATED CASH FLOW STATEMENTS</t>
  </si>
  <si>
    <t>Collaterised Loan Obligaton (CLO)</t>
  </si>
  <si>
    <t>Tax Paid</t>
  </si>
  <si>
    <t xml:space="preserve"> Quarter Ended</t>
  </si>
  <si>
    <t>Other investment</t>
  </si>
  <si>
    <t>Current Period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</si>
  <si>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</si>
  <si>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</si>
  <si>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</si>
  <si>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</si>
  <si>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</si>
  <si>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Trade and other payables</t>
  </si>
  <si>
    <t>Short term borrowings</t>
  </si>
  <si>
    <t>(Incorporated in Malaysia)</t>
  </si>
  <si>
    <t>CONDENSED CONSOLIDATED INCOME STATEMENTS</t>
  </si>
  <si>
    <t>Translation</t>
  </si>
  <si>
    <t>Year ended</t>
  </si>
  <si>
    <t>ended</t>
  </si>
  <si>
    <t>CONDENSED CONSOLIDATED BALANCE SHEET</t>
  </si>
  <si>
    <t>Minority interest</t>
  </si>
  <si>
    <t>Share capital</t>
  </si>
  <si>
    <t>Long term and deferred liabilities</t>
  </si>
  <si>
    <t>(The Condensed Consolidated Balance Sheet should be read in conjunction with the</t>
  </si>
  <si>
    <t>Advanced from Joint Venture shareholder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</si>
  <si>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</si>
  <si>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</si>
  <si>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</si>
  <si>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</si>
  <si>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</si>
  <si>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>Cash &amp; cash equivalents at beginning of year</t>
  </si>
  <si>
    <t xml:space="preserve">Effects of exchange rate changes on cash &amp; </t>
  </si>
  <si>
    <t>cash equivalents at end of year</t>
  </si>
  <si>
    <t>Deferred tax assets</t>
  </si>
  <si>
    <t>Development properties</t>
  </si>
  <si>
    <t>Land held for development</t>
  </si>
  <si>
    <t>Purchase of land held for development</t>
  </si>
  <si>
    <t>As at</t>
  </si>
  <si>
    <t xml:space="preserve">Balance at end of period </t>
  </si>
  <si>
    <t>Balance at end of period</t>
  </si>
  <si>
    <t>Cash &amp; cash equivalents at end of period</t>
  </si>
  <si>
    <t>Profit  before tax</t>
  </si>
  <si>
    <t>Net Profit  for the period</t>
  </si>
  <si>
    <t>Cumulative to date</t>
  </si>
  <si>
    <t>Period Ended</t>
  </si>
  <si>
    <t>Non Current Assets</t>
  </si>
  <si>
    <t>Investment property</t>
  </si>
  <si>
    <t xml:space="preserve">Minority </t>
  </si>
  <si>
    <t>Interest</t>
  </si>
  <si>
    <t>Equity</t>
  </si>
  <si>
    <t>Attributable to :</t>
  </si>
  <si>
    <t>Equity holders to the parent</t>
  </si>
  <si>
    <t>Minority interests</t>
  </si>
  <si>
    <t>Profit before taxation</t>
  </si>
  <si>
    <t>CONTINUING OPERATIONS</t>
  </si>
  <si>
    <t>Profit  from continuing operations</t>
  </si>
  <si>
    <t>DISCONTINUED OPERATION</t>
  </si>
  <si>
    <t>Loss from discontinued operation,</t>
  </si>
  <si>
    <t xml:space="preserve">  net of tax</t>
  </si>
  <si>
    <t>-</t>
  </si>
  <si>
    <t xml:space="preserve">  year as at 1 Apr. 2007</t>
  </si>
  <si>
    <t>Proceeds from disposal of investment</t>
  </si>
  <si>
    <t>From continuing operations</t>
  </si>
  <si>
    <t>From discontinued operation</t>
  </si>
  <si>
    <t>Diluted earning per share</t>
  </si>
  <si>
    <t>Basic earnings per share (sen)</t>
  </si>
  <si>
    <t>Attributable to equity holders of the parent</t>
  </si>
  <si>
    <t>Total Equity</t>
  </si>
  <si>
    <t>Prepaid land lease payment</t>
  </si>
  <si>
    <t xml:space="preserve"> Annual Financial Report for the year ended 31st March 2008)</t>
  </si>
  <si>
    <t>Investment in Associates</t>
  </si>
  <si>
    <t>Deposit for acquisition</t>
  </si>
  <si>
    <t xml:space="preserve">  year as at 1 Apr. 2008</t>
  </si>
  <si>
    <t>Share of results of associates</t>
  </si>
  <si>
    <t xml:space="preserve"> the Annual Financial Report for the year ended 31st March 2008)</t>
  </si>
  <si>
    <t xml:space="preserve"> the Annual Financial Report for the year ended 31st  March 2008)</t>
  </si>
  <si>
    <t>Net cash outflow from acquisition of subsidiary &amp; associates</t>
  </si>
  <si>
    <t xml:space="preserve">   companies less deposit paid in previous financial year</t>
  </si>
  <si>
    <t>Revaluation</t>
  </si>
  <si>
    <t xml:space="preserve">        </t>
  </si>
  <si>
    <t>Non Distributable Reserves</t>
  </si>
  <si>
    <t xml:space="preserve">              Attributable to Equity Holders of the Parent</t>
  </si>
  <si>
    <t>Net Change in advance from joint venture shareholder</t>
  </si>
  <si>
    <t>Net Proceeds from disposal of investment property</t>
  </si>
  <si>
    <t>FOR THE QUARTER ENDED 31 DECEMBER 2008</t>
  </si>
  <si>
    <t>Current 9 months</t>
  </si>
  <si>
    <t>AS AT 31 DECEMBER  2008</t>
  </si>
  <si>
    <t>9 months quarter</t>
  </si>
  <si>
    <t>ended 31 December 2008</t>
  </si>
  <si>
    <t>ended 31 December 2007</t>
  </si>
  <si>
    <t>Dividend paid</t>
  </si>
  <si>
    <t>9 months</t>
  </si>
  <si>
    <t>Continuing operations</t>
  </si>
  <si>
    <t>Discontinued operation</t>
  </si>
</sst>
</file>

<file path=xl/styles.xml><?xml version="1.0" encoding="utf-8"?>
<styleSheet xmlns="http://schemas.openxmlformats.org/spreadsheetml/2006/main">
  <numFmts count="31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"/>
    <numFmt numFmtId="174" formatCode="&quot;$&quot;#,##0.00"/>
    <numFmt numFmtId="175" formatCode="0.00_);[Red]\(0.00\)"/>
    <numFmt numFmtId="176" formatCode="0_);[Red]\(0\)"/>
    <numFmt numFmtId="177" formatCode="0_);\(0\)"/>
    <numFmt numFmtId="178" formatCode="0.00_);\(0.00\)"/>
    <numFmt numFmtId="179" formatCode="#,##0.0"/>
    <numFmt numFmtId="180" formatCode="0.0_);\(0.0\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2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sz val="12"/>
      <name val="Tahoma"/>
      <family val="2"/>
    </font>
    <font>
      <b/>
      <sz val="16"/>
      <name val="Tahoma"/>
      <family val="2"/>
    </font>
    <font>
      <b/>
      <sz val="18"/>
      <name val="Tahoma"/>
      <family val="2"/>
    </font>
    <font>
      <b/>
      <u val="single"/>
      <sz val="12"/>
      <name val="Tahoma"/>
      <family val="2"/>
    </font>
    <font>
      <b/>
      <u val="single"/>
      <sz val="14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2"/>
      <color indexed="12"/>
      <name val="Tahoma"/>
      <family val="2"/>
    </font>
    <font>
      <b/>
      <sz val="10"/>
      <name val="Tahoma"/>
      <family val="2"/>
    </font>
    <font>
      <sz val="14"/>
      <color indexed="12"/>
      <name val="Tahoma"/>
      <family val="2"/>
    </font>
    <font>
      <u val="single"/>
      <sz val="12"/>
      <name val="Tahoma"/>
      <family val="2"/>
    </font>
    <font>
      <u val="single"/>
      <sz val="14"/>
      <name val="Tahoma"/>
      <family val="2"/>
    </font>
    <font>
      <u val="single"/>
      <sz val="7.2"/>
      <color indexed="12"/>
      <name val="Tahoma"/>
      <family val="2"/>
    </font>
    <font>
      <b/>
      <sz val="14"/>
      <color indexed="10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13"/>
      <name val="Tahoma"/>
      <family val="2"/>
    </font>
    <font>
      <u val="single"/>
      <sz val="13"/>
      <name val="Tahoma"/>
      <family val="2"/>
    </font>
    <font>
      <b/>
      <sz val="13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 quotePrefix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 quotePrefix="1">
      <alignment horizontal="center"/>
    </xf>
    <xf numFmtId="0" fontId="13" fillId="0" borderId="0" xfId="0" applyNumberFormat="1" applyFont="1" applyAlignment="1" quotePrefix="1">
      <alignment horizontal="center"/>
    </xf>
    <xf numFmtId="0" fontId="13" fillId="0" borderId="0" xfId="0" applyNumberFormat="1" applyFont="1" applyBorder="1" applyAlignment="1" quotePrefix="1">
      <alignment horizontal="center"/>
    </xf>
    <xf numFmtId="16" fontId="13" fillId="0" borderId="0" xfId="0" applyNumberFormat="1" applyFont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0" fontId="13" fillId="0" borderId="0" xfId="0" applyNumberFormat="1" applyFont="1" applyAlignment="1">
      <alignment/>
    </xf>
    <xf numFmtId="37" fontId="13" fillId="0" borderId="0" xfId="0" applyNumberFormat="1" applyFont="1" applyAlignment="1">
      <alignment horizontal="center"/>
    </xf>
    <xf numFmtId="37" fontId="13" fillId="0" borderId="0" xfId="0" applyNumberFormat="1" applyFont="1" applyBorder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37" fontId="6" fillId="0" borderId="0" xfId="0" applyNumberFormat="1" applyFont="1" applyAlignment="1">
      <alignment/>
    </xf>
    <xf numFmtId="37" fontId="6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37" fontId="14" fillId="0" borderId="0" xfId="0" applyNumberFormat="1" applyFont="1" applyBorder="1" applyAlignment="1" quotePrefix="1">
      <alignment/>
    </xf>
    <xf numFmtId="37" fontId="6" fillId="0" borderId="1" xfId="0" applyNumberFormat="1" applyFont="1" applyAlignment="1">
      <alignment/>
    </xf>
    <xf numFmtId="37" fontId="6" fillId="0" borderId="0" xfId="0" applyNumberFormat="1" applyFont="1" applyAlignment="1">
      <alignment horizontal="right"/>
    </xf>
    <xf numFmtId="37" fontId="13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37" fontId="12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 horizontal="right"/>
    </xf>
    <xf numFmtId="37" fontId="13" fillId="0" borderId="2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37" fontId="16" fillId="0" borderId="0" xfId="0" applyNumberFormat="1" applyFont="1" applyBorder="1" applyAlignment="1" quotePrefix="1">
      <alignment/>
    </xf>
    <xf numFmtId="0" fontId="16" fillId="0" borderId="0" xfId="0" applyNumberFormat="1" applyFont="1" applyAlignment="1">
      <alignment/>
    </xf>
    <xf numFmtId="37" fontId="11" fillId="0" borderId="0" xfId="0" applyNumberFormat="1" applyFont="1" applyAlignment="1">
      <alignment/>
    </xf>
    <xf numFmtId="0" fontId="13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center"/>
    </xf>
    <xf numFmtId="37" fontId="11" fillId="0" borderId="0" xfId="0" applyNumberFormat="1" applyFont="1" applyAlignment="1">
      <alignment horizontal="right"/>
    </xf>
    <xf numFmtId="37" fontId="18" fillId="0" borderId="0" xfId="0" applyNumberFormat="1" applyFont="1" applyAlignment="1">
      <alignment/>
    </xf>
    <xf numFmtId="37" fontId="11" fillId="0" borderId="3" xfId="0" applyNumberFormat="1" applyFont="1" applyAlignment="1">
      <alignment/>
    </xf>
    <xf numFmtId="37" fontId="11" fillId="0" borderId="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/>
    </xf>
    <xf numFmtId="37" fontId="13" fillId="0" borderId="3" xfId="0" applyNumberFormat="1" applyFont="1" applyAlignment="1">
      <alignment/>
    </xf>
    <xf numFmtId="37" fontId="6" fillId="0" borderId="3" xfId="0" applyNumberFormat="1" applyFont="1" applyAlignment="1">
      <alignment/>
    </xf>
    <xf numFmtId="15" fontId="13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3" fontId="11" fillId="0" borderId="1" xfId="0" applyNumberFormat="1" applyFont="1" applyAlignment="1">
      <alignment/>
    </xf>
    <xf numFmtId="3" fontId="11" fillId="0" borderId="3" xfId="0" applyNumberFormat="1" applyFont="1" applyAlignment="1">
      <alignment/>
    </xf>
    <xf numFmtId="3" fontId="11" fillId="0" borderId="4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9" fillId="0" borderId="0" xfId="16" applyNumberFormat="1" applyFont="1" applyAlignment="1">
      <alignment/>
    </xf>
    <xf numFmtId="186" fontId="20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16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/>
    </xf>
    <xf numFmtId="0" fontId="21" fillId="0" borderId="0" xfId="0" applyNumberFormat="1" applyFont="1" applyAlignment="1">
      <alignment horizontal="center"/>
    </xf>
    <xf numFmtId="3" fontId="13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37" fontId="6" fillId="0" borderId="0" xfId="0" applyNumberFormat="1" applyFont="1" applyAlignment="1">
      <alignment horizontal="center"/>
    </xf>
    <xf numFmtId="177" fontId="6" fillId="0" borderId="0" xfId="0" applyNumberFormat="1" applyFont="1" applyBorder="1" applyAlignment="1">
      <alignment/>
    </xf>
    <xf numFmtId="178" fontId="13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8" fontId="6" fillId="0" borderId="5" xfId="0" applyNumberFormat="1" applyFont="1" applyBorder="1" applyAlignment="1">
      <alignment/>
    </xf>
    <xf numFmtId="178" fontId="13" fillId="0" borderId="5" xfId="0" applyNumberFormat="1" applyFont="1" applyBorder="1" applyAlignment="1">
      <alignment/>
    </xf>
    <xf numFmtId="178" fontId="13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37" fontId="13" fillId="0" borderId="0" xfId="0" applyNumberFormat="1" applyFont="1" applyAlignment="1">
      <alignment horizontal="right"/>
    </xf>
    <xf numFmtId="1" fontId="13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1" fontId="13" fillId="0" borderId="0" xfId="0" applyNumberFormat="1" applyFont="1" applyBorder="1" applyAlignment="1">
      <alignment horizontal="right"/>
    </xf>
    <xf numFmtId="0" fontId="22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left"/>
    </xf>
    <xf numFmtId="0" fontId="22" fillId="0" borderId="0" xfId="0" applyNumberFormat="1" applyFont="1" applyAlignment="1">
      <alignment/>
    </xf>
    <xf numFmtId="37" fontId="23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37" fontId="24" fillId="0" borderId="0" xfId="0" applyNumberFormat="1" applyFont="1" applyAlignment="1">
      <alignment/>
    </xf>
    <xf numFmtId="37" fontId="23" fillId="0" borderId="0" xfId="0" applyNumberFormat="1" applyFont="1" applyBorder="1" applyAlignment="1">
      <alignment/>
    </xf>
    <xf numFmtId="37" fontId="25" fillId="0" borderId="3" xfId="0" applyNumberFormat="1" applyFont="1" applyAlignment="1">
      <alignment/>
    </xf>
    <xf numFmtId="37" fontId="25" fillId="0" borderId="0" xfId="0" applyNumberFormat="1" applyFont="1" applyBorder="1" applyAlignment="1">
      <alignment/>
    </xf>
    <xf numFmtId="37" fontId="25" fillId="0" borderId="0" xfId="0" applyNumberFormat="1" applyFont="1" applyAlignment="1">
      <alignment/>
    </xf>
    <xf numFmtId="37" fontId="23" fillId="0" borderId="3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10</xdr:row>
      <xdr:rowOff>123825</xdr:rowOff>
    </xdr:from>
    <xdr:to>
      <xdr:col>4</xdr:col>
      <xdr:colOff>533400</xdr:colOff>
      <xdr:row>10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3857625" y="23812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10</xdr:row>
      <xdr:rowOff>142875</xdr:rowOff>
    </xdr:from>
    <xdr:to>
      <xdr:col>7</xdr:col>
      <xdr:colOff>857250</xdr:colOff>
      <xdr:row>10</xdr:row>
      <xdr:rowOff>142875</xdr:rowOff>
    </xdr:to>
    <xdr:sp>
      <xdr:nvSpPr>
        <xdr:cNvPr id="2" name="Line 7"/>
        <xdr:cNvSpPr>
          <a:spLocks/>
        </xdr:cNvSpPr>
      </xdr:nvSpPr>
      <xdr:spPr>
        <a:xfrm flipV="1">
          <a:off x="6962775" y="2400300"/>
          <a:ext cx="361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8</xdr:row>
      <xdr:rowOff>123825</xdr:rowOff>
    </xdr:from>
    <xdr:to>
      <xdr:col>4</xdr:col>
      <xdr:colOff>409575</xdr:colOff>
      <xdr:row>8</xdr:row>
      <xdr:rowOff>123825</xdr:rowOff>
    </xdr:to>
    <xdr:sp>
      <xdr:nvSpPr>
        <xdr:cNvPr id="3" name="Line 10"/>
        <xdr:cNvSpPr>
          <a:spLocks/>
        </xdr:cNvSpPr>
      </xdr:nvSpPr>
      <xdr:spPr>
        <a:xfrm flipH="1">
          <a:off x="2667000" y="1924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8</xdr:row>
      <xdr:rowOff>114300</xdr:rowOff>
    </xdr:from>
    <xdr:to>
      <xdr:col>11</xdr:col>
      <xdr:colOff>895350</xdr:colOff>
      <xdr:row>8</xdr:row>
      <xdr:rowOff>114300</xdr:rowOff>
    </xdr:to>
    <xdr:sp>
      <xdr:nvSpPr>
        <xdr:cNvPr id="4" name="Line 11"/>
        <xdr:cNvSpPr>
          <a:spLocks/>
        </xdr:cNvSpPr>
      </xdr:nvSpPr>
      <xdr:spPr>
        <a:xfrm flipV="1">
          <a:off x="8105775" y="19145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3:V58"/>
  <sheetViews>
    <sheetView tabSelected="1" showOutlineSymbols="0" workbookViewId="0" topLeftCell="B1">
      <selection activeCell="G52" sqref="G52"/>
    </sheetView>
  </sheetViews>
  <sheetFormatPr defaultColWidth="8.88671875" defaultRowHeight="15"/>
  <cols>
    <col min="1" max="1" width="0.23046875" style="1" hidden="1" customWidth="1"/>
    <col min="2" max="2" width="4.6640625" style="1" customWidth="1"/>
    <col min="3" max="3" width="28.77734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3" spans="3:4" ht="19.5">
      <c r="C3" s="3" t="s">
        <v>47</v>
      </c>
      <c r="D3" s="19"/>
    </row>
    <row r="4" spans="3:4" ht="15">
      <c r="C4" s="1" t="s">
        <v>65</v>
      </c>
      <c r="D4" s="19"/>
    </row>
    <row r="5" spans="3:4" ht="15">
      <c r="C5" s="19"/>
      <c r="D5" s="19"/>
    </row>
    <row r="6" spans="3:5" ht="18">
      <c r="C6" s="7" t="s">
        <v>66</v>
      </c>
      <c r="D6" s="6"/>
      <c r="E6" s="58"/>
    </row>
    <row r="7" spans="3:5" ht="18">
      <c r="C7" s="7" t="s">
        <v>135</v>
      </c>
      <c r="D7" s="6"/>
      <c r="E7" s="58"/>
    </row>
    <row r="8" spans="3:5" ht="15">
      <c r="C8" s="6"/>
      <c r="D8" s="6"/>
      <c r="E8" s="58"/>
    </row>
    <row r="9" spans="3:5" ht="15">
      <c r="C9" s="6"/>
      <c r="D9" s="6"/>
      <c r="E9" s="58"/>
    </row>
    <row r="10" spans="3:12" ht="15">
      <c r="C10" s="6"/>
      <c r="E10" s="59">
        <v>2008</v>
      </c>
      <c r="G10" s="59">
        <v>2007</v>
      </c>
      <c r="I10" s="59">
        <f>+E10</f>
        <v>2008</v>
      </c>
      <c r="K10" s="59">
        <f>+G10</f>
        <v>2007</v>
      </c>
      <c r="L10" s="59"/>
    </row>
    <row r="11" spans="5:12" ht="15">
      <c r="E11" s="78" t="s">
        <v>57</v>
      </c>
      <c r="F11" s="78"/>
      <c r="G11" s="78" t="s">
        <v>8</v>
      </c>
      <c r="H11" s="78"/>
      <c r="I11" s="80" t="s">
        <v>136</v>
      </c>
      <c r="J11" s="78"/>
      <c r="K11" s="78" t="s">
        <v>8</v>
      </c>
      <c r="L11" s="11"/>
    </row>
    <row r="12" spans="5:12" ht="15">
      <c r="E12" s="78" t="s">
        <v>55</v>
      </c>
      <c r="F12" s="78"/>
      <c r="G12" s="78" t="str">
        <f>+E12</f>
        <v> Quarter Ended</v>
      </c>
      <c r="H12" s="78"/>
      <c r="I12" s="79" t="s">
        <v>94</v>
      </c>
      <c r="J12" s="78"/>
      <c r="K12" s="78" t="s">
        <v>95</v>
      </c>
      <c r="L12" s="11"/>
    </row>
    <row r="13" spans="5:12" ht="15">
      <c r="E13" s="60">
        <v>39813</v>
      </c>
      <c r="F13" s="61"/>
      <c r="G13" s="60">
        <f>+E13</f>
        <v>39813</v>
      </c>
      <c r="H13" s="61"/>
      <c r="I13" s="60">
        <f>+G13</f>
        <v>39813</v>
      </c>
      <c r="J13" s="61"/>
      <c r="K13" s="60">
        <f>+I13</f>
        <v>39813</v>
      </c>
      <c r="L13" s="17"/>
    </row>
    <row r="14" spans="5:12" ht="15">
      <c r="E14" s="62" t="s">
        <v>6</v>
      </c>
      <c r="F14" s="61"/>
      <c r="G14" s="62" t="s">
        <v>6</v>
      </c>
      <c r="H14" s="61"/>
      <c r="I14" s="62" t="s">
        <v>6</v>
      </c>
      <c r="J14" s="61"/>
      <c r="K14" s="62" t="s">
        <v>6</v>
      </c>
      <c r="L14" s="11"/>
    </row>
    <row r="15" spans="3:12" ht="18" hidden="1">
      <c r="C15" s="10" t="s">
        <v>105</v>
      </c>
      <c r="E15" s="63"/>
      <c r="G15" s="63"/>
      <c r="I15" s="63"/>
      <c r="K15" s="63"/>
      <c r="L15" s="63"/>
    </row>
    <row r="16" spans="3:12" ht="18">
      <c r="C16" s="10"/>
      <c r="E16" s="63"/>
      <c r="G16" s="63"/>
      <c r="I16" s="63"/>
      <c r="K16" s="63"/>
      <c r="L16" s="63"/>
    </row>
    <row r="17" spans="3:13" ht="15">
      <c r="C17" s="1" t="s">
        <v>0</v>
      </c>
      <c r="E17" s="23">
        <f>+I17-282183</f>
        <v>167416</v>
      </c>
      <c r="F17" s="23"/>
      <c r="G17" s="23">
        <f>+K17-177894</f>
        <v>127058</v>
      </c>
      <c r="H17" s="64"/>
      <c r="I17" s="23">
        <v>449599</v>
      </c>
      <c r="J17" s="23"/>
      <c r="K17" s="23">
        <v>304952</v>
      </c>
      <c r="L17" s="23"/>
      <c r="M17" s="65"/>
    </row>
    <row r="18" spans="5:13" ht="15">
      <c r="E18" s="23"/>
      <c r="F18" s="23"/>
      <c r="G18" s="23"/>
      <c r="H18" s="64"/>
      <c r="I18" s="23"/>
      <c r="J18" s="23"/>
      <c r="K18" s="23"/>
      <c r="L18" s="23"/>
      <c r="M18" s="65"/>
    </row>
    <row r="19" spans="3:13" ht="15">
      <c r="C19" s="1" t="s">
        <v>1</v>
      </c>
      <c r="E19" s="23">
        <f>-+E17-E21-E23-E25-E27+E30</f>
        <v>-155529</v>
      </c>
      <c r="F19" s="23"/>
      <c r="G19" s="23">
        <f>-+G17-G21-G23-G25+G30</f>
        <v>-117913</v>
      </c>
      <c r="H19" s="23"/>
      <c r="I19" s="23">
        <f>-+I17-I21-I23-I25-I27+I30</f>
        <v>-425152</v>
      </c>
      <c r="J19" s="23"/>
      <c r="K19" s="23">
        <f>-+K17-K21-K23-K25+K30</f>
        <v>-281042</v>
      </c>
      <c r="L19" s="23"/>
      <c r="M19" s="65"/>
    </row>
    <row r="20" spans="5:13" ht="15">
      <c r="E20" s="23"/>
      <c r="F20" s="23"/>
      <c r="G20" s="23"/>
      <c r="H20" s="64"/>
      <c r="I20" s="23"/>
      <c r="J20" s="23"/>
      <c r="K20" s="23"/>
      <c r="L20" s="23"/>
      <c r="M20" s="65"/>
    </row>
    <row r="21" spans="3:13" ht="15">
      <c r="C21" s="1" t="s">
        <v>2</v>
      </c>
      <c r="E21" s="23">
        <f>+I21-331</f>
        <v>340</v>
      </c>
      <c r="F21" s="23"/>
      <c r="G21" s="23">
        <f>+K21-1233</f>
        <v>4128</v>
      </c>
      <c r="H21" s="64"/>
      <c r="I21" s="23">
        <v>671</v>
      </c>
      <c r="J21" s="23"/>
      <c r="K21" s="23">
        <v>5361</v>
      </c>
      <c r="L21" s="23"/>
      <c r="M21" s="65"/>
    </row>
    <row r="22" spans="5:13" ht="15">
      <c r="E22" s="23"/>
      <c r="F22" s="23"/>
      <c r="G22" s="23"/>
      <c r="H22" s="64"/>
      <c r="I22" s="23"/>
      <c r="J22" s="23"/>
      <c r="K22" s="23"/>
      <c r="L22" s="23"/>
      <c r="M22" s="65"/>
    </row>
    <row r="23" spans="3:13" ht="15">
      <c r="C23" s="1" t="s">
        <v>76</v>
      </c>
      <c r="E23" s="23">
        <f>+I23+2067</f>
        <v>-1339</v>
      </c>
      <c r="F23" s="23"/>
      <c r="G23" s="23">
        <f>+K23+1737</f>
        <v>-822</v>
      </c>
      <c r="H23" s="64"/>
      <c r="I23" s="23">
        <v>-3406</v>
      </c>
      <c r="J23" s="23"/>
      <c r="K23" s="23">
        <v>-2559</v>
      </c>
      <c r="L23" s="23"/>
      <c r="M23" s="65"/>
    </row>
    <row r="24" spans="5:13" ht="15">
      <c r="E24" s="23"/>
      <c r="F24" s="23"/>
      <c r="G24" s="23"/>
      <c r="H24" s="64"/>
      <c r="I24" s="23"/>
      <c r="J24" s="23"/>
      <c r="K24" s="23"/>
      <c r="L24" s="24"/>
      <c r="M24" s="65"/>
    </row>
    <row r="25" spans="3:13" ht="15">
      <c r="C25" s="1" t="s">
        <v>3</v>
      </c>
      <c r="E25" s="23">
        <f>+I25+6367</f>
        <v>-3777</v>
      </c>
      <c r="F25" s="23"/>
      <c r="G25" s="23">
        <f>+K25+5617</f>
        <v>-2851</v>
      </c>
      <c r="H25" s="64"/>
      <c r="I25" s="23">
        <v>-10144</v>
      </c>
      <c r="J25" s="23"/>
      <c r="K25" s="23">
        <v>-8468</v>
      </c>
      <c r="L25" s="24"/>
      <c r="M25" s="65"/>
    </row>
    <row r="26" spans="5:13" ht="15">
      <c r="E26" s="23"/>
      <c r="F26" s="23"/>
      <c r="G26" s="23"/>
      <c r="H26" s="64"/>
      <c r="I26" s="23"/>
      <c r="J26" s="23"/>
      <c r="K26" s="23"/>
      <c r="L26" s="24"/>
      <c r="M26" s="65"/>
    </row>
    <row r="27" spans="3:13" ht="15">
      <c r="C27" s="1" t="s">
        <v>124</v>
      </c>
      <c r="E27" s="23">
        <f>+I27-102</f>
        <v>-27</v>
      </c>
      <c r="F27" s="23"/>
      <c r="G27" s="23">
        <f>+K27-0</f>
        <v>0</v>
      </c>
      <c r="H27" s="64"/>
      <c r="I27" s="23">
        <v>75</v>
      </c>
      <c r="J27" s="23"/>
      <c r="K27" s="23">
        <v>0</v>
      </c>
      <c r="L27" s="24"/>
      <c r="M27" s="65"/>
    </row>
    <row r="28" spans="5:13" ht="5.25" customHeight="1">
      <c r="E28" s="23"/>
      <c r="F28" s="23"/>
      <c r="G28" s="23"/>
      <c r="H28" s="64"/>
      <c r="I28" s="23"/>
      <c r="J28" s="23"/>
      <c r="K28" s="23"/>
      <c r="L28" s="24"/>
      <c r="M28" s="65"/>
    </row>
    <row r="29" spans="5:13" ht="7.5" customHeight="1">
      <c r="E29" s="27"/>
      <c r="F29" s="23"/>
      <c r="G29" s="27"/>
      <c r="H29" s="64"/>
      <c r="I29" s="27"/>
      <c r="J29" s="23"/>
      <c r="K29" s="27"/>
      <c r="L29" s="24"/>
      <c r="M29" s="65"/>
    </row>
    <row r="30" spans="3:13" ht="15">
      <c r="C30" s="19" t="s">
        <v>92</v>
      </c>
      <c r="E30" s="29">
        <f>+I30-4559</f>
        <v>7084</v>
      </c>
      <c r="F30" s="23"/>
      <c r="G30" s="29">
        <f>+K30-8644</f>
        <v>9600</v>
      </c>
      <c r="H30" s="64"/>
      <c r="I30" s="29">
        <v>11643</v>
      </c>
      <c r="J30" s="23"/>
      <c r="K30" s="29">
        <v>18244</v>
      </c>
      <c r="L30" s="30"/>
      <c r="M30" s="65"/>
    </row>
    <row r="31" spans="5:13" ht="15">
      <c r="E31" s="23"/>
      <c r="F31" s="23"/>
      <c r="G31" s="23"/>
      <c r="H31" s="64"/>
      <c r="I31" s="23"/>
      <c r="J31" s="23"/>
      <c r="K31" s="23"/>
      <c r="L31" s="24"/>
      <c r="M31" s="65"/>
    </row>
    <row r="32" spans="3:13" ht="15">
      <c r="C32" s="1" t="s">
        <v>4</v>
      </c>
      <c r="E32" s="23">
        <f>+I32+450</f>
        <v>-125</v>
      </c>
      <c r="F32" s="23"/>
      <c r="G32" s="23">
        <f>+K32+716</f>
        <v>-102</v>
      </c>
      <c r="H32" s="64"/>
      <c r="I32" s="23">
        <v>-575</v>
      </c>
      <c r="J32" s="23"/>
      <c r="K32" s="23">
        <v>-818</v>
      </c>
      <c r="L32" s="24"/>
      <c r="M32" s="65"/>
    </row>
    <row r="33" spans="5:13" ht="6.75" customHeight="1">
      <c r="E33" s="23"/>
      <c r="F33" s="23"/>
      <c r="G33" s="23"/>
      <c r="H33" s="64"/>
      <c r="I33" s="23"/>
      <c r="J33" s="23"/>
      <c r="K33" s="23"/>
      <c r="L33" s="24"/>
      <c r="M33" s="65"/>
    </row>
    <row r="34" spans="5:13" ht="8.25" customHeight="1">
      <c r="E34" s="27"/>
      <c r="F34" s="23"/>
      <c r="G34" s="27"/>
      <c r="H34" s="64"/>
      <c r="I34" s="27"/>
      <c r="J34" s="23"/>
      <c r="K34" s="27"/>
      <c r="L34" s="24"/>
      <c r="M34" s="65"/>
    </row>
    <row r="35" spans="3:13" ht="15">
      <c r="C35" s="19" t="s">
        <v>106</v>
      </c>
      <c r="E35" s="29">
        <f>+E32+E30</f>
        <v>6959</v>
      </c>
      <c r="F35" s="23"/>
      <c r="G35" s="29">
        <f>+G32+G30</f>
        <v>9498</v>
      </c>
      <c r="H35" s="64"/>
      <c r="I35" s="29">
        <f>+I32+I30</f>
        <v>11068</v>
      </c>
      <c r="J35" s="23"/>
      <c r="K35" s="29">
        <f>+K32+K30</f>
        <v>17426</v>
      </c>
      <c r="L35" s="30"/>
      <c r="M35" s="65"/>
    </row>
    <row r="36" spans="5:13" ht="15">
      <c r="E36" s="23"/>
      <c r="F36" s="23"/>
      <c r="G36" s="23"/>
      <c r="H36" s="64"/>
      <c r="I36" s="23"/>
      <c r="J36" s="23"/>
      <c r="K36" s="23"/>
      <c r="L36" s="24"/>
      <c r="M36" s="65"/>
    </row>
    <row r="37" spans="3:13" ht="15">
      <c r="C37" s="19" t="s">
        <v>107</v>
      </c>
      <c r="E37" s="23"/>
      <c r="F37" s="23"/>
      <c r="G37" s="23"/>
      <c r="H37" s="64"/>
      <c r="I37" s="23"/>
      <c r="J37" s="23"/>
      <c r="K37" s="23"/>
      <c r="L37" s="24"/>
      <c r="M37" s="65"/>
    </row>
    <row r="38" spans="3:13" ht="15">
      <c r="C38" s="1" t="s">
        <v>108</v>
      </c>
      <c r="E38" s="66" t="s">
        <v>110</v>
      </c>
      <c r="F38" s="23"/>
      <c r="G38" s="28">
        <v>-863</v>
      </c>
      <c r="H38" s="64"/>
      <c r="I38" s="66" t="s">
        <v>110</v>
      </c>
      <c r="J38" s="23"/>
      <c r="K38" s="28">
        <v>-863</v>
      </c>
      <c r="L38" s="24"/>
      <c r="M38" s="65"/>
    </row>
    <row r="39" spans="3:13" ht="15">
      <c r="C39" s="1" t="s">
        <v>109</v>
      </c>
      <c r="E39" s="23"/>
      <c r="F39" s="23"/>
      <c r="G39" s="23"/>
      <c r="H39" s="64"/>
      <c r="I39" s="23"/>
      <c r="J39" s="23"/>
      <c r="K39" s="23"/>
      <c r="L39" s="24"/>
      <c r="M39" s="65"/>
    </row>
    <row r="40" spans="5:13" ht="7.5" customHeight="1" thickBot="1">
      <c r="E40" s="23"/>
      <c r="F40" s="23"/>
      <c r="G40" s="23"/>
      <c r="H40" s="64"/>
      <c r="I40" s="23"/>
      <c r="J40" s="23"/>
      <c r="K40" s="23"/>
      <c r="L40" s="24"/>
      <c r="M40" s="65"/>
    </row>
    <row r="41" spans="3:13" ht="15.75" thickBot="1">
      <c r="C41" s="19" t="s">
        <v>93</v>
      </c>
      <c r="E41" s="47">
        <f>SUM(E35:E40)</f>
        <v>6959</v>
      </c>
      <c r="F41" s="23"/>
      <c r="G41" s="47">
        <f>SUM(G35:G40)</f>
        <v>8635</v>
      </c>
      <c r="H41" s="64"/>
      <c r="I41" s="47">
        <f>SUM(I35:I40)</f>
        <v>11068</v>
      </c>
      <c r="J41" s="23"/>
      <c r="K41" s="47">
        <f>SUM(K35:K40)</f>
        <v>16563</v>
      </c>
      <c r="L41" s="30"/>
      <c r="M41" s="65"/>
    </row>
    <row r="42" spans="5:13" ht="15">
      <c r="E42" s="48"/>
      <c r="F42" s="23"/>
      <c r="G42" s="48"/>
      <c r="H42" s="64"/>
      <c r="I42" s="48"/>
      <c r="J42" s="23"/>
      <c r="K42" s="48"/>
      <c r="L42" s="24"/>
      <c r="M42" s="65"/>
    </row>
    <row r="43" spans="5:13" ht="15">
      <c r="E43" s="64"/>
      <c r="F43" s="64"/>
      <c r="G43" s="64"/>
      <c r="H43" s="64"/>
      <c r="I43" s="64"/>
      <c r="J43" s="64"/>
      <c r="K43" s="64"/>
      <c r="L43" s="67"/>
      <c r="M43" s="65"/>
    </row>
    <row r="44" spans="3:13" ht="15">
      <c r="C44" s="19" t="s">
        <v>101</v>
      </c>
      <c r="E44" s="64"/>
      <c r="F44" s="64"/>
      <c r="G44" s="64"/>
      <c r="H44" s="64"/>
      <c r="I44" s="64"/>
      <c r="J44" s="64"/>
      <c r="K44" s="64"/>
      <c r="L44" s="67"/>
      <c r="M44" s="65"/>
    </row>
    <row r="45" spans="3:13" ht="15">
      <c r="C45" s="1" t="s">
        <v>102</v>
      </c>
      <c r="E45" s="23">
        <f>+I45-3474</f>
        <v>6514</v>
      </c>
      <c r="F45" s="23"/>
      <c r="G45" s="23">
        <f>+K45-6358</f>
        <v>9373</v>
      </c>
      <c r="H45" s="23"/>
      <c r="I45" s="23">
        <f>+I47-I46</f>
        <v>9988</v>
      </c>
      <c r="J45" s="23"/>
      <c r="K45" s="23">
        <f>+K47-K46</f>
        <v>15731</v>
      </c>
      <c r="L45" s="67"/>
      <c r="M45" s="65"/>
    </row>
    <row r="46" spans="3:13" ht="15.75" thickBot="1">
      <c r="C46" s="1" t="s">
        <v>103</v>
      </c>
      <c r="E46" s="23">
        <f>+I46-635</f>
        <v>445</v>
      </c>
      <c r="F46" s="64"/>
      <c r="G46" s="23">
        <v>-738</v>
      </c>
      <c r="H46" s="64"/>
      <c r="I46" s="23">
        <v>1080</v>
      </c>
      <c r="J46" s="64"/>
      <c r="K46" s="23">
        <v>832</v>
      </c>
      <c r="L46" s="67"/>
      <c r="M46" s="65"/>
    </row>
    <row r="47" spans="3:13" ht="15.75" thickBot="1">
      <c r="C47" s="19"/>
      <c r="E47" s="33">
        <f>+E41</f>
        <v>6959</v>
      </c>
      <c r="F47" s="23"/>
      <c r="G47" s="33">
        <f>+G41</f>
        <v>8635</v>
      </c>
      <c r="H47" s="64"/>
      <c r="I47" s="33">
        <f>+I41</f>
        <v>11068</v>
      </c>
      <c r="J47" s="23"/>
      <c r="K47" s="33">
        <f>+K41</f>
        <v>16563</v>
      </c>
      <c r="L47" s="67"/>
      <c r="M47" s="65"/>
    </row>
    <row r="48" spans="5:13" ht="15">
      <c r="E48" s="64"/>
      <c r="F48" s="64"/>
      <c r="G48" s="64"/>
      <c r="H48" s="64"/>
      <c r="I48" s="64"/>
      <c r="J48" s="64"/>
      <c r="K48" s="64"/>
      <c r="L48" s="67"/>
      <c r="M48" s="65"/>
    </row>
    <row r="49" spans="3:13" ht="15">
      <c r="C49" s="68" t="s">
        <v>116</v>
      </c>
      <c r="E49" s="64"/>
      <c r="F49" s="64"/>
      <c r="G49" s="64"/>
      <c r="H49" s="64"/>
      <c r="I49" s="64"/>
      <c r="J49" s="64"/>
      <c r="K49" s="64"/>
      <c r="L49" s="67"/>
      <c r="M49" s="65"/>
    </row>
    <row r="50" spans="3:13" ht="15">
      <c r="C50" s="69" t="s">
        <v>113</v>
      </c>
      <c r="E50" s="69">
        <v>0.76</v>
      </c>
      <c r="F50" s="69"/>
      <c r="G50" s="69">
        <v>1.14</v>
      </c>
      <c r="H50" s="69"/>
      <c r="I50" s="69">
        <v>1.16</v>
      </c>
      <c r="J50" s="69"/>
      <c r="K50" s="69">
        <v>1.88</v>
      </c>
      <c r="L50" s="67"/>
      <c r="M50" s="65"/>
    </row>
    <row r="51" spans="3:13" ht="15">
      <c r="C51" s="69" t="s">
        <v>114</v>
      </c>
      <c r="E51" s="73">
        <v>0</v>
      </c>
      <c r="F51" s="73"/>
      <c r="G51" s="73">
        <v>-0.05</v>
      </c>
      <c r="H51" s="73"/>
      <c r="I51" s="73">
        <v>0</v>
      </c>
      <c r="J51" s="73"/>
      <c r="K51" s="73">
        <v>-0.05</v>
      </c>
      <c r="L51" s="67"/>
      <c r="M51" s="65"/>
    </row>
    <row r="52" spans="3:13" ht="15.75" thickBot="1">
      <c r="C52" s="69"/>
      <c r="E52" s="70"/>
      <c r="F52" s="69"/>
      <c r="G52" s="70"/>
      <c r="H52" s="69"/>
      <c r="I52" s="70"/>
      <c r="J52" s="69"/>
      <c r="K52" s="70"/>
      <c r="L52" s="67"/>
      <c r="M52" s="65"/>
    </row>
    <row r="53" spans="1:22" ht="15.75" thickBot="1">
      <c r="A53" s="69"/>
      <c r="B53" s="69"/>
      <c r="C53" s="68" t="s">
        <v>116</v>
      </c>
      <c r="D53" s="69"/>
      <c r="E53" s="71">
        <f>+E51+E50</f>
        <v>0.76</v>
      </c>
      <c r="F53" s="68"/>
      <c r="G53" s="71">
        <f>+G51+G50</f>
        <v>1.0899999999999999</v>
      </c>
      <c r="H53" s="68"/>
      <c r="I53" s="71">
        <f>+I51+I50</f>
        <v>1.16</v>
      </c>
      <c r="J53" s="68"/>
      <c r="K53" s="71">
        <f>+K51+K50</f>
        <v>1.8299999999999998</v>
      </c>
      <c r="L53" s="72"/>
      <c r="M53" s="68"/>
      <c r="N53" s="19"/>
      <c r="O53" s="19"/>
      <c r="P53" s="19"/>
      <c r="Q53" s="19"/>
      <c r="R53" s="19"/>
      <c r="S53" s="19"/>
      <c r="T53" s="19"/>
      <c r="U53" s="19"/>
      <c r="V53" s="19"/>
    </row>
    <row r="54" spans="1:13" ht="1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73"/>
      <c r="M54" s="69"/>
    </row>
    <row r="55" spans="3:13" ht="15">
      <c r="C55" s="19" t="s">
        <v>115</v>
      </c>
      <c r="E55" s="74" t="s">
        <v>7</v>
      </c>
      <c r="F55" s="29"/>
      <c r="G55" s="74" t="s">
        <v>7</v>
      </c>
      <c r="H55" s="75"/>
      <c r="I55" s="76" t="s">
        <v>7</v>
      </c>
      <c r="J55" s="75"/>
      <c r="K55" s="76" t="s">
        <v>7</v>
      </c>
      <c r="L55" s="77"/>
      <c r="M55" s="65"/>
    </row>
    <row r="56" ht="15">
      <c r="D56" s="19"/>
    </row>
    <row r="57" spans="3:4" ht="15">
      <c r="C57" s="19" t="s">
        <v>5</v>
      </c>
      <c r="D57" s="19"/>
    </row>
    <row r="58" ht="15">
      <c r="C58" s="19" t="s">
        <v>120</v>
      </c>
    </row>
  </sheetData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2:J119"/>
  <sheetViews>
    <sheetView showOutlineSymbols="0" zoomScale="60" zoomScaleNormal="60" workbookViewId="0" topLeftCell="A1">
      <selection activeCell="R14" sqref="R14"/>
    </sheetView>
  </sheetViews>
  <sheetFormatPr defaultColWidth="8.88671875" defaultRowHeight="15"/>
  <cols>
    <col min="1" max="1" width="3.88671875" style="1" customWidth="1"/>
    <col min="2" max="2" width="3.3359375" style="1" customWidth="1"/>
    <col min="3" max="3" width="19.6640625" style="1" customWidth="1"/>
    <col min="4" max="4" width="24.10546875" style="1" customWidth="1"/>
    <col min="5" max="5" width="13.77734375" style="1" customWidth="1"/>
    <col min="6" max="6" width="4.6640625" style="1" customWidth="1"/>
    <col min="7" max="7" width="13.3359375" style="1" customWidth="1"/>
    <col min="8" max="8" width="3.99609375" style="1" customWidth="1"/>
    <col min="9" max="9" width="1.77734375" style="1" customWidth="1"/>
    <col min="10" max="14" width="9.6640625" style="1" hidden="1" customWidth="1"/>
    <col min="15" max="16384" width="9.6640625" style="1" customWidth="1"/>
  </cols>
  <sheetData>
    <row r="2" spans="2:4" ht="19.5">
      <c r="B2" s="3" t="s">
        <v>47</v>
      </c>
      <c r="C2" s="19"/>
      <c r="D2" s="19"/>
    </row>
    <row r="3" ht="15">
      <c r="B3" s="5" t="s">
        <v>48</v>
      </c>
    </row>
    <row r="4" ht="15">
      <c r="B4" s="5"/>
    </row>
    <row r="5" spans="2:4" ht="18">
      <c r="B5" s="7" t="s">
        <v>70</v>
      </c>
      <c r="C5" s="6"/>
      <c r="D5" s="6"/>
    </row>
    <row r="6" spans="2:4" ht="18">
      <c r="B6" s="7" t="s">
        <v>137</v>
      </c>
      <c r="C6" s="6"/>
      <c r="D6" s="6"/>
    </row>
    <row r="7" spans="2:7" ht="15">
      <c r="B7" s="19"/>
      <c r="C7" s="19"/>
      <c r="D7" s="19"/>
      <c r="E7" s="11" t="s">
        <v>88</v>
      </c>
      <c r="G7" s="11" t="s">
        <v>68</v>
      </c>
    </row>
    <row r="8" spans="2:7" ht="15">
      <c r="B8" s="19"/>
      <c r="C8" s="19"/>
      <c r="D8" s="19"/>
      <c r="E8" s="49">
        <v>39813</v>
      </c>
      <c r="G8" s="49">
        <v>39538</v>
      </c>
    </row>
    <row r="9" spans="5:7" ht="15">
      <c r="E9" s="11" t="s">
        <v>6</v>
      </c>
      <c r="G9" s="11" t="s">
        <v>6</v>
      </c>
    </row>
    <row r="10" spans="2:7" ht="18">
      <c r="B10" s="8" t="s">
        <v>96</v>
      </c>
      <c r="C10" s="8"/>
      <c r="D10" s="8"/>
      <c r="E10" s="50"/>
      <c r="F10" s="8"/>
      <c r="G10" s="50"/>
    </row>
    <row r="11" spans="3:7" ht="18">
      <c r="C11" s="8" t="s">
        <v>61</v>
      </c>
      <c r="D11" s="8"/>
      <c r="E11" s="50">
        <f>137243+78365</f>
        <v>215608</v>
      </c>
      <c r="F11" s="8"/>
      <c r="G11" s="50">
        <v>132299</v>
      </c>
    </row>
    <row r="12" spans="3:7" ht="18">
      <c r="C12" s="8" t="s">
        <v>119</v>
      </c>
      <c r="D12" s="8"/>
      <c r="E12" s="50">
        <v>31261</v>
      </c>
      <c r="F12" s="8"/>
      <c r="G12" s="50">
        <v>31537</v>
      </c>
    </row>
    <row r="13" spans="3:7" ht="18">
      <c r="C13" s="8" t="s">
        <v>97</v>
      </c>
      <c r="D13" s="8"/>
      <c r="E13" s="50">
        <v>15812</v>
      </c>
      <c r="F13" s="8"/>
      <c r="G13" s="50">
        <v>13830</v>
      </c>
    </row>
    <row r="14" spans="3:7" ht="18">
      <c r="C14" s="8" t="s">
        <v>62</v>
      </c>
      <c r="D14" s="8"/>
      <c r="E14" s="50">
        <v>41552</v>
      </c>
      <c r="F14" s="8"/>
      <c r="G14" s="50">
        <v>6796</v>
      </c>
    </row>
    <row r="15" spans="3:7" ht="18">
      <c r="C15" s="8" t="s">
        <v>121</v>
      </c>
      <c r="D15" s="8"/>
      <c r="E15" s="50">
        <v>397</v>
      </c>
      <c r="F15" s="8"/>
      <c r="G15" s="51" t="s">
        <v>110</v>
      </c>
    </row>
    <row r="16" spans="3:7" ht="18">
      <c r="C16" s="8" t="s">
        <v>9</v>
      </c>
      <c r="D16" s="8"/>
      <c r="E16" s="50">
        <v>10857</v>
      </c>
      <c r="F16" s="8"/>
      <c r="G16" s="50">
        <v>10809</v>
      </c>
    </row>
    <row r="17" spans="3:7" ht="18">
      <c r="C17" s="8" t="s">
        <v>10</v>
      </c>
      <c r="D17" s="8"/>
      <c r="E17" s="50">
        <v>849</v>
      </c>
      <c r="F17" s="8"/>
      <c r="G17" s="50">
        <v>852</v>
      </c>
    </row>
    <row r="18" spans="3:7" ht="18">
      <c r="C18" s="8" t="s">
        <v>86</v>
      </c>
      <c r="D18" s="8"/>
      <c r="E18" s="50">
        <v>27112</v>
      </c>
      <c r="F18" s="8"/>
      <c r="G18" s="50">
        <v>24738</v>
      </c>
    </row>
    <row r="19" spans="3:7" ht="18">
      <c r="C19" s="8" t="s">
        <v>84</v>
      </c>
      <c r="D19" s="8"/>
      <c r="E19" s="50">
        <v>3504</v>
      </c>
      <c r="F19" s="8"/>
      <c r="G19" s="50">
        <v>3372</v>
      </c>
    </row>
    <row r="20" spans="2:7" ht="18">
      <c r="B20" s="8"/>
      <c r="C20" s="8"/>
      <c r="D20" s="8"/>
      <c r="E20" s="50"/>
      <c r="F20" s="8"/>
      <c r="G20" s="50"/>
    </row>
    <row r="21" spans="2:7" ht="18">
      <c r="B21" s="8" t="s">
        <v>11</v>
      </c>
      <c r="C21" s="8"/>
      <c r="D21" s="8"/>
      <c r="E21" s="50"/>
      <c r="F21" s="8"/>
      <c r="G21" s="50"/>
    </row>
    <row r="22" spans="2:7" ht="18">
      <c r="B22" s="8"/>
      <c r="C22" s="8" t="s">
        <v>15</v>
      </c>
      <c r="D22" s="8"/>
      <c r="E22" s="50">
        <v>7671</v>
      </c>
      <c r="F22" s="8"/>
      <c r="G22" s="50">
        <v>8416</v>
      </c>
    </row>
    <row r="23" spans="2:7" ht="18">
      <c r="B23" s="8"/>
      <c r="C23" s="8" t="s">
        <v>85</v>
      </c>
      <c r="D23" s="8"/>
      <c r="E23" s="50">
        <v>28476</v>
      </c>
      <c r="F23" s="8"/>
      <c r="G23" s="50">
        <v>16593</v>
      </c>
    </row>
    <row r="24" spans="2:7" ht="18">
      <c r="B24" s="8"/>
      <c r="C24" s="8" t="s">
        <v>59</v>
      </c>
      <c r="D24" s="8"/>
      <c r="E24" s="50">
        <v>186190</v>
      </c>
      <c r="F24" s="8"/>
      <c r="G24" s="50">
        <v>161421</v>
      </c>
    </row>
    <row r="25" spans="2:7" ht="18">
      <c r="B25" s="8"/>
      <c r="C25" s="8" t="s">
        <v>122</v>
      </c>
      <c r="D25" s="8"/>
      <c r="E25" s="51" t="s">
        <v>110</v>
      </c>
      <c r="F25" s="8"/>
      <c r="G25" s="50">
        <v>29282</v>
      </c>
    </row>
    <row r="26" spans="2:7" ht="18">
      <c r="B26" s="8"/>
      <c r="C26" s="8" t="s">
        <v>58</v>
      </c>
      <c r="D26" s="8"/>
      <c r="E26" s="50">
        <v>16825</v>
      </c>
      <c r="F26" s="8"/>
      <c r="G26" s="50">
        <v>11729</v>
      </c>
    </row>
    <row r="27" spans="2:7" ht="18">
      <c r="B27" s="8"/>
      <c r="C27" s="8" t="s">
        <v>60</v>
      </c>
      <c r="D27" s="8"/>
      <c r="E27" s="50">
        <v>27990</v>
      </c>
      <c r="F27" s="8"/>
      <c r="G27" s="50">
        <v>18328</v>
      </c>
    </row>
    <row r="28" spans="2:7" ht="18">
      <c r="B28" s="8"/>
      <c r="C28" s="8"/>
      <c r="D28" s="8"/>
      <c r="E28" s="50"/>
      <c r="F28" s="8"/>
      <c r="G28" s="50"/>
    </row>
    <row r="29" spans="2:7" ht="18">
      <c r="B29" s="8"/>
      <c r="C29" s="8"/>
      <c r="D29" s="8"/>
      <c r="E29" s="52">
        <f>SUM(E21:E27)</f>
        <v>267152</v>
      </c>
      <c r="F29" s="8"/>
      <c r="G29" s="52">
        <f>SUM(G21:G27)</f>
        <v>245769</v>
      </c>
    </row>
    <row r="30" spans="2:7" ht="18">
      <c r="B30" s="8"/>
      <c r="C30" s="8"/>
      <c r="D30" s="8"/>
      <c r="E30" s="52"/>
      <c r="F30" s="8"/>
      <c r="G30" s="52"/>
    </row>
    <row r="31" spans="2:7" ht="18">
      <c r="B31" s="8" t="s">
        <v>12</v>
      </c>
      <c r="C31" s="8"/>
      <c r="D31" s="8"/>
      <c r="E31" s="50"/>
      <c r="F31" s="8"/>
      <c r="G31" s="50"/>
    </row>
    <row r="32" spans="2:7" ht="18">
      <c r="B32" s="8"/>
      <c r="C32" s="8" t="s">
        <v>63</v>
      </c>
      <c r="D32" s="8"/>
      <c r="E32" s="50">
        <v>58701</v>
      </c>
      <c r="F32" s="8"/>
      <c r="G32" s="50">
        <v>41524</v>
      </c>
    </row>
    <row r="33" spans="2:7" ht="18">
      <c r="B33" s="8"/>
      <c r="C33" s="8" t="s">
        <v>64</v>
      </c>
      <c r="D33" s="8"/>
      <c r="E33" s="50">
        <v>63210</v>
      </c>
      <c r="F33" s="8"/>
      <c r="G33" s="50">
        <v>28585</v>
      </c>
    </row>
    <row r="34" spans="2:7" ht="18">
      <c r="B34" s="8"/>
      <c r="C34" s="8" t="s">
        <v>49</v>
      </c>
      <c r="D34" s="8"/>
      <c r="E34" s="50">
        <v>98</v>
      </c>
      <c r="F34" s="8"/>
      <c r="G34" s="50">
        <v>99</v>
      </c>
    </row>
    <row r="35" spans="2:7" ht="18">
      <c r="B35" s="8"/>
      <c r="C35" s="8" t="s">
        <v>4</v>
      </c>
      <c r="D35" s="8"/>
      <c r="E35" s="50">
        <v>1628</v>
      </c>
      <c r="F35" s="8"/>
      <c r="G35" s="50">
        <v>724</v>
      </c>
    </row>
    <row r="36" spans="2:7" ht="18">
      <c r="B36" s="8"/>
      <c r="C36" s="8"/>
      <c r="D36" s="8"/>
      <c r="E36" s="50"/>
      <c r="F36" s="8"/>
      <c r="G36" s="50"/>
    </row>
    <row r="37" spans="2:7" ht="18">
      <c r="B37" s="8"/>
      <c r="C37" s="8"/>
      <c r="D37" s="8"/>
      <c r="E37" s="52">
        <f>SUM(E30:E35)</f>
        <v>123637</v>
      </c>
      <c r="F37" s="8"/>
      <c r="G37" s="52">
        <f>SUM(G30:G35)</f>
        <v>70932</v>
      </c>
    </row>
    <row r="38" spans="2:7" ht="18">
      <c r="B38" s="8"/>
      <c r="C38" s="8"/>
      <c r="D38" s="8"/>
      <c r="E38" s="52"/>
      <c r="F38" s="8"/>
      <c r="G38" s="52"/>
    </row>
    <row r="39" spans="2:7" ht="18">
      <c r="B39" s="8" t="s">
        <v>13</v>
      </c>
      <c r="C39" s="8"/>
      <c r="D39" s="8"/>
      <c r="E39" s="50">
        <f>E29-E37</f>
        <v>143515</v>
      </c>
      <c r="F39" s="8"/>
      <c r="G39" s="50">
        <f>G29-G37</f>
        <v>174837</v>
      </c>
    </row>
    <row r="40" spans="2:7" ht="18.75" thickBot="1">
      <c r="B40" s="8"/>
      <c r="C40" s="8"/>
      <c r="D40" s="8"/>
      <c r="E40" s="50"/>
      <c r="F40" s="8"/>
      <c r="G40" s="50"/>
    </row>
    <row r="41" spans="2:7" ht="18.75" thickBot="1">
      <c r="B41" s="8"/>
      <c r="C41" s="8"/>
      <c r="D41" s="8"/>
      <c r="E41" s="53">
        <f>E39+SUM(E10:E20)</f>
        <v>490467</v>
      </c>
      <c r="F41" s="8"/>
      <c r="G41" s="53">
        <f>G39+SUM(G10:G20)</f>
        <v>399070</v>
      </c>
    </row>
    <row r="42" spans="2:7" ht="18">
      <c r="B42" s="8"/>
      <c r="C42" s="8"/>
      <c r="D42" s="8"/>
      <c r="E42" s="53"/>
      <c r="F42" s="8"/>
      <c r="G42" s="53"/>
    </row>
    <row r="43" spans="2:7" ht="18">
      <c r="B43" s="8" t="s">
        <v>100</v>
      </c>
      <c r="C43" s="8"/>
      <c r="D43" s="8"/>
      <c r="E43" s="50"/>
      <c r="F43" s="8"/>
      <c r="G43" s="50"/>
    </row>
    <row r="44" spans="3:7" ht="18">
      <c r="C44" s="8" t="s">
        <v>72</v>
      </c>
      <c r="D44" s="8"/>
      <c r="E44" s="50">
        <v>171710</v>
      </c>
      <c r="F44" s="8"/>
      <c r="G44" s="50">
        <v>171710</v>
      </c>
    </row>
    <row r="45" spans="3:7" ht="18">
      <c r="C45" s="8" t="s">
        <v>14</v>
      </c>
      <c r="D45" s="8"/>
      <c r="E45" s="50">
        <f>+E47-E44</f>
        <v>178993</v>
      </c>
      <c r="F45" s="8"/>
      <c r="G45" s="50">
        <f>+G47-G44</f>
        <v>87121</v>
      </c>
    </row>
    <row r="46" spans="2:7" ht="18">
      <c r="B46" s="8"/>
      <c r="C46" s="8"/>
      <c r="D46" s="8"/>
      <c r="E46" s="37"/>
      <c r="F46" s="37"/>
      <c r="G46" s="37"/>
    </row>
    <row r="47" spans="3:7" ht="18">
      <c r="C47" s="8" t="s">
        <v>117</v>
      </c>
      <c r="D47" s="8"/>
      <c r="E47" s="52">
        <f>'Equity Change'!L26</f>
        <v>350703</v>
      </c>
      <c r="F47" s="8"/>
      <c r="G47" s="52">
        <v>258831</v>
      </c>
    </row>
    <row r="48" spans="2:7" ht="18">
      <c r="B48" s="8"/>
      <c r="C48" s="8"/>
      <c r="D48" s="8"/>
      <c r="E48" s="50"/>
      <c r="F48" s="8"/>
      <c r="G48" s="50"/>
    </row>
    <row r="49" spans="3:7" ht="18">
      <c r="C49" s="8" t="s">
        <v>71</v>
      </c>
      <c r="D49" s="8"/>
      <c r="E49" s="37">
        <f>'Equity Change'!N26</f>
        <v>-1076</v>
      </c>
      <c r="F49" s="8"/>
      <c r="G49" s="37">
        <v>-2156</v>
      </c>
    </row>
    <row r="50" spans="2:7" ht="18">
      <c r="B50" s="8"/>
      <c r="C50" s="8"/>
      <c r="D50" s="8"/>
      <c r="E50" s="37"/>
      <c r="F50" s="8"/>
      <c r="G50" s="37"/>
    </row>
    <row r="51" spans="2:7" ht="18">
      <c r="B51" s="8"/>
      <c r="C51" s="8" t="s">
        <v>118</v>
      </c>
      <c r="D51" s="8"/>
      <c r="E51" s="54">
        <f>+E49+E47</f>
        <v>349627</v>
      </c>
      <c r="F51" s="8"/>
      <c r="G51" s="54">
        <f>+G49+G47</f>
        <v>256675</v>
      </c>
    </row>
    <row r="52" spans="2:7" ht="18">
      <c r="B52" s="8"/>
      <c r="C52" s="8"/>
      <c r="D52" s="8"/>
      <c r="E52" s="50"/>
      <c r="F52" s="8"/>
      <c r="G52" s="50"/>
    </row>
    <row r="53" spans="2:7" ht="18">
      <c r="B53" s="8"/>
      <c r="C53" s="8"/>
      <c r="D53" s="8"/>
      <c r="E53" s="50"/>
      <c r="F53" s="8"/>
      <c r="G53" s="50"/>
    </row>
    <row r="54" spans="2:7" ht="18">
      <c r="B54" s="8" t="s">
        <v>73</v>
      </c>
      <c r="C54" s="8"/>
      <c r="D54" s="8"/>
      <c r="E54" s="50"/>
      <c r="F54" s="8"/>
      <c r="G54" s="50"/>
    </row>
    <row r="55" spans="2:7" ht="18">
      <c r="B55" s="8"/>
      <c r="C55" s="8" t="s">
        <v>75</v>
      </c>
      <c r="D55" s="8"/>
      <c r="E55" s="50">
        <v>6974</v>
      </c>
      <c r="F55" s="8"/>
      <c r="G55" s="50">
        <v>8493</v>
      </c>
    </row>
    <row r="56" spans="2:7" ht="18">
      <c r="B56" s="8"/>
      <c r="C56" s="8" t="s">
        <v>46</v>
      </c>
      <c r="D56" s="8"/>
      <c r="E56" s="50">
        <v>48500</v>
      </c>
      <c r="F56" s="8"/>
      <c r="G56" s="50">
        <v>48700</v>
      </c>
    </row>
    <row r="57" spans="2:7" ht="18">
      <c r="B57" s="8"/>
      <c r="C57" s="8" t="s">
        <v>49</v>
      </c>
      <c r="D57" s="8"/>
      <c r="E57" s="50">
        <v>172</v>
      </c>
      <c r="F57" s="8"/>
      <c r="G57" s="50">
        <v>41</v>
      </c>
    </row>
    <row r="58" spans="2:7" ht="18">
      <c r="B58" s="8"/>
      <c r="C58" s="8" t="s">
        <v>53</v>
      </c>
      <c r="D58" s="8"/>
      <c r="E58" s="50">
        <v>85000</v>
      </c>
      <c r="F58" s="8"/>
      <c r="G58" s="50">
        <v>85000</v>
      </c>
    </row>
    <row r="59" spans="2:7" ht="18">
      <c r="B59" s="8"/>
      <c r="C59" s="8" t="s">
        <v>50</v>
      </c>
      <c r="D59" s="8"/>
      <c r="E59" s="50">
        <v>194</v>
      </c>
      <c r="F59" s="8"/>
      <c r="G59" s="50">
        <v>161</v>
      </c>
    </row>
    <row r="60" spans="2:7" ht="18.75" thickBot="1">
      <c r="B60" s="8"/>
      <c r="C60" s="8"/>
      <c r="D60" s="8"/>
      <c r="E60" s="50"/>
      <c r="F60" s="8"/>
      <c r="G60" s="50"/>
    </row>
    <row r="61" spans="2:7" ht="18.75" thickBot="1">
      <c r="B61" s="8"/>
      <c r="C61" s="8"/>
      <c r="D61" s="8"/>
      <c r="E61" s="53">
        <f>SUM(E51:E59)</f>
        <v>490467</v>
      </c>
      <c r="F61" s="8"/>
      <c r="G61" s="53">
        <f>SUM(G51:G59)</f>
        <v>399070</v>
      </c>
    </row>
    <row r="62" spans="2:7" ht="18">
      <c r="B62" s="8"/>
      <c r="C62" s="8"/>
      <c r="D62" s="8"/>
      <c r="E62" s="53"/>
      <c r="F62" s="8"/>
      <c r="G62" s="53"/>
    </row>
    <row r="63" spans="2:4" ht="15">
      <c r="B63" s="19" t="s">
        <v>74</v>
      </c>
      <c r="C63" s="19"/>
      <c r="D63" s="19"/>
    </row>
    <row r="64" spans="2:4" ht="15">
      <c r="B64" s="19" t="str">
        <f>'Income Statemen'!C58</f>
        <v> Annual Financial Report for the year ended 31st March 2008)</v>
      </c>
      <c r="C64" s="19"/>
      <c r="D64" s="19"/>
    </row>
    <row r="66" spans="2:10" ht="18">
      <c r="B66" s="8"/>
      <c r="C66" s="8"/>
      <c r="D66" s="8"/>
      <c r="E66" s="8"/>
      <c r="F66" s="8"/>
      <c r="G66" s="8"/>
      <c r="H66" s="8"/>
      <c r="I66" s="8"/>
      <c r="J66" s="8"/>
    </row>
    <row r="67" spans="2:10" ht="18">
      <c r="B67" s="8"/>
      <c r="C67" s="8"/>
      <c r="D67" s="8"/>
      <c r="E67" s="50"/>
      <c r="F67" s="8"/>
      <c r="G67" s="50"/>
      <c r="H67" s="8"/>
      <c r="I67" s="8"/>
      <c r="J67" s="8"/>
    </row>
    <row r="68" spans="2:10" ht="18">
      <c r="B68" s="8"/>
      <c r="C68" s="8"/>
      <c r="D68" s="8"/>
      <c r="E68" s="50"/>
      <c r="F68" s="50"/>
      <c r="G68" s="50"/>
      <c r="H68" s="8"/>
      <c r="I68" s="8"/>
      <c r="J68" s="8"/>
    </row>
    <row r="69" spans="2:10" ht="18">
      <c r="B69" s="8"/>
      <c r="C69" s="8"/>
      <c r="D69" s="8"/>
      <c r="E69" s="50"/>
      <c r="F69" s="8"/>
      <c r="G69" s="50"/>
      <c r="H69" s="8"/>
      <c r="I69" s="8"/>
      <c r="J69" s="8"/>
    </row>
    <row r="70" spans="2:10" ht="18">
      <c r="B70" s="8"/>
      <c r="C70" s="8"/>
      <c r="D70" s="8"/>
      <c r="E70" s="8"/>
      <c r="F70" s="8"/>
      <c r="G70" s="8"/>
      <c r="H70" s="8"/>
      <c r="I70" s="8"/>
      <c r="J70" s="8"/>
    </row>
    <row r="71" spans="2:10" ht="18">
      <c r="B71" s="8"/>
      <c r="C71" s="8"/>
      <c r="D71" s="8"/>
      <c r="E71" s="50"/>
      <c r="F71" s="8"/>
      <c r="G71" s="50"/>
      <c r="H71" s="8"/>
      <c r="I71" s="8"/>
      <c r="J71" s="8"/>
    </row>
    <row r="72" spans="2:10" ht="18">
      <c r="B72" s="8"/>
      <c r="C72" s="8"/>
      <c r="D72" s="8"/>
      <c r="E72" s="50"/>
      <c r="F72" s="8"/>
      <c r="G72" s="50"/>
      <c r="H72" s="8"/>
      <c r="I72" s="8"/>
      <c r="J72" s="8"/>
    </row>
    <row r="73" spans="2:10" ht="18">
      <c r="B73" s="8"/>
      <c r="C73" s="8"/>
      <c r="D73" s="8"/>
      <c r="E73" s="50"/>
      <c r="F73" s="8"/>
      <c r="G73" s="50"/>
      <c r="H73" s="8"/>
      <c r="I73" s="8"/>
      <c r="J73" s="8"/>
    </row>
    <row r="74" spans="2:10" ht="18">
      <c r="B74" s="8"/>
      <c r="C74" s="8"/>
      <c r="D74" s="8"/>
      <c r="E74" s="55"/>
      <c r="F74" s="10"/>
      <c r="G74" s="55"/>
      <c r="H74" s="8"/>
      <c r="I74" s="8"/>
      <c r="J74" s="8"/>
    </row>
    <row r="75" spans="2:10" ht="18">
      <c r="B75" s="8"/>
      <c r="C75" s="8"/>
      <c r="D75" s="8"/>
      <c r="E75" s="8"/>
      <c r="F75" s="8"/>
      <c r="G75" s="8"/>
      <c r="H75" s="8"/>
      <c r="I75" s="8"/>
      <c r="J75" s="8"/>
    </row>
    <row r="76" spans="2:10" ht="18">
      <c r="B76" s="8"/>
      <c r="C76" s="8"/>
      <c r="D76" s="8"/>
      <c r="E76" s="56"/>
      <c r="F76" s="8"/>
      <c r="G76" s="56"/>
      <c r="H76" s="8"/>
      <c r="I76" s="8"/>
      <c r="J76" s="8"/>
    </row>
    <row r="77" spans="2:10" ht="18">
      <c r="B77" s="8"/>
      <c r="C77" s="8"/>
      <c r="D77" s="8"/>
      <c r="E77" s="50"/>
      <c r="F77" s="8"/>
      <c r="G77" s="50"/>
      <c r="H77" s="8"/>
      <c r="I77" s="8"/>
      <c r="J77" s="8"/>
    </row>
    <row r="78" spans="2:10" ht="18">
      <c r="B78" s="8"/>
      <c r="C78" s="8"/>
      <c r="D78" s="8"/>
      <c r="E78" s="50"/>
      <c r="F78" s="8"/>
      <c r="G78" s="50"/>
      <c r="H78" s="8"/>
      <c r="I78" s="8"/>
      <c r="J78" s="8"/>
    </row>
    <row r="79" spans="2:10" ht="18">
      <c r="B79" s="8"/>
      <c r="C79" s="8"/>
      <c r="D79" s="8"/>
      <c r="E79" s="50"/>
      <c r="F79" s="8"/>
      <c r="G79" s="50"/>
      <c r="H79" s="8"/>
      <c r="I79" s="8"/>
      <c r="J79" s="8"/>
    </row>
    <row r="80" spans="2:10" ht="18">
      <c r="B80" s="8"/>
      <c r="C80" s="8"/>
      <c r="D80" s="8"/>
      <c r="E80" s="55"/>
      <c r="F80" s="10"/>
      <c r="G80" s="55"/>
      <c r="H80" s="8"/>
      <c r="I80" s="8"/>
      <c r="J80" s="8"/>
    </row>
    <row r="81" spans="2:10" ht="18">
      <c r="B81" s="8"/>
      <c r="C81" s="8"/>
      <c r="D81" s="8"/>
      <c r="E81" s="8"/>
      <c r="F81" s="8"/>
      <c r="G81" s="8"/>
      <c r="H81" s="8"/>
      <c r="I81" s="8"/>
      <c r="J81" s="8"/>
    </row>
    <row r="82" spans="2:10" ht="18">
      <c r="B82" s="8"/>
      <c r="C82" s="8"/>
      <c r="D82" s="8"/>
      <c r="E82" s="57"/>
      <c r="F82" s="57"/>
      <c r="G82" s="57"/>
      <c r="H82" s="8"/>
      <c r="I82" s="8"/>
      <c r="J82" s="8"/>
    </row>
    <row r="83" spans="2:10" ht="18">
      <c r="B83" s="8"/>
      <c r="C83" s="8"/>
      <c r="D83" s="8"/>
      <c r="E83" s="8"/>
      <c r="F83" s="8"/>
      <c r="G83" s="8"/>
      <c r="H83" s="8"/>
      <c r="I83" s="8"/>
      <c r="J83" s="8"/>
    </row>
    <row r="84" spans="2:10" ht="18">
      <c r="B84" s="8"/>
      <c r="C84" s="8"/>
      <c r="D84" s="8"/>
      <c r="E84" s="8"/>
      <c r="F84" s="8"/>
      <c r="G84" s="8"/>
      <c r="H84" s="8"/>
      <c r="I84" s="8"/>
      <c r="J84" s="8"/>
    </row>
    <row r="85" spans="2:10" ht="18">
      <c r="B85" s="8"/>
      <c r="C85" s="8"/>
      <c r="D85" s="8"/>
      <c r="E85" s="8"/>
      <c r="F85" s="8"/>
      <c r="G85" s="8"/>
      <c r="H85" s="8"/>
      <c r="I85" s="8"/>
      <c r="J85" s="8"/>
    </row>
    <row r="86" spans="2:10" ht="18">
      <c r="B86" s="8"/>
      <c r="C86" s="8"/>
      <c r="D86" s="8"/>
      <c r="E86" s="8"/>
      <c r="F86" s="8"/>
      <c r="G86" s="8"/>
      <c r="H86" s="8"/>
      <c r="I86" s="8"/>
      <c r="J86" s="8"/>
    </row>
    <row r="87" spans="2:10" ht="18">
      <c r="B87" s="8"/>
      <c r="C87" s="8"/>
      <c r="D87" s="8"/>
      <c r="E87" s="8"/>
      <c r="F87" s="8"/>
      <c r="G87" s="8"/>
      <c r="H87" s="8"/>
      <c r="I87" s="8"/>
      <c r="J87" s="8"/>
    </row>
    <row r="88" spans="2:10" ht="18">
      <c r="B88" s="8"/>
      <c r="C88" s="8"/>
      <c r="D88" s="8"/>
      <c r="E88" s="8"/>
      <c r="F88" s="8"/>
      <c r="G88" s="8"/>
      <c r="H88" s="8"/>
      <c r="I88" s="8"/>
      <c r="J88" s="8"/>
    </row>
    <row r="89" spans="2:10" ht="18">
      <c r="B89" s="8"/>
      <c r="C89" s="8"/>
      <c r="D89" s="8"/>
      <c r="E89" s="8"/>
      <c r="F89" s="8"/>
      <c r="G89" s="8"/>
      <c r="H89" s="8"/>
      <c r="I89" s="8"/>
      <c r="J89" s="8"/>
    </row>
    <row r="90" spans="2:10" ht="18">
      <c r="B90" s="8"/>
      <c r="C90" s="8"/>
      <c r="D90" s="8"/>
      <c r="E90" s="8"/>
      <c r="F90" s="8"/>
      <c r="G90" s="8"/>
      <c r="H90" s="8"/>
      <c r="I90" s="8"/>
      <c r="J90" s="8"/>
    </row>
    <row r="91" spans="2:10" ht="18">
      <c r="B91" s="8"/>
      <c r="C91" s="8"/>
      <c r="D91" s="8"/>
      <c r="E91" s="8"/>
      <c r="F91" s="8"/>
      <c r="G91" s="8"/>
      <c r="H91" s="8"/>
      <c r="I91" s="8"/>
      <c r="J91" s="8"/>
    </row>
    <row r="92" spans="2:10" ht="18">
      <c r="B92" s="8"/>
      <c r="C92" s="8"/>
      <c r="D92" s="8"/>
      <c r="E92" s="8"/>
      <c r="F92" s="8"/>
      <c r="G92" s="8"/>
      <c r="H92" s="8"/>
      <c r="I92" s="8"/>
      <c r="J92" s="8"/>
    </row>
    <row r="93" spans="2:10" ht="18">
      <c r="B93" s="8"/>
      <c r="C93" s="8"/>
      <c r="D93" s="8"/>
      <c r="E93" s="8"/>
      <c r="F93" s="8"/>
      <c r="G93" s="8"/>
      <c r="H93" s="8"/>
      <c r="I93" s="8"/>
      <c r="J93" s="8"/>
    </row>
    <row r="94" spans="2:10" ht="18">
      <c r="B94" s="8"/>
      <c r="C94" s="8"/>
      <c r="D94" s="8"/>
      <c r="E94" s="8"/>
      <c r="F94" s="8"/>
      <c r="G94" s="8"/>
      <c r="H94" s="8"/>
      <c r="I94" s="8"/>
      <c r="J94" s="8"/>
    </row>
    <row r="95" spans="2:10" ht="18">
      <c r="B95" s="8"/>
      <c r="C95" s="8"/>
      <c r="D95" s="8"/>
      <c r="E95" s="8"/>
      <c r="F95" s="8"/>
      <c r="G95" s="8"/>
      <c r="H95" s="8"/>
      <c r="I95" s="8"/>
      <c r="J95" s="8"/>
    </row>
    <row r="96" spans="2:10" ht="18">
      <c r="B96" s="8"/>
      <c r="C96" s="8"/>
      <c r="D96" s="8"/>
      <c r="E96" s="8"/>
      <c r="F96" s="8"/>
      <c r="G96" s="8"/>
      <c r="H96" s="8"/>
      <c r="I96" s="8"/>
      <c r="J96" s="8"/>
    </row>
    <row r="97" spans="2:10" ht="18">
      <c r="B97" s="8"/>
      <c r="C97" s="8"/>
      <c r="D97" s="8"/>
      <c r="E97" s="8"/>
      <c r="F97" s="8"/>
      <c r="G97" s="8"/>
      <c r="H97" s="8"/>
      <c r="I97" s="8"/>
      <c r="J97" s="8"/>
    </row>
    <row r="98" spans="2:10" ht="18">
      <c r="B98" s="8"/>
      <c r="C98" s="8"/>
      <c r="D98" s="8"/>
      <c r="E98" s="8"/>
      <c r="F98" s="8"/>
      <c r="G98" s="8"/>
      <c r="H98" s="8"/>
      <c r="I98" s="8"/>
      <c r="J98" s="8"/>
    </row>
    <row r="99" spans="2:10" ht="18">
      <c r="B99" s="8"/>
      <c r="C99" s="8"/>
      <c r="D99" s="8"/>
      <c r="E99" s="8"/>
      <c r="F99" s="8"/>
      <c r="G99" s="8"/>
      <c r="H99" s="8"/>
      <c r="I99" s="8"/>
      <c r="J99" s="8"/>
    </row>
    <row r="100" spans="2:10" ht="18">
      <c r="B100" s="8"/>
      <c r="C100" s="8"/>
      <c r="D100" s="8"/>
      <c r="E100" s="8"/>
      <c r="F100" s="8"/>
      <c r="G100" s="8"/>
      <c r="H100" s="8"/>
      <c r="I100" s="8"/>
      <c r="J100" s="8"/>
    </row>
    <row r="101" spans="2:10" ht="18">
      <c r="B101" s="8"/>
      <c r="C101" s="8"/>
      <c r="D101" s="8"/>
      <c r="E101" s="8"/>
      <c r="F101" s="8"/>
      <c r="G101" s="8"/>
      <c r="H101" s="8"/>
      <c r="I101" s="8"/>
      <c r="J101" s="8"/>
    </row>
    <row r="102" spans="2:10" ht="18">
      <c r="B102" s="8"/>
      <c r="C102" s="8"/>
      <c r="D102" s="8"/>
      <c r="E102" s="8"/>
      <c r="F102" s="8"/>
      <c r="G102" s="8"/>
      <c r="H102" s="8"/>
      <c r="I102" s="8"/>
      <c r="J102" s="8"/>
    </row>
    <row r="103" spans="2:10" ht="18">
      <c r="B103" s="8"/>
      <c r="C103" s="8"/>
      <c r="D103" s="8"/>
      <c r="E103" s="8"/>
      <c r="F103" s="8"/>
      <c r="G103" s="8"/>
      <c r="H103" s="8"/>
      <c r="I103" s="8"/>
      <c r="J103" s="8"/>
    </row>
    <row r="104" spans="2:10" ht="18">
      <c r="B104" s="8"/>
      <c r="C104" s="8"/>
      <c r="D104" s="8"/>
      <c r="E104" s="8"/>
      <c r="F104" s="8"/>
      <c r="G104" s="8"/>
      <c r="H104" s="8"/>
      <c r="I104" s="8"/>
      <c r="J104" s="8"/>
    </row>
    <row r="105" spans="2:10" ht="18">
      <c r="B105" s="8"/>
      <c r="C105" s="8"/>
      <c r="D105" s="8"/>
      <c r="E105" s="8"/>
      <c r="F105" s="8"/>
      <c r="G105" s="8"/>
      <c r="H105" s="8"/>
      <c r="I105" s="8"/>
      <c r="J105" s="8"/>
    </row>
    <row r="106" spans="2:10" ht="18">
      <c r="B106" s="8"/>
      <c r="C106" s="8"/>
      <c r="D106" s="8"/>
      <c r="E106" s="8"/>
      <c r="F106" s="8"/>
      <c r="G106" s="8"/>
      <c r="H106" s="8"/>
      <c r="I106" s="8"/>
      <c r="J106" s="8"/>
    </row>
    <row r="107" spans="2:10" ht="18">
      <c r="B107" s="8"/>
      <c r="C107" s="8"/>
      <c r="D107" s="8"/>
      <c r="E107" s="8"/>
      <c r="F107" s="8"/>
      <c r="G107" s="8"/>
      <c r="H107" s="8"/>
      <c r="I107" s="8"/>
      <c r="J107" s="8"/>
    </row>
    <row r="108" spans="2:10" ht="18">
      <c r="B108" s="8"/>
      <c r="C108" s="8"/>
      <c r="D108" s="8"/>
      <c r="E108" s="8"/>
      <c r="F108" s="8"/>
      <c r="G108" s="8"/>
      <c r="H108" s="8"/>
      <c r="I108" s="8"/>
      <c r="J108" s="8"/>
    </row>
    <row r="109" spans="2:10" ht="18">
      <c r="B109" s="8"/>
      <c r="C109" s="8"/>
      <c r="D109" s="8"/>
      <c r="E109" s="8"/>
      <c r="F109" s="8"/>
      <c r="G109" s="8"/>
      <c r="H109" s="8"/>
      <c r="I109" s="8"/>
      <c r="J109" s="8"/>
    </row>
    <row r="110" spans="2:10" ht="18">
      <c r="B110" s="8"/>
      <c r="C110" s="8"/>
      <c r="D110" s="8"/>
      <c r="E110" s="8"/>
      <c r="F110" s="8"/>
      <c r="G110" s="8"/>
      <c r="H110" s="8"/>
      <c r="I110" s="8"/>
      <c r="J110" s="8"/>
    </row>
    <row r="111" spans="2:10" ht="18">
      <c r="B111" s="8"/>
      <c r="C111" s="8"/>
      <c r="D111" s="8"/>
      <c r="E111" s="8"/>
      <c r="F111" s="8"/>
      <c r="G111" s="8"/>
      <c r="H111" s="8"/>
      <c r="I111" s="8"/>
      <c r="J111" s="8"/>
    </row>
    <row r="112" spans="2:10" ht="18">
      <c r="B112" s="8"/>
      <c r="C112" s="8"/>
      <c r="D112" s="8"/>
      <c r="E112" s="8"/>
      <c r="F112" s="8"/>
      <c r="G112" s="8"/>
      <c r="H112" s="8"/>
      <c r="I112" s="8"/>
      <c r="J112" s="8"/>
    </row>
    <row r="113" spans="2:10" ht="18">
      <c r="B113" s="8"/>
      <c r="C113" s="8"/>
      <c r="D113" s="8"/>
      <c r="E113" s="8"/>
      <c r="F113" s="8"/>
      <c r="G113" s="8"/>
      <c r="H113" s="8"/>
      <c r="I113" s="8"/>
      <c r="J113" s="8"/>
    </row>
    <row r="114" spans="2:10" ht="18">
      <c r="B114" s="8"/>
      <c r="C114" s="8"/>
      <c r="D114" s="8"/>
      <c r="E114" s="8"/>
      <c r="F114" s="8"/>
      <c r="G114" s="8"/>
      <c r="H114" s="8"/>
      <c r="I114" s="8"/>
      <c r="J114" s="8"/>
    </row>
    <row r="115" spans="2:10" ht="18">
      <c r="B115" s="8"/>
      <c r="C115" s="8"/>
      <c r="D115" s="8"/>
      <c r="E115" s="8"/>
      <c r="F115" s="8"/>
      <c r="G115" s="8"/>
      <c r="H115" s="8"/>
      <c r="I115" s="8"/>
      <c r="J115" s="8"/>
    </row>
    <row r="116" spans="2:10" ht="18">
      <c r="B116" s="8"/>
      <c r="C116" s="8"/>
      <c r="D116" s="8"/>
      <c r="E116" s="8"/>
      <c r="F116" s="8"/>
      <c r="G116" s="8"/>
      <c r="H116" s="8"/>
      <c r="I116" s="8"/>
      <c r="J116" s="8"/>
    </row>
    <row r="117" spans="2:10" ht="18">
      <c r="B117" s="8"/>
      <c r="C117" s="8"/>
      <c r="D117" s="8"/>
      <c r="E117" s="8"/>
      <c r="F117" s="8"/>
      <c r="G117" s="8"/>
      <c r="H117" s="8"/>
      <c r="I117" s="8"/>
      <c r="J117" s="8"/>
    </row>
    <row r="118" spans="2:10" ht="18">
      <c r="B118" s="8"/>
      <c r="C118" s="8"/>
      <c r="D118" s="8"/>
      <c r="E118" s="8"/>
      <c r="F118" s="8"/>
      <c r="G118" s="8"/>
      <c r="H118" s="8"/>
      <c r="I118" s="8"/>
      <c r="J118" s="8"/>
    </row>
    <row r="119" spans="2:10" ht="18">
      <c r="B119" s="8"/>
      <c r="C119" s="8"/>
      <c r="D119" s="8"/>
      <c r="E119" s="8"/>
      <c r="F119" s="8"/>
      <c r="G119" s="8"/>
      <c r="H119" s="8"/>
      <c r="I119" s="8"/>
      <c r="J119" s="8"/>
    </row>
  </sheetData>
  <printOptions horizontalCentered="1"/>
  <pageMargins left="0.5" right="0.15" top="0.25" bottom="0.15" header="0" footer="0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43"/>
  <sheetViews>
    <sheetView showOutlineSymbols="0" zoomScale="60" zoomScaleNormal="60" workbookViewId="0" topLeftCell="A1">
      <selection activeCell="B8" sqref="B8"/>
    </sheetView>
  </sheetViews>
  <sheetFormatPr defaultColWidth="8.88671875" defaultRowHeight="15"/>
  <cols>
    <col min="1" max="1" width="4.6640625" style="1" customWidth="1"/>
    <col min="2" max="2" width="25.5546875" style="1" customWidth="1"/>
    <col min="3" max="3" width="10.99609375" style="1" customWidth="1"/>
    <col min="4" max="4" width="2.3359375" style="1" customWidth="1"/>
    <col min="5" max="5" width="9.6640625" style="1" customWidth="1"/>
    <col min="6" max="7" width="11.10546875" style="1" customWidth="1"/>
    <col min="8" max="8" width="9.99609375" style="1" customWidth="1"/>
    <col min="9" max="9" width="2.10546875" style="1" customWidth="1"/>
    <col min="10" max="10" width="11.10546875" style="1" customWidth="1"/>
    <col min="11" max="11" width="1.88671875" style="1" customWidth="1"/>
    <col min="12" max="12" width="10.77734375" style="1" customWidth="1"/>
    <col min="13" max="13" width="2.21484375" style="1" customWidth="1"/>
    <col min="14" max="14" width="9.6640625" style="1" customWidth="1"/>
    <col min="15" max="15" width="1.88671875" style="1" customWidth="1"/>
    <col min="16" max="16" width="10.21484375" style="1" customWidth="1"/>
    <col min="17" max="17" width="1.5625" style="1" customWidth="1"/>
    <col min="18" max="16384" width="9.6640625" style="1" customWidth="1"/>
  </cols>
  <sheetData>
    <row r="2" spans="2:3" ht="22.5">
      <c r="B2" s="3" t="s">
        <v>47</v>
      </c>
      <c r="C2" s="4"/>
    </row>
    <row r="3" ht="15">
      <c r="B3" s="5" t="s">
        <v>48</v>
      </c>
    </row>
    <row r="4" ht="17.25" customHeight="1"/>
    <row r="5" ht="18">
      <c r="B5" s="7" t="s">
        <v>51</v>
      </c>
    </row>
    <row r="6" spans="2:4" ht="18">
      <c r="B6" s="7" t="str">
        <f>'Income Statemen'!C7</f>
        <v>FOR THE QUARTER ENDED 31 DECEMBER 2008</v>
      </c>
      <c r="D6" s="10"/>
    </row>
    <row r="7" spans="2:4" ht="18">
      <c r="B7" s="7"/>
      <c r="D7" s="10"/>
    </row>
    <row r="8" spans="2:4" ht="18">
      <c r="B8" s="7"/>
      <c r="D8" s="10"/>
    </row>
    <row r="9" spans="2:16" ht="18">
      <c r="B9" s="7"/>
      <c r="D9" s="37"/>
      <c r="E9" s="19" t="s">
        <v>132</v>
      </c>
      <c r="N9" s="11" t="s">
        <v>98</v>
      </c>
      <c r="O9" s="11"/>
      <c r="P9" s="11" t="s">
        <v>30</v>
      </c>
    </row>
    <row r="10" spans="2:16" ht="18">
      <c r="B10" s="7"/>
      <c r="D10" s="10"/>
      <c r="N10" s="11" t="s">
        <v>99</v>
      </c>
      <c r="O10" s="11"/>
      <c r="P10" s="11" t="s">
        <v>100</v>
      </c>
    </row>
    <row r="11" spans="2:16" ht="18">
      <c r="B11" s="7"/>
      <c r="D11" s="10"/>
      <c r="E11" s="19" t="s">
        <v>130</v>
      </c>
      <c r="F11" s="38" t="s">
        <v>131</v>
      </c>
      <c r="J11" s="38" t="s">
        <v>27</v>
      </c>
      <c r="N11" s="38"/>
      <c r="O11" s="19"/>
      <c r="P11" s="19"/>
    </row>
    <row r="12" spans="2:14" ht="15">
      <c r="B12" s="6"/>
      <c r="G12" s="39"/>
      <c r="H12" s="39"/>
      <c r="J12" s="11" t="s">
        <v>14</v>
      </c>
      <c r="N12" s="11"/>
    </row>
    <row r="13" spans="7:8" ht="15">
      <c r="G13" s="40" t="s">
        <v>25</v>
      </c>
      <c r="H13" s="40"/>
    </row>
    <row r="14" spans="3:16" ht="15">
      <c r="C14" s="40"/>
      <c r="D14" s="40"/>
      <c r="E14" s="40" t="s">
        <v>20</v>
      </c>
      <c r="F14" s="40" t="s">
        <v>20</v>
      </c>
      <c r="G14" s="40" t="s">
        <v>26</v>
      </c>
      <c r="H14" s="40"/>
      <c r="I14" s="40"/>
      <c r="J14" s="40"/>
      <c r="K14" s="11"/>
      <c r="L14" s="11"/>
      <c r="N14" s="40"/>
      <c r="O14" s="11"/>
      <c r="P14" s="11"/>
    </row>
    <row r="15" spans="3:16" ht="15">
      <c r="C15" s="40" t="s">
        <v>20</v>
      </c>
      <c r="D15" s="40"/>
      <c r="E15" s="40" t="s">
        <v>22</v>
      </c>
      <c r="F15" s="40" t="s">
        <v>24</v>
      </c>
      <c r="G15" s="40" t="s">
        <v>67</v>
      </c>
      <c r="H15" s="40" t="s">
        <v>129</v>
      </c>
      <c r="I15" s="40"/>
      <c r="J15" s="40" t="s">
        <v>28</v>
      </c>
      <c r="K15" s="11"/>
      <c r="L15" s="40"/>
      <c r="N15" s="40"/>
      <c r="O15" s="11"/>
      <c r="P15" s="40"/>
    </row>
    <row r="16" spans="3:16" ht="15">
      <c r="C16" s="41" t="s">
        <v>21</v>
      </c>
      <c r="D16" s="40"/>
      <c r="E16" s="41" t="s">
        <v>23</v>
      </c>
      <c r="F16" s="41" t="s">
        <v>23</v>
      </c>
      <c r="G16" s="41" t="s">
        <v>23</v>
      </c>
      <c r="H16" s="41" t="s">
        <v>23</v>
      </c>
      <c r="I16" s="40"/>
      <c r="J16" s="41" t="s">
        <v>29</v>
      </c>
      <c r="K16" s="11"/>
      <c r="L16" s="41" t="s">
        <v>30</v>
      </c>
      <c r="N16" s="41"/>
      <c r="O16" s="11"/>
      <c r="P16" s="41"/>
    </row>
    <row r="17" spans="3:16" ht="15">
      <c r="C17" s="40" t="s">
        <v>6</v>
      </c>
      <c r="E17" s="40" t="s">
        <v>6</v>
      </c>
      <c r="F17" s="40" t="s">
        <v>6</v>
      </c>
      <c r="G17" s="40" t="s">
        <v>6</v>
      </c>
      <c r="H17" s="40" t="s">
        <v>6</v>
      </c>
      <c r="J17" s="40" t="s">
        <v>6</v>
      </c>
      <c r="L17" s="40" t="s">
        <v>6</v>
      </c>
      <c r="N17" s="40" t="s">
        <v>6</v>
      </c>
      <c r="P17" s="40" t="s">
        <v>6</v>
      </c>
    </row>
    <row r="18" spans="2:16" ht="18">
      <c r="B18" s="19" t="s">
        <v>138</v>
      </c>
      <c r="C18" s="8"/>
      <c r="D18" s="8"/>
      <c r="E18" s="8"/>
      <c r="F18" s="8"/>
      <c r="G18" s="8"/>
      <c r="H18" s="8"/>
      <c r="I18" s="8"/>
      <c r="J18" s="8"/>
      <c r="K18" s="8"/>
      <c r="L18" s="8"/>
      <c r="N18" s="8"/>
      <c r="O18" s="8"/>
      <c r="P18" s="8"/>
    </row>
    <row r="19" spans="2:16" ht="18">
      <c r="B19" s="6" t="s">
        <v>139</v>
      </c>
      <c r="C19" s="8"/>
      <c r="D19" s="8"/>
      <c r="E19" s="8"/>
      <c r="F19" s="8"/>
      <c r="G19" s="8"/>
      <c r="H19" s="8"/>
      <c r="I19" s="8"/>
      <c r="J19" s="8"/>
      <c r="K19" s="8"/>
      <c r="L19" s="8"/>
      <c r="N19" s="8"/>
      <c r="O19" s="8"/>
      <c r="P19" s="8"/>
    </row>
    <row r="20" spans="2:16" ht="18">
      <c r="B20" s="1" t="s">
        <v>16</v>
      </c>
      <c r="C20" s="37">
        <f>'Balance Sheet'!G44</f>
        <v>171710</v>
      </c>
      <c r="D20" s="37"/>
      <c r="E20" s="37">
        <v>19911</v>
      </c>
      <c r="F20" s="37">
        <v>8930</v>
      </c>
      <c r="G20" s="37">
        <v>-4131</v>
      </c>
      <c r="H20" s="37">
        <v>0</v>
      </c>
      <c r="I20" s="37"/>
      <c r="J20" s="37">
        <v>62411</v>
      </c>
      <c r="K20" s="37"/>
      <c r="L20" s="37">
        <f>SUM(C20:J20)</f>
        <v>258831</v>
      </c>
      <c r="M20" s="8"/>
      <c r="N20" s="37">
        <v>-2156</v>
      </c>
      <c r="O20" s="37"/>
      <c r="P20" s="37">
        <f>+N20+L20</f>
        <v>256675</v>
      </c>
    </row>
    <row r="21" spans="2:16" ht="18">
      <c r="B21" s="1" t="s">
        <v>123</v>
      </c>
      <c r="C21" s="37"/>
      <c r="D21" s="37"/>
      <c r="E21" s="37"/>
      <c r="F21" s="37"/>
      <c r="G21" s="37"/>
      <c r="H21" s="37"/>
      <c r="I21" s="37"/>
      <c r="J21" s="8"/>
      <c r="K21" s="37"/>
      <c r="L21" s="37"/>
      <c r="M21" s="8"/>
      <c r="N21" s="37"/>
      <c r="O21" s="37"/>
      <c r="P21" s="37"/>
    </row>
    <row r="22" spans="3:16" ht="18"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8"/>
      <c r="N22" s="37"/>
      <c r="O22" s="37"/>
      <c r="P22" s="37"/>
    </row>
    <row r="23" spans="2:16" ht="18">
      <c r="B23" s="1" t="s">
        <v>17</v>
      </c>
      <c r="C23" s="42">
        <f>C26-C20</f>
        <v>0</v>
      </c>
      <c r="D23" s="42"/>
      <c r="E23" s="42">
        <f>E26-E20</f>
        <v>0</v>
      </c>
      <c r="F23" s="42">
        <v>0</v>
      </c>
      <c r="G23" s="42">
        <f>G26-G20</f>
        <v>3519</v>
      </c>
      <c r="H23" s="42">
        <f>H26-H20</f>
        <v>78365</v>
      </c>
      <c r="I23" s="37"/>
      <c r="J23" s="42">
        <f>'Income Statemen'!I45</f>
        <v>9988</v>
      </c>
      <c r="K23" s="37"/>
      <c r="L23" s="37">
        <f>+J23+G23+H23</f>
        <v>91872</v>
      </c>
      <c r="M23" s="8"/>
      <c r="N23" s="42">
        <f>'Income Statemen'!I46</f>
        <v>1080</v>
      </c>
      <c r="O23" s="37"/>
      <c r="P23" s="37">
        <f>+N23+L23</f>
        <v>92952</v>
      </c>
    </row>
    <row r="24" spans="2:16" ht="16.5">
      <c r="B24" s="1" t="s">
        <v>18</v>
      </c>
      <c r="C24" s="83"/>
      <c r="D24" s="83"/>
      <c r="E24" s="81"/>
      <c r="F24" s="81"/>
      <c r="G24" s="81"/>
      <c r="H24" s="81"/>
      <c r="I24" s="81"/>
      <c r="J24" s="81"/>
      <c r="K24" s="81"/>
      <c r="L24" s="81"/>
      <c r="M24" s="82"/>
      <c r="N24" s="81"/>
      <c r="O24" s="81"/>
      <c r="P24" s="81"/>
    </row>
    <row r="25" spans="3:16" ht="17.25" thickBot="1">
      <c r="C25" s="81"/>
      <c r="D25" s="84"/>
      <c r="E25" s="81"/>
      <c r="F25" s="82"/>
      <c r="G25" s="81"/>
      <c r="H25" s="81"/>
      <c r="I25" s="81"/>
      <c r="J25" s="81"/>
      <c r="K25" s="81"/>
      <c r="L25" s="81"/>
      <c r="M25" s="82"/>
      <c r="N25" s="81"/>
      <c r="O25" s="81"/>
      <c r="P25" s="81"/>
    </row>
    <row r="26" spans="2:16" ht="17.25" thickBot="1">
      <c r="B26" s="19" t="s">
        <v>89</v>
      </c>
      <c r="C26" s="85">
        <f>'Balance Sheet'!E44</f>
        <v>171710</v>
      </c>
      <c r="D26" s="86"/>
      <c r="E26" s="85">
        <v>19911</v>
      </c>
      <c r="F26" s="85">
        <f>SUM(F20:F24)</f>
        <v>8930</v>
      </c>
      <c r="G26" s="85">
        <v>-612</v>
      </c>
      <c r="H26" s="85">
        <v>78365</v>
      </c>
      <c r="I26" s="87"/>
      <c r="J26" s="85">
        <f>SUM(J20:J25)</f>
        <v>72399</v>
      </c>
      <c r="K26" s="87"/>
      <c r="L26" s="85">
        <f>+L23+L20</f>
        <v>350703</v>
      </c>
      <c r="M26" s="82"/>
      <c r="N26" s="85">
        <f>SUM(N20:N25)</f>
        <v>-1076</v>
      </c>
      <c r="O26" s="87"/>
      <c r="P26" s="85">
        <f>SUM(P20:P25)</f>
        <v>349627</v>
      </c>
    </row>
    <row r="27" spans="3:16" ht="16.5">
      <c r="C27" s="88"/>
      <c r="D27" s="84"/>
      <c r="E27" s="88"/>
      <c r="F27" s="88"/>
      <c r="G27" s="88"/>
      <c r="H27" s="88"/>
      <c r="I27" s="81"/>
      <c r="J27" s="88"/>
      <c r="K27" s="81"/>
      <c r="L27" s="88"/>
      <c r="M27" s="82"/>
      <c r="N27" s="88"/>
      <c r="O27" s="81"/>
      <c r="P27" s="88"/>
    </row>
    <row r="28" spans="3:16" ht="16.5">
      <c r="C28" s="81"/>
      <c r="D28" s="84"/>
      <c r="E28" s="81"/>
      <c r="F28" s="81"/>
      <c r="G28" s="81"/>
      <c r="H28" s="81"/>
      <c r="I28" s="81"/>
      <c r="J28" s="81"/>
      <c r="K28" s="81"/>
      <c r="L28" s="81"/>
      <c r="M28" s="82"/>
      <c r="N28" s="81"/>
      <c r="O28" s="81"/>
      <c r="P28" s="81"/>
    </row>
    <row r="29" spans="2:16" ht="16.5">
      <c r="B29" s="19" t="str">
        <f>+B18</f>
        <v>9 months quarter</v>
      </c>
      <c r="C29" s="81"/>
      <c r="D29" s="84"/>
      <c r="E29" s="81"/>
      <c r="F29" s="81"/>
      <c r="G29" s="81"/>
      <c r="H29" s="81"/>
      <c r="I29" s="81"/>
      <c r="J29" s="81"/>
      <c r="K29" s="81"/>
      <c r="L29" s="81"/>
      <c r="M29" s="82"/>
      <c r="N29" s="81"/>
      <c r="O29" s="81"/>
      <c r="P29" s="81"/>
    </row>
    <row r="30" spans="2:16" ht="16.5">
      <c r="B30" s="6" t="s">
        <v>140</v>
      </c>
      <c r="C30" s="81"/>
      <c r="D30" s="84"/>
      <c r="E30" s="81"/>
      <c r="F30" s="81"/>
      <c r="G30" s="81"/>
      <c r="H30" s="81"/>
      <c r="I30" s="81"/>
      <c r="J30" s="81"/>
      <c r="K30" s="81"/>
      <c r="L30" s="81"/>
      <c r="M30" s="82"/>
      <c r="N30" s="81"/>
      <c r="O30" s="81"/>
      <c r="P30" s="81"/>
    </row>
    <row r="31" spans="2:16" ht="16.5">
      <c r="B31" s="1" t="s">
        <v>16</v>
      </c>
      <c r="C31" s="81"/>
      <c r="D31" s="84"/>
      <c r="E31" s="81"/>
      <c r="F31" s="81"/>
      <c r="G31" s="81"/>
      <c r="H31" s="81"/>
      <c r="I31" s="81"/>
      <c r="J31" s="81"/>
      <c r="K31" s="81"/>
      <c r="L31" s="81"/>
      <c r="M31" s="82"/>
      <c r="N31" s="81"/>
      <c r="O31" s="81"/>
      <c r="P31" s="81"/>
    </row>
    <row r="32" spans="2:16" ht="18">
      <c r="B32" s="1" t="s">
        <v>111</v>
      </c>
      <c r="C32" s="37">
        <v>171710</v>
      </c>
      <c r="D32" s="25"/>
      <c r="E32" s="37">
        <v>19911</v>
      </c>
      <c r="F32" s="37">
        <v>8930</v>
      </c>
      <c r="G32" s="37">
        <v>-476</v>
      </c>
      <c r="H32" s="37">
        <v>0</v>
      </c>
      <c r="I32" s="37"/>
      <c r="J32" s="37">
        <v>76557</v>
      </c>
      <c r="K32" s="37"/>
      <c r="L32" s="37">
        <f>SUM(C32:J32)</f>
        <v>276632</v>
      </c>
      <c r="M32" s="8"/>
      <c r="N32" s="37">
        <v>-3007</v>
      </c>
      <c r="O32" s="37"/>
      <c r="P32" s="37">
        <f>+N32+L32</f>
        <v>273625</v>
      </c>
    </row>
    <row r="33" spans="3:16" ht="18">
      <c r="C33" s="37"/>
      <c r="D33" s="25"/>
      <c r="E33" s="37"/>
      <c r="F33" s="37"/>
      <c r="G33" s="37"/>
      <c r="H33" s="37"/>
      <c r="I33" s="37"/>
      <c r="J33" s="37"/>
      <c r="K33" s="37"/>
      <c r="L33" s="37"/>
      <c r="M33" s="8"/>
      <c r="N33" s="37"/>
      <c r="O33" s="37"/>
      <c r="P33" s="37"/>
    </row>
    <row r="34" spans="2:16" ht="18">
      <c r="B34" s="1" t="s">
        <v>17</v>
      </c>
      <c r="C34" s="42">
        <f>C39-C32</f>
        <v>0</v>
      </c>
      <c r="D34" s="45"/>
      <c r="E34" s="42">
        <f>E39-E32</f>
        <v>0</v>
      </c>
      <c r="F34" s="42">
        <f>F39-F32</f>
        <v>0</v>
      </c>
      <c r="G34" s="42">
        <f>+G39-G32-G37</f>
        <v>-3360</v>
      </c>
      <c r="H34" s="42">
        <f>+H39-H32-H37</f>
        <v>0</v>
      </c>
      <c r="I34" s="37"/>
      <c r="J34" s="42">
        <f>'Income Statemen'!K45</f>
        <v>15731</v>
      </c>
      <c r="K34" s="37"/>
      <c r="L34" s="37">
        <f>SUM(C34:J34)</f>
        <v>12371</v>
      </c>
      <c r="M34" s="8"/>
      <c r="N34" s="42">
        <f>+'Income Statemen'!K46</f>
        <v>832</v>
      </c>
      <c r="O34" s="37"/>
      <c r="P34" s="37">
        <f>+N34+L34</f>
        <v>13203</v>
      </c>
    </row>
    <row r="35" spans="2:16" ht="18">
      <c r="B35" s="1" t="s">
        <v>18</v>
      </c>
      <c r="C35" s="43"/>
      <c r="D35" s="46"/>
      <c r="E35" s="37"/>
      <c r="F35" s="37"/>
      <c r="G35" s="37"/>
      <c r="H35" s="37"/>
      <c r="I35" s="37"/>
      <c r="J35" s="37"/>
      <c r="K35" s="37"/>
      <c r="L35" s="37"/>
      <c r="M35" s="8"/>
      <c r="N35" s="37"/>
      <c r="O35" s="37"/>
      <c r="P35" s="37"/>
    </row>
    <row r="36" spans="3:16" ht="18">
      <c r="C36" s="43"/>
      <c r="D36" s="46"/>
      <c r="E36" s="37"/>
      <c r="F36" s="37"/>
      <c r="G36" s="37"/>
      <c r="H36" s="37"/>
      <c r="I36" s="37"/>
      <c r="J36" s="37"/>
      <c r="K36" s="37"/>
      <c r="L36" s="37"/>
      <c r="M36" s="8"/>
      <c r="N36" s="37"/>
      <c r="O36" s="37"/>
      <c r="P36" s="37"/>
    </row>
    <row r="37" spans="2:16" ht="18">
      <c r="B37" s="1" t="s">
        <v>141</v>
      </c>
      <c r="C37" s="43"/>
      <c r="D37" s="46"/>
      <c r="E37" s="37"/>
      <c r="F37" s="37"/>
      <c r="G37" s="37"/>
      <c r="H37" s="37"/>
      <c r="I37" s="37"/>
      <c r="J37" s="37">
        <v>-7521</v>
      </c>
      <c r="K37" s="37"/>
      <c r="L37" s="37">
        <f>SUM(C37:J37)</f>
        <v>-7521</v>
      </c>
      <c r="M37" s="8"/>
      <c r="N37" s="42"/>
      <c r="O37" s="37"/>
      <c r="P37" s="37">
        <f>+N37+L37</f>
        <v>-7521</v>
      </c>
    </row>
    <row r="38" spans="2:16" ht="17.25" thickBot="1">
      <c r="B38" s="19"/>
      <c r="C38" s="81"/>
      <c r="D38" s="84"/>
      <c r="E38" s="81"/>
      <c r="F38" s="81"/>
      <c r="G38" s="81"/>
      <c r="H38" s="81"/>
      <c r="I38" s="81"/>
      <c r="J38" s="81"/>
      <c r="K38" s="81"/>
      <c r="L38" s="81"/>
      <c r="M38" s="82"/>
      <c r="N38" s="81"/>
      <c r="O38" s="81"/>
      <c r="P38" s="81"/>
    </row>
    <row r="39" spans="2:16" ht="17.25" thickBot="1">
      <c r="B39" s="19" t="s">
        <v>90</v>
      </c>
      <c r="C39" s="85">
        <v>171710</v>
      </c>
      <c r="D39" s="86"/>
      <c r="E39" s="85">
        <v>19911</v>
      </c>
      <c r="F39" s="85">
        <v>8930</v>
      </c>
      <c r="G39" s="85">
        <v>-3836</v>
      </c>
      <c r="H39" s="85">
        <v>0</v>
      </c>
      <c r="I39" s="87"/>
      <c r="J39" s="85">
        <f>SUM(J31:J38)</f>
        <v>84767</v>
      </c>
      <c r="K39" s="87"/>
      <c r="L39" s="85">
        <f>SUM(C39:J39)</f>
        <v>281482</v>
      </c>
      <c r="M39" s="82"/>
      <c r="N39" s="85">
        <f>+N34+N32</f>
        <v>-2175</v>
      </c>
      <c r="O39" s="87"/>
      <c r="P39" s="85">
        <f>SUM(P31:P38)</f>
        <v>279307</v>
      </c>
    </row>
    <row r="40" spans="3:16" ht="18">
      <c r="C40" s="44"/>
      <c r="D40" s="37"/>
      <c r="E40" s="44"/>
      <c r="F40" s="44"/>
      <c r="G40" s="44"/>
      <c r="H40" s="44"/>
      <c r="I40" s="37"/>
      <c r="J40" s="44"/>
      <c r="K40" s="37"/>
      <c r="L40" s="44"/>
      <c r="N40" s="44"/>
      <c r="O40" s="37"/>
      <c r="P40" s="44"/>
    </row>
    <row r="41" spans="3:16" ht="15">
      <c r="C41" s="23"/>
      <c r="D41" s="23"/>
      <c r="E41" s="23"/>
      <c r="F41" s="23"/>
      <c r="G41" s="23"/>
      <c r="H41" s="23"/>
      <c r="I41" s="23"/>
      <c r="J41" s="23"/>
      <c r="K41" s="23"/>
      <c r="L41" s="23"/>
      <c r="N41" s="23"/>
      <c r="O41" s="23"/>
      <c r="P41" s="23"/>
    </row>
    <row r="42" spans="2:15" ht="18">
      <c r="B42" s="10" t="s">
        <v>19</v>
      </c>
      <c r="C42" s="23"/>
      <c r="D42" s="23"/>
      <c r="E42" s="23"/>
      <c r="F42" s="23"/>
      <c r="G42" s="23"/>
      <c r="H42" s="23"/>
      <c r="I42" s="23"/>
      <c r="J42" s="23"/>
      <c r="K42" s="23"/>
      <c r="N42" s="23"/>
      <c r="O42" s="23"/>
    </row>
    <row r="43" ht="18">
      <c r="B43" s="10" t="s">
        <v>125</v>
      </c>
    </row>
  </sheetData>
  <printOptions horizontalCentered="1"/>
  <pageMargins left="0.42" right="0.21" top="0.72" bottom="0.18" header="0" footer="0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1:H107"/>
  <sheetViews>
    <sheetView showOutlineSymbols="0" workbookViewId="0" topLeftCell="B1">
      <selection activeCell="C32" sqref="C32:C33"/>
    </sheetView>
  </sheetViews>
  <sheetFormatPr defaultColWidth="8.8867187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14.5546875" style="1" customWidth="1"/>
    <col min="5" max="5" width="10.21484375" style="1" customWidth="1"/>
    <col min="6" max="6" width="3.21484375" style="1" customWidth="1"/>
    <col min="7" max="7" width="9.88671875" style="1" customWidth="1"/>
    <col min="8" max="8" width="1.77734375" style="1" customWidth="1"/>
    <col min="9" max="16384" width="9.6640625" style="1" customWidth="1"/>
  </cols>
  <sheetData>
    <row r="1" ht="15">
      <c r="F1" s="2"/>
    </row>
    <row r="2" spans="2:6" ht="22.5">
      <c r="B2" s="3" t="s">
        <v>47</v>
      </c>
      <c r="C2" s="4"/>
      <c r="D2" s="4"/>
      <c r="F2" s="2"/>
    </row>
    <row r="3" spans="2:6" ht="15">
      <c r="B3" s="5" t="s">
        <v>48</v>
      </c>
      <c r="F3" s="2"/>
    </row>
    <row r="4" spans="2:6" ht="15">
      <c r="B4" s="5"/>
      <c r="F4" s="2"/>
    </row>
    <row r="5" spans="2:6" ht="18">
      <c r="B5" s="6" t="s">
        <v>52</v>
      </c>
      <c r="C5" s="7"/>
      <c r="D5" s="7"/>
      <c r="F5" s="2"/>
    </row>
    <row r="6" spans="2:8" ht="18">
      <c r="B6" s="6" t="str">
        <f>'Equity Change'!B6</f>
        <v>FOR THE QUARTER ENDED 31 DECEMBER 2008</v>
      </c>
      <c r="C6" s="7"/>
      <c r="D6" s="7"/>
      <c r="E6" s="8"/>
      <c r="F6" s="9"/>
      <c r="G6" s="8"/>
      <c r="H6" s="8"/>
    </row>
    <row r="7" spans="2:8" ht="18">
      <c r="B7" s="10"/>
      <c r="C7" s="10"/>
      <c r="D7" s="10"/>
      <c r="E7" s="11"/>
      <c r="F7" s="11"/>
      <c r="G7" s="11"/>
      <c r="H7" s="12"/>
    </row>
    <row r="8" spans="2:8" ht="18">
      <c r="B8" s="10"/>
      <c r="C8" s="10"/>
      <c r="D8" s="10"/>
      <c r="E8" s="11">
        <v>2008</v>
      </c>
      <c r="F8" s="13"/>
      <c r="G8" s="11">
        <v>2007</v>
      </c>
      <c r="H8" s="14"/>
    </row>
    <row r="9" spans="2:8" ht="18">
      <c r="B9" s="10"/>
      <c r="C9" s="10"/>
      <c r="D9" s="10"/>
      <c r="E9" s="15" t="s">
        <v>142</v>
      </c>
      <c r="F9" s="16"/>
      <c r="G9" s="15" t="str">
        <f>+E9</f>
        <v>9 months</v>
      </c>
      <c r="H9" s="14"/>
    </row>
    <row r="10" spans="2:8" ht="18">
      <c r="B10" s="10"/>
      <c r="C10" s="8"/>
      <c r="D10" s="10"/>
      <c r="E10" s="11" t="s">
        <v>69</v>
      </c>
      <c r="F10" s="13"/>
      <c r="G10" s="11" t="s">
        <v>69</v>
      </c>
      <c r="H10" s="14"/>
    </row>
    <row r="11" spans="2:8" ht="18">
      <c r="B11" s="10"/>
      <c r="C11" s="8"/>
      <c r="D11" s="10"/>
      <c r="E11" s="17">
        <f>'Income Statemen'!E13</f>
        <v>39813</v>
      </c>
      <c r="F11" s="18"/>
      <c r="G11" s="17">
        <f>'Income Statemen'!G13</f>
        <v>39813</v>
      </c>
      <c r="H11" s="14"/>
    </row>
    <row r="12" spans="2:8" ht="18">
      <c r="B12" s="8"/>
      <c r="D12" s="8"/>
      <c r="E12" s="11" t="s">
        <v>6</v>
      </c>
      <c r="F12" s="13"/>
      <c r="G12" s="11" t="s">
        <v>6</v>
      </c>
      <c r="H12" s="13"/>
    </row>
    <row r="13" spans="2:8" ht="18">
      <c r="B13" s="19" t="s">
        <v>77</v>
      </c>
      <c r="E13" s="20"/>
      <c r="F13" s="21"/>
      <c r="G13" s="20"/>
      <c r="H13" s="22"/>
    </row>
    <row r="14" spans="2:8" ht="18">
      <c r="B14" s="1" t="s">
        <v>104</v>
      </c>
      <c r="E14" s="20"/>
      <c r="F14" s="21"/>
      <c r="G14" s="20"/>
      <c r="H14" s="22"/>
    </row>
    <row r="15" spans="3:8" ht="18">
      <c r="C15" s="1" t="s">
        <v>143</v>
      </c>
      <c r="E15" s="23">
        <f>'Income Statemen'!I30</f>
        <v>11643</v>
      </c>
      <c r="F15" s="24"/>
      <c r="G15" s="23">
        <f>'Income Statemen'!K30</f>
        <v>18244</v>
      </c>
      <c r="H15" s="22"/>
    </row>
    <row r="16" spans="2:8" ht="18">
      <c r="B16" s="19"/>
      <c r="C16" s="1" t="s">
        <v>144</v>
      </c>
      <c r="E16" s="66" t="str">
        <f>+'Income Statemen'!I38</f>
        <v>-</v>
      </c>
      <c r="F16" s="21"/>
      <c r="G16" s="28">
        <f>+'Income Statemen'!K38</f>
        <v>-863</v>
      </c>
      <c r="H16" s="22"/>
    </row>
    <row r="17" spans="5:8" ht="18">
      <c r="E17" s="23"/>
      <c r="F17" s="24"/>
      <c r="G17" s="23"/>
      <c r="H17" s="22"/>
    </row>
    <row r="18" spans="5:8" ht="18">
      <c r="E18" s="27">
        <f>SUM(E14:E17)</f>
        <v>11643</v>
      </c>
      <c r="F18" s="24"/>
      <c r="G18" s="27">
        <f>SUM(G14:G17)</f>
        <v>17381</v>
      </c>
      <c r="H18" s="25"/>
    </row>
    <row r="19" spans="2:8" ht="18">
      <c r="B19" s="1" t="s">
        <v>31</v>
      </c>
      <c r="E19" s="23"/>
      <c r="F19" s="24"/>
      <c r="G19" s="23"/>
      <c r="H19" s="25"/>
    </row>
    <row r="20" spans="3:8" ht="18">
      <c r="C20" s="1" t="s">
        <v>39</v>
      </c>
      <c r="E20" s="23">
        <v>3406</v>
      </c>
      <c r="F20" s="24"/>
      <c r="G20" s="23">
        <v>2531</v>
      </c>
      <c r="H20" s="25"/>
    </row>
    <row r="21" spans="3:8" ht="18">
      <c r="C21" s="1" t="s">
        <v>40</v>
      </c>
      <c r="E21" s="23">
        <v>-301</v>
      </c>
      <c r="F21" s="26"/>
      <c r="G21" s="23">
        <v>-3464</v>
      </c>
      <c r="H21" s="25"/>
    </row>
    <row r="22" spans="5:8" ht="18">
      <c r="E22" s="23"/>
      <c r="F22" s="24"/>
      <c r="G22" s="23"/>
      <c r="H22" s="25"/>
    </row>
    <row r="23" spans="2:8" ht="18">
      <c r="B23" s="1" t="s">
        <v>32</v>
      </c>
      <c r="E23" s="27">
        <f>SUM(E18:E22)</f>
        <v>14748</v>
      </c>
      <c r="F23" s="24"/>
      <c r="G23" s="27">
        <f>SUM(G18:G22)</f>
        <v>16448</v>
      </c>
      <c r="H23" s="25"/>
    </row>
    <row r="24" spans="5:8" ht="18">
      <c r="E24" s="23"/>
      <c r="F24" s="24"/>
      <c r="G24" s="23"/>
      <c r="H24" s="25"/>
    </row>
    <row r="25" spans="2:8" ht="18">
      <c r="B25" s="1" t="s">
        <v>33</v>
      </c>
      <c r="E25" s="23"/>
      <c r="F25" s="24"/>
      <c r="G25" s="23"/>
      <c r="H25" s="25"/>
    </row>
    <row r="26" spans="3:8" ht="18">
      <c r="C26" s="1" t="s">
        <v>41</v>
      </c>
      <c r="E26" s="23">
        <v>21067</v>
      </c>
      <c r="F26" s="24"/>
      <c r="G26" s="23">
        <v>-10523</v>
      </c>
      <c r="H26" s="25"/>
    </row>
    <row r="27" spans="3:8" ht="18">
      <c r="C27" s="1" t="s">
        <v>42</v>
      </c>
      <c r="E27" s="28">
        <f>-36244+36</f>
        <v>-36208</v>
      </c>
      <c r="F27" s="24"/>
      <c r="G27" s="28">
        <v>-14581</v>
      </c>
      <c r="H27" s="25"/>
    </row>
    <row r="28" spans="3:8" ht="18">
      <c r="C28" s="1" t="s">
        <v>133</v>
      </c>
      <c r="E28" s="23">
        <v>0</v>
      </c>
      <c r="F28" s="24"/>
      <c r="G28" s="23">
        <v>-6062</v>
      </c>
      <c r="H28" s="25"/>
    </row>
    <row r="29" spans="2:8" ht="18">
      <c r="B29" s="1" t="s">
        <v>34</v>
      </c>
      <c r="E29" s="27">
        <f>SUM(E23:E28)</f>
        <v>-393</v>
      </c>
      <c r="F29" s="24"/>
      <c r="G29" s="27">
        <f>SUM(G23:G28)</f>
        <v>-14718</v>
      </c>
      <c r="H29" s="25"/>
    </row>
    <row r="30" spans="5:8" ht="15.75" customHeight="1">
      <c r="E30" s="23"/>
      <c r="F30" s="24"/>
      <c r="G30" s="23"/>
      <c r="H30" s="25"/>
    </row>
    <row r="31" spans="3:8" ht="18" hidden="1">
      <c r="C31" s="1" t="s">
        <v>43</v>
      </c>
      <c r="E31" s="23"/>
      <c r="F31" s="24"/>
      <c r="G31" s="23"/>
      <c r="H31" s="25"/>
    </row>
    <row r="32" spans="3:8" ht="18">
      <c r="C32" s="1" t="s">
        <v>54</v>
      </c>
      <c r="E32" s="23">
        <v>-1657</v>
      </c>
      <c r="F32" s="24"/>
      <c r="G32" s="23">
        <v>-905</v>
      </c>
      <c r="H32" s="25"/>
    </row>
    <row r="33" spans="5:8" ht="18">
      <c r="E33" s="23"/>
      <c r="F33" s="24"/>
      <c r="G33" s="23"/>
      <c r="H33" s="25"/>
    </row>
    <row r="34" spans="2:8" ht="18">
      <c r="B34" s="1" t="s">
        <v>35</v>
      </c>
      <c r="E34" s="27">
        <f>SUM(E29:E33)</f>
        <v>-2050</v>
      </c>
      <c r="F34" s="24"/>
      <c r="G34" s="27">
        <f>SUM(G29:G33)</f>
        <v>-15623</v>
      </c>
      <c r="H34" s="25"/>
    </row>
    <row r="35" spans="5:8" ht="18">
      <c r="E35" s="27"/>
      <c r="F35" s="24"/>
      <c r="G35" s="27"/>
      <c r="H35" s="25"/>
    </row>
    <row r="36" spans="2:8" ht="18">
      <c r="B36" s="19" t="s">
        <v>78</v>
      </c>
      <c r="E36" s="23"/>
      <c r="F36" s="24"/>
      <c r="G36" s="23"/>
      <c r="H36" s="25"/>
    </row>
    <row r="37" spans="2:8" ht="18">
      <c r="B37" s="19"/>
      <c r="C37" s="1" t="s">
        <v>141</v>
      </c>
      <c r="E37" s="23">
        <v>0</v>
      </c>
      <c r="F37" s="24"/>
      <c r="G37" s="23">
        <v>-7521</v>
      </c>
      <c r="H37" s="25"/>
    </row>
    <row r="38" spans="3:8" ht="18">
      <c r="C38" s="1" t="s">
        <v>56</v>
      </c>
      <c r="E38" s="23">
        <v>0</v>
      </c>
      <c r="F38" s="24"/>
      <c r="G38" s="23">
        <v>450</v>
      </c>
      <c r="H38" s="25"/>
    </row>
    <row r="39" spans="3:8" ht="18">
      <c r="C39" s="1" t="s">
        <v>112</v>
      </c>
      <c r="E39" s="23">
        <v>0</v>
      </c>
      <c r="F39" s="24"/>
      <c r="G39" s="23">
        <v>261</v>
      </c>
      <c r="H39" s="25"/>
    </row>
    <row r="40" spans="3:8" ht="18">
      <c r="C40" s="1" t="s">
        <v>134</v>
      </c>
      <c r="E40" s="23">
        <f>3528-1949</f>
        <v>1579</v>
      </c>
      <c r="F40" s="26"/>
      <c r="G40" s="23">
        <v>392</v>
      </c>
      <c r="H40" s="25"/>
    </row>
    <row r="41" spans="3:8" ht="18">
      <c r="C41" s="1" t="s">
        <v>44</v>
      </c>
      <c r="E41" s="23">
        <v>-6528</v>
      </c>
      <c r="F41" s="24"/>
      <c r="G41" s="23">
        <v>-2462</v>
      </c>
      <c r="H41" s="25"/>
    </row>
    <row r="42" spans="3:8" ht="18">
      <c r="C42" s="1" t="s">
        <v>87</v>
      </c>
      <c r="E42" s="23">
        <v>-138</v>
      </c>
      <c r="F42" s="24"/>
      <c r="G42" s="23">
        <v>-56</v>
      </c>
      <c r="H42" s="25"/>
    </row>
    <row r="43" spans="3:8" ht="18">
      <c r="C43" s="1" t="s">
        <v>127</v>
      </c>
      <c r="E43" s="23">
        <v>-14975</v>
      </c>
      <c r="F43" s="24"/>
      <c r="G43" s="23">
        <v>0</v>
      </c>
      <c r="H43" s="25"/>
    </row>
    <row r="44" spans="3:8" ht="18">
      <c r="C44" s="1" t="s">
        <v>128</v>
      </c>
      <c r="E44" s="23"/>
      <c r="F44" s="24"/>
      <c r="G44" s="23"/>
      <c r="H44" s="25"/>
    </row>
    <row r="45" spans="5:8" ht="18">
      <c r="E45" s="23"/>
      <c r="F45" s="24"/>
      <c r="G45" s="23"/>
      <c r="H45" s="25"/>
    </row>
    <row r="46" spans="2:8" ht="18">
      <c r="B46" s="1" t="s">
        <v>36</v>
      </c>
      <c r="E46" s="27">
        <f>SUM(E36:E45)</f>
        <v>-20062</v>
      </c>
      <c r="F46" s="24"/>
      <c r="G46" s="27">
        <f>SUM(G36:G44)</f>
        <v>-8936</v>
      </c>
      <c r="H46" s="25"/>
    </row>
    <row r="47" spans="5:8" ht="18">
      <c r="E47" s="27"/>
      <c r="F47" s="24"/>
      <c r="G47" s="27"/>
      <c r="H47" s="25"/>
    </row>
    <row r="48" spans="2:8" ht="18">
      <c r="B48" s="19" t="s">
        <v>79</v>
      </c>
      <c r="E48" s="23"/>
      <c r="F48" s="24"/>
      <c r="G48" s="23"/>
      <c r="H48" s="25"/>
    </row>
    <row r="49" spans="3:8" ht="18">
      <c r="C49" s="1" t="s">
        <v>45</v>
      </c>
      <c r="E49" s="23">
        <v>-1970</v>
      </c>
      <c r="F49" s="24"/>
      <c r="G49" s="23">
        <v>-11512</v>
      </c>
      <c r="H49" s="25"/>
    </row>
    <row r="50" spans="5:8" ht="18">
      <c r="E50" s="23"/>
      <c r="F50" s="24"/>
      <c r="G50" s="23"/>
      <c r="H50" s="25"/>
    </row>
    <row r="51" spans="2:8" ht="18">
      <c r="B51" s="1" t="s">
        <v>37</v>
      </c>
      <c r="E51" s="27">
        <f>SUM(E48:E50)</f>
        <v>-1970</v>
      </c>
      <c r="F51" s="24"/>
      <c r="G51" s="27">
        <f>SUM(G48:G50)</f>
        <v>-11512</v>
      </c>
      <c r="H51" s="25"/>
    </row>
    <row r="52" spans="5:8" ht="18">
      <c r="E52" s="27"/>
      <c r="F52" s="24"/>
      <c r="G52" s="27"/>
      <c r="H52" s="25"/>
    </row>
    <row r="53" spans="2:8" ht="18">
      <c r="B53" s="19" t="s">
        <v>80</v>
      </c>
      <c r="C53" s="19"/>
      <c r="D53" s="19"/>
      <c r="E53" s="29">
        <f>E51+E46+E34</f>
        <v>-24082</v>
      </c>
      <c r="F53" s="30"/>
      <c r="G53" s="29">
        <f>G51+G46+G34</f>
        <v>-36071</v>
      </c>
      <c r="H53" s="31"/>
    </row>
    <row r="54" spans="5:8" ht="18">
      <c r="E54" s="23"/>
      <c r="F54" s="24"/>
      <c r="G54" s="23"/>
      <c r="H54" s="25"/>
    </row>
    <row r="55" spans="2:8" ht="18">
      <c r="B55" s="1" t="s">
        <v>81</v>
      </c>
      <c r="E55" s="28">
        <v>29072</v>
      </c>
      <c r="F55" s="32"/>
      <c r="G55" s="28">
        <v>79320</v>
      </c>
      <c r="H55" s="25"/>
    </row>
    <row r="56" spans="5:8" ht="18">
      <c r="E56" s="23"/>
      <c r="F56" s="24"/>
      <c r="G56" s="23"/>
      <c r="H56" s="25"/>
    </row>
    <row r="57" spans="2:8" ht="18">
      <c r="B57" s="1" t="s">
        <v>82</v>
      </c>
      <c r="E57" s="23">
        <v>2574</v>
      </c>
      <c r="F57" s="24"/>
      <c r="G57" s="23">
        <v>5847</v>
      </c>
      <c r="H57" s="25"/>
    </row>
    <row r="58" spans="3:8" ht="18">
      <c r="C58" s="1" t="s">
        <v>83</v>
      </c>
      <c r="E58" s="23"/>
      <c r="F58" s="24"/>
      <c r="G58" s="23"/>
      <c r="H58" s="25"/>
    </row>
    <row r="59" spans="5:8" ht="18.75" thickBot="1">
      <c r="E59" s="23"/>
      <c r="F59" s="24"/>
      <c r="G59" s="23"/>
      <c r="H59" s="25"/>
    </row>
    <row r="60" spans="2:8" ht="18.75" thickBot="1">
      <c r="B60" s="19" t="s">
        <v>91</v>
      </c>
      <c r="C60" s="19"/>
      <c r="D60" s="19"/>
      <c r="E60" s="33">
        <f>SUM(E52:E59)</f>
        <v>7564</v>
      </c>
      <c r="F60" s="30"/>
      <c r="G60" s="33">
        <f>SUM(G52:G59)</f>
        <v>49096</v>
      </c>
      <c r="H60" s="31"/>
    </row>
    <row r="61" spans="6:8" ht="18">
      <c r="F61" s="24"/>
      <c r="H61" s="25"/>
    </row>
    <row r="62" spans="2:8" ht="18">
      <c r="B62" s="19" t="s">
        <v>38</v>
      </c>
      <c r="C62" s="19"/>
      <c r="D62" s="10"/>
      <c r="E62" s="8"/>
      <c r="F62" s="8"/>
      <c r="G62" s="8"/>
      <c r="H62" s="9"/>
    </row>
    <row r="63" spans="2:8" ht="18">
      <c r="B63" s="19" t="s">
        <v>126</v>
      </c>
      <c r="C63" s="19"/>
      <c r="D63" s="10"/>
      <c r="E63" s="8"/>
      <c r="F63" s="8"/>
      <c r="G63" s="8"/>
      <c r="H63" s="9"/>
    </row>
    <row r="64" spans="2:8" ht="18">
      <c r="B64" s="34"/>
      <c r="C64" s="10"/>
      <c r="D64" s="10"/>
      <c r="E64" s="8"/>
      <c r="F64" s="8"/>
      <c r="G64" s="8"/>
      <c r="H64" s="9"/>
    </row>
    <row r="65" spans="2:8" ht="18">
      <c r="B65" s="35"/>
      <c r="C65" s="36"/>
      <c r="D65" s="8"/>
      <c r="E65" s="8"/>
      <c r="F65" s="8"/>
      <c r="G65" s="8"/>
      <c r="H65" s="9"/>
    </row>
    <row r="66" spans="2:8" ht="18">
      <c r="B66" s="35"/>
      <c r="C66" s="36"/>
      <c r="D66" s="8"/>
      <c r="E66" s="8"/>
      <c r="F66" s="8"/>
      <c r="G66" s="8"/>
      <c r="H66" s="9"/>
    </row>
    <row r="67" spans="2:8" ht="18">
      <c r="B67" s="8"/>
      <c r="C67" s="8"/>
      <c r="D67" s="8"/>
      <c r="E67" s="8"/>
      <c r="F67" s="8"/>
      <c r="G67" s="8"/>
      <c r="H67" s="9"/>
    </row>
    <row r="68" spans="2:8" ht="18">
      <c r="B68" s="8"/>
      <c r="C68" s="8"/>
      <c r="D68" s="8"/>
      <c r="E68" s="8"/>
      <c r="F68" s="8"/>
      <c r="G68" s="8"/>
      <c r="H68" s="9"/>
    </row>
    <row r="69" ht="15">
      <c r="H69" s="2"/>
    </row>
    <row r="70" ht="15">
      <c r="H70" s="2"/>
    </row>
    <row r="71" ht="15">
      <c r="H71" s="2"/>
    </row>
    <row r="72" ht="15">
      <c r="H72" s="2"/>
    </row>
    <row r="73" ht="15">
      <c r="H73" s="2"/>
    </row>
    <row r="74" ht="15">
      <c r="H74" s="2"/>
    </row>
    <row r="75" ht="15">
      <c r="H75" s="2"/>
    </row>
    <row r="76" ht="15">
      <c r="H76" s="2"/>
    </row>
    <row r="77" ht="15">
      <c r="H77" s="2"/>
    </row>
    <row r="78" ht="15">
      <c r="H78" s="2"/>
    </row>
    <row r="79" ht="15">
      <c r="H79" s="2"/>
    </row>
    <row r="80" ht="15">
      <c r="H80" s="2"/>
    </row>
    <row r="81" ht="15">
      <c r="H81" s="2"/>
    </row>
    <row r="82" ht="15">
      <c r="H82" s="2"/>
    </row>
    <row r="83" ht="15">
      <c r="H83" s="2"/>
    </row>
    <row r="84" ht="15">
      <c r="H84" s="2"/>
    </row>
    <row r="85" ht="15">
      <c r="H85" s="2"/>
    </row>
    <row r="86" ht="15">
      <c r="H86" s="2"/>
    </row>
    <row r="87" ht="15">
      <c r="H87" s="2"/>
    </row>
    <row r="88" ht="15">
      <c r="H88" s="2"/>
    </row>
    <row r="89" ht="15">
      <c r="H89" s="2"/>
    </row>
    <row r="90" ht="15">
      <c r="H90" s="2"/>
    </row>
    <row r="91" ht="15">
      <c r="H91" s="2"/>
    </row>
    <row r="92" ht="15">
      <c r="H92" s="2"/>
    </row>
    <row r="93" ht="15">
      <c r="H93" s="2"/>
    </row>
    <row r="94" ht="15">
      <c r="H94" s="2"/>
    </row>
    <row r="95" ht="15">
      <c r="H95" s="2"/>
    </row>
    <row r="96" ht="15">
      <c r="H96" s="2"/>
    </row>
    <row r="97" ht="15">
      <c r="H97" s="2"/>
    </row>
    <row r="98" ht="15">
      <c r="H98" s="2"/>
    </row>
    <row r="99" ht="15">
      <c r="H99" s="2"/>
    </row>
    <row r="100" ht="15">
      <c r="H100" s="2"/>
    </row>
    <row r="101" ht="15">
      <c r="H101" s="2"/>
    </row>
    <row r="102" ht="15">
      <c r="H102" s="2"/>
    </row>
    <row r="103" ht="15">
      <c r="H103" s="2"/>
    </row>
    <row r="104" ht="15">
      <c r="H104" s="2"/>
    </row>
    <row r="105" ht="15">
      <c r="H105" s="2"/>
    </row>
    <row r="106" ht="15">
      <c r="H106" s="2"/>
    </row>
    <row r="107" ht="15">
      <c r="H107" s="2"/>
    </row>
  </sheetData>
  <printOptions horizontalCentered="1"/>
  <pageMargins left="0.5" right="0.15" top="0.37" bottom="0.26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Angeline Mary Santa Maria/GCF/RPB/Kul</dc:creator>
  <cp:keywords/>
  <dc:description/>
  <cp:lastModifiedBy>user</cp:lastModifiedBy>
  <cp:lastPrinted>2009-02-26T09:17:48Z</cp:lastPrinted>
  <dcterms:created xsi:type="dcterms:W3CDTF">2002-11-29T07:40:55Z</dcterms:created>
  <dcterms:modified xsi:type="dcterms:W3CDTF">2009-02-26T09:18:27Z</dcterms:modified>
  <cp:category/>
  <cp:version/>
  <cp:contentType/>
  <cp:contentStatus/>
</cp:coreProperties>
</file>