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Sheet'!$A$1:$I$72</definedName>
    <definedName name="_xlnm.Print_Area" localSheetId="3">'Cashflow'!$A$1:$H$67</definedName>
    <definedName name="_xlnm.Print_Area" localSheetId="2">'Equity Change'!$A$1:$P$48</definedName>
    <definedName name="_xlnm.Print_Area" localSheetId="0">'Income Statemen'!$A$1:$L$58</definedName>
    <definedName name="_xlnm.Print_Area">'Cashflow'!$A$3:$E$66</definedName>
  </definedNames>
  <calcPr fullCalcOnLoad="1"/>
</workbook>
</file>

<file path=xl/sharedStrings.xml><?xml version="1.0" encoding="utf-8"?>
<sst xmlns="http://schemas.openxmlformats.org/spreadsheetml/2006/main" count="187" uniqueCount="147">
  <si>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</si>
  <si>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</si>
  <si>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</si>
  <si>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</si>
  <si>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</si>
  <si>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</si>
  <si>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</si>
  <si>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</si>
  <si>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</si>
  <si>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</si>
  <si>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</si>
  <si>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</si>
  <si>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</si>
  <si>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</si>
  <si>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</si>
  <si>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</si>
  <si>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</si>
  <si>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</si>
  <si>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</si>
  <si>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</si>
  <si>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</si>
  <si>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</si>
  <si>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</si>
  <si>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</si>
  <si>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</si>
  <si>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</si>
  <si>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</si>
  <si>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</si>
  <si>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</si>
  <si>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</si>
  <si>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</si>
  <si>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</si>
  <si>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</si>
  <si>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</si>
  <si>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</si>
  <si>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</si>
  <si>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</si>
  <si>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</si>
  <si>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</si>
  <si>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</si>
  <si>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</si>
  <si>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</si>
  <si>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</si>
  <si>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</si>
  <si>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</si>
  <si>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</si>
  <si>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</si>
  <si>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</si>
  <si>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</si>
  <si>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</si>
  <si>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</si>
  <si>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</si>
  <si>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</si>
  <si>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</si>
  <si>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</si>
  <si>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</si>
  <si>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</si>
  <si>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</si>
  <si>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</si>
  <si>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</si>
  <si>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</si>
  <si>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</si>
  <si>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</si>
  <si>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</si>
  <si>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</si>
  <si>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</si>
  <si>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</si>
  <si>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</si>
  <si>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</si>
  <si>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</si>
  <si>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</si>
  <si>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</si>
  <si>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</si>
  <si>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</si>
  <si>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</si>
  <si>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</si>
  <si>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</si>
  <si>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</si>
  <si>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</si>
  <si>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</si>
  <si>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</si>
  <si>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</si>
  <si>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</si>
  <si>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</si>
  <si>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</si>
  <si>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</si>
  <si>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</si>
  <si>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Exceptional item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</si>
  <si>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</si>
  <si>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</si>
  <si>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</si>
  <si>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</si>
  <si>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</si>
  <si>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</si>
  <si>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</si>
  <si>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</si>
  <si>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</si>
  <si>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</si>
  <si>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>Non Current Assets</t>
  </si>
  <si>
    <t>Investment property</t>
  </si>
  <si>
    <t xml:space="preserve">  year as at 1 Apr. 2006</t>
  </si>
  <si>
    <t xml:space="preserve">Minority </t>
  </si>
  <si>
    <t>Interest</t>
  </si>
  <si>
    <t>Equity</t>
  </si>
  <si>
    <t xml:space="preserve">      Attributable to Equity Holders of the Parent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</si>
  <si>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</si>
  <si>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</si>
  <si>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</si>
  <si>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</si>
  <si>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</si>
  <si>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</si>
  <si>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</si>
  <si>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 xml:space="preserve">  year as at 1 Apr. 2007</t>
  </si>
  <si>
    <t xml:space="preserve"> Annual Financial Report for the year ended 31st March 2007)</t>
  </si>
  <si>
    <t xml:space="preserve"> the Annual Financial Report for the year ended 31st March 2007)</t>
  </si>
  <si>
    <t xml:space="preserve"> the Annual Financial Report for the year ended 31st  March 2007)</t>
  </si>
  <si>
    <t>Continuing operations</t>
  </si>
  <si>
    <t>Discontinued operation</t>
  </si>
  <si>
    <t>Proceeds from disposal of investment</t>
  </si>
  <si>
    <t>From continuing operations</t>
  </si>
  <si>
    <t>From discontinued operation</t>
  </si>
  <si>
    <t>Diluted earning per share</t>
  </si>
  <si>
    <t>Attributable to equity holders of the parent</t>
  </si>
  <si>
    <t>Total Equity</t>
  </si>
  <si>
    <t>Prepaid land lease payment</t>
  </si>
  <si>
    <t>Proceeds from disposal of property, pland and equipment</t>
  </si>
  <si>
    <t>Net Change in advance from joint venture shareholder</t>
  </si>
  <si>
    <t>FOR THE QUARTER ENDED 31 DECEMBER 2007</t>
  </si>
  <si>
    <t>Current 9 months</t>
  </si>
  <si>
    <t>AS AT 31 DECEMBER  2007</t>
  </si>
  <si>
    <t>9 months quarter</t>
  </si>
  <si>
    <t>ended 31 December 2007</t>
  </si>
  <si>
    <t>ended 31 December 2006</t>
  </si>
  <si>
    <t>9 months</t>
  </si>
  <si>
    <t>Purchase of investment properties</t>
  </si>
  <si>
    <t>Dividend paid</t>
  </si>
  <si>
    <t>Proceeds from disposal of investment property</t>
  </si>
  <si>
    <t>Basic earnings per share (sen) *</t>
  </si>
  <si>
    <t xml:space="preserve">     on 24 December 2007.</t>
  </si>
  <si>
    <t xml:space="preserve">Net assets per share attributable to ordinary equity </t>
  </si>
  <si>
    <t>*</t>
  </si>
  <si>
    <t>holders of the parent (RM)  *</t>
  </si>
  <si>
    <t xml:space="preserve">    which was completed  on 24 December 2007.</t>
  </si>
  <si>
    <t xml:space="preserve">Computed based on the enlarged number of ordinary shares in issue after the share split exercise </t>
  </si>
  <si>
    <t xml:space="preserve">*   Computed based on the enlarged number of ordinary shares in issue after the share split exercise which was completed </t>
  </si>
  <si>
    <t xml:space="preserve">  operation, net of tax</t>
  </si>
  <si>
    <t xml:space="preserve">Profit /(Loss) from discontinued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</si>
</sst>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7" fontId="11" fillId="0" borderId="4" xfId="0" applyNumberFormat="1" applyFont="1" applyBorder="1" applyAlignment="1">
      <alignment horizontal="right"/>
    </xf>
    <xf numFmtId="170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3" fillId="0" borderId="5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1" fillId="0" borderId="0" xfId="16" applyNumberFormat="1" applyAlignment="1">
      <alignment/>
    </xf>
    <xf numFmtId="3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11" fillId="0" borderId="0" xfId="0" applyNumberFormat="1" applyFont="1" applyAlignment="1">
      <alignment/>
    </xf>
    <xf numFmtId="0" fontId="11" fillId="0" borderId="5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6</xdr:col>
      <xdr:colOff>952500</xdr:colOff>
      <xdr:row>11</xdr:row>
      <xdr:rowOff>123825</xdr:rowOff>
    </xdr:to>
    <xdr:sp>
      <xdr:nvSpPr>
        <xdr:cNvPr id="2" name="Line 7"/>
        <xdr:cNvSpPr>
          <a:spLocks/>
        </xdr:cNvSpPr>
      </xdr:nvSpPr>
      <xdr:spPr>
        <a:xfrm>
          <a:off x="6715125" y="2638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123825</xdr:rowOff>
    </xdr:from>
    <xdr:to>
      <xdr:col>4</xdr:col>
      <xdr:colOff>114300</xdr:colOff>
      <xdr:row>9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2181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114300</xdr:rowOff>
    </xdr:from>
    <xdr:to>
      <xdr:col>10</xdr:col>
      <xdr:colOff>895350</xdr:colOff>
      <xdr:row>9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8124825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tabSelected="1" showOutlineSymbols="0" view="pageBreakPreview" zoomScale="60" workbookViewId="0" topLeftCell="B3">
      <selection activeCell="C9" sqref="C9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4.4453125" style="1" customWidth="1"/>
    <col min="4" max="4" width="2.4453125" style="1" customWidth="1"/>
    <col min="5" max="5" width="12.4453125" style="1" customWidth="1"/>
    <col min="6" max="6" width="2.6640625" style="1" customWidth="1"/>
    <col min="7" max="7" width="13.88671875" style="1" customWidth="1"/>
    <col min="8" max="8" width="2.6640625" style="1" customWidth="1"/>
    <col min="9" max="9" width="15.6640625" style="1" customWidth="1"/>
    <col min="10" max="10" width="3.4453125" style="1" customWidth="1"/>
    <col min="11" max="11" width="13.9960937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65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39" t="s">
        <v>66</v>
      </c>
      <c r="D6" s="45"/>
      <c r="E6" s="57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39" t="s">
        <v>127</v>
      </c>
      <c r="D7" s="45"/>
      <c r="E7" s="57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5"/>
      <c r="D8" s="45"/>
      <c r="E8" s="57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5"/>
      <c r="D9" s="45"/>
      <c r="E9" s="57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5"/>
      <c r="D10" s="10"/>
      <c r="E10" s="37">
        <v>2007</v>
      </c>
      <c r="F10" s="10"/>
      <c r="G10" s="37">
        <v>2006</v>
      </c>
      <c r="H10" s="10"/>
      <c r="I10" s="37">
        <f>+E10</f>
        <v>2007</v>
      </c>
      <c r="J10" s="10"/>
      <c r="K10" s="37">
        <f>+G10</f>
        <v>2006</v>
      </c>
      <c r="L10" s="37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0" t="s">
        <v>57</v>
      </c>
      <c r="F11" s="58"/>
      <c r="G11" s="70" t="s">
        <v>8</v>
      </c>
      <c r="H11" s="58"/>
      <c r="I11" s="58" t="s">
        <v>128</v>
      </c>
      <c r="J11" s="58"/>
      <c r="K11" s="58" t="s">
        <v>8</v>
      </c>
      <c r="L11" s="14"/>
      <c r="M11" s="10"/>
    </row>
    <row r="12" spans="1:13" ht="15.75">
      <c r="A12" s="2"/>
      <c r="B12" s="10"/>
      <c r="C12" s="10"/>
      <c r="D12" s="10"/>
      <c r="E12" s="70" t="s">
        <v>55</v>
      </c>
      <c r="F12" s="58"/>
      <c r="G12" s="58" t="str">
        <f>+E12</f>
        <v> Quarter Ended</v>
      </c>
      <c r="H12" s="58"/>
      <c r="I12" s="58" t="s">
        <v>96</v>
      </c>
      <c r="J12" s="58"/>
      <c r="K12" s="58" t="s">
        <v>97</v>
      </c>
      <c r="L12" s="14"/>
      <c r="M12" s="10"/>
    </row>
    <row r="13" spans="1:13" ht="15.75">
      <c r="A13" s="2"/>
      <c r="B13" s="10"/>
      <c r="C13" s="10"/>
      <c r="D13" s="10"/>
      <c r="E13" s="16">
        <v>39813</v>
      </c>
      <c r="F13" s="31"/>
      <c r="G13" s="16">
        <f>+E13</f>
        <v>39813</v>
      </c>
      <c r="H13" s="31"/>
      <c r="I13" s="16">
        <f>+G13</f>
        <v>39813</v>
      </c>
      <c r="J13" s="31"/>
      <c r="K13" s="16">
        <f>+I13</f>
        <v>39813</v>
      </c>
      <c r="L13" s="16"/>
      <c r="M13" s="10"/>
    </row>
    <row r="14" spans="1:13" ht="15.75">
      <c r="A14" s="2"/>
      <c r="B14" s="10"/>
      <c r="C14" s="10"/>
      <c r="D14" s="10"/>
      <c r="E14" s="58" t="s">
        <v>6</v>
      </c>
      <c r="F14" s="59"/>
      <c r="G14" s="58" t="s">
        <v>6</v>
      </c>
      <c r="H14" s="59"/>
      <c r="I14" s="58" t="s">
        <v>6</v>
      </c>
      <c r="J14" s="59"/>
      <c r="K14" s="58" t="s">
        <v>6</v>
      </c>
      <c r="L14" s="14"/>
      <c r="M14" s="10"/>
    </row>
    <row r="15" spans="1:13" ht="18">
      <c r="A15" s="2"/>
      <c r="B15" s="10"/>
      <c r="C15" s="63" t="s">
        <v>109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+I16-177894</f>
        <v>127058</v>
      </c>
      <c r="F16" s="18"/>
      <c r="G16" s="18">
        <f>+K16-171570</f>
        <v>111965</v>
      </c>
      <c r="H16" s="60"/>
      <c r="I16" s="18">
        <v>304952</v>
      </c>
      <c r="J16" s="18"/>
      <c r="K16" s="18">
        <v>283535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0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-+E16-E20-E22-E24+E28</f>
        <v>-117913</v>
      </c>
      <c r="F18" s="18"/>
      <c r="G18" s="18">
        <f>-+G16-G20-G22-G24+G28</f>
        <v>-101700</v>
      </c>
      <c r="H18" s="18"/>
      <c r="I18" s="18">
        <f>-+I16-I20-I22-I24+I28</f>
        <v>-281042</v>
      </c>
      <c r="J18" s="18"/>
      <c r="K18" s="18">
        <f>-+K16-K20-K22-K24+K28</f>
        <v>-257890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0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+I20-1233</f>
        <v>4128</v>
      </c>
      <c r="F20" s="18"/>
      <c r="G20" s="18">
        <f>+K20-1947</f>
        <v>3096</v>
      </c>
      <c r="H20" s="60"/>
      <c r="I20" s="18">
        <v>5361</v>
      </c>
      <c r="J20" s="18"/>
      <c r="K20" s="18">
        <v>5043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0"/>
      <c r="I21" s="18"/>
      <c r="J21" s="18"/>
      <c r="K21" s="18"/>
      <c r="L21" s="20"/>
      <c r="M21" s="19"/>
    </row>
    <row r="22" spans="1:13" ht="18">
      <c r="A22" s="2"/>
      <c r="B22" s="10"/>
      <c r="C22" s="13" t="s">
        <v>77</v>
      </c>
      <c r="D22" s="13"/>
      <c r="E22" s="18">
        <f>+I22+1737</f>
        <v>-822</v>
      </c>
      <c r="F22" s="18"/>
      <c r="G22" s="18">
        <f>+K22+1547</f>
        <v>-790</v>
      </c>
      <c r="H22" s="60"/>
      <c r="I22" s="18">
        <v>-2559</v>
      </c>
      <c r="J22" s="18"/>
      <c r="K22" s="18">
        <v>-2337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0"/>
      <c r="I23" s="18"/>
      <c r="J23" s="18"/>
      <c r="K23" s="18"/>
      <c r="L23" s="34"/>
      <c r="M23" s="19"/>
    </row>
    <row r="24" spans="1:13" ht="18">
      <c r="A24" s="2"/>
      <c r="B24" s="10"/>
      <c r="C24" s="13" t="s">
        <v>3</v>
      </c>
      <c r="D24" s="13"/>
      <c r="E24" s="18">
        <f>+I24+5617</f>
        <v>-2851</v>
      </c>
      <c r="F24" s="18"/>
      <c r="G24" s="18">
        <f>+K24+7440</f>
        <v>-3293</v>
      </c>
      <c r="H24" s="60"/>
      <c r="I24" s="18">
        <v>-8468</v>
      </c>
      <c r="J24" s="18"/>
      <c r="K24" s="18">
        <v>-10733</v>
      </c>
      <c r="L24" s="34"/>
      <c r="M24" s="19"/>
    </row>
    <row r="25" spans="1:13" ht="18" hidden="1">
      <c r="A25" s="2"/>
      <c r="B25" s="10"/>
      <c r="C25" s="13" t="s">
        <v>87</v>
      </c>
      <c r="D25" s="13"/>
      <c r="E25" s="18">
        <f>+I25-0</f>
        <v>0</v>
      </c>
      <c r="F25" s="18"/>
      <c r="G25" s="18">
        <f>+K25-0</f>
        <v>0</v>
      </c>
      <c r="H25" s="60"/>
      <c r="I25" s="18">
        <v>0</v>
      </c>
      <c r="J25" s="18"/>
      <c r="K25" s="18">
        <v>0</v>
      </c>
      <c r="L25" s="34"/>
      <c r="M25" s="19"/>
    </row>
    <row r="26" spans="1:13" ht="9.75" customHeight="1">
      <c r="A26" s="2"/>
      <c r="B26" s="10"/>
      <c r="C26" s="13"/>
      <c r="D26" s="13"/>
      <c r="E26" s="18"/>
      <c r="F26" s="18"/>
      <c r="G26" s="18"/>
      <c r="H26" s="60"/>
      <c r="I26" s="18"/>
      <c r="J26" s="18"/>
      <c r="K26" s="18"/>
      <c r="L26" s="34"/>
      <c r="M26" s="19"/>
    </row>
    <row r="27" spans="1:13" ht="7.5" customHeight="1">
      <c r="A27" s="2"/>
      <c r="B27" s="10"/>
      <c r="C27" s="13"/>
      <c r="D27" s="13"/>
      <c r="E27" s="23"/>
      <c r="F27" s="18"/>
      <c r="G27" s="23"/>
      <c r="H27" s="60"/>
      <c r="I27" s="23"/>
      <c r="J27" s="18"/>
      <c r="K27" s="23"/>
      <c r="L27" s="34"/>
      <c r="M27" s="19"/>
    </row>
    <row r="28" spans="1:13" ht="18">
      <c r="A28" s="2"/>
      <c r="B28" s="10"/>
      <c r="C28" s="30" t="s">
        <v>94</v>
      </c>
      <c r="D28" s="13"/>
      <c r="E28" s="24">
        <f>+I28-8644</f>
        <v>9600</v>
      </c>
      <c r="F28" s="18"/>
      <c r="G28" s="24">
        <f>+K28-8340</f>
        <v>9278</v>
      </c>
      <c r="H28" s="60"/>
      <c r="I28" s="24">
        <v>18244</v>
      </c>
      <c r="J28" s="18"/>
      <c r="K28" s="24">
        <v>17618</v>
      </c>
      <c r="L28" s="33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60"/>
      <c r="I29" s="18"/>
      <c r="J29" s="18"/>
      <c r="K29" s="18"/>
      <c r="L29" s="34"/>
      <c r="M29" s="19"/>
    </row>
    <row r="30" spans="1:13" ht="18">
      <c r="A30" s="2"/>
      <c r="B30" s="10"/>
      <c r="C30" s="13" t="s">
        <v>4</v>
      </c>
      <c r="D30" s="13"/>
      <c r="E30" s="18">
        <f>+I30+716</f>
        <v>-102</v>
      </c>
      <c r="F30" s="18"/>
      <c r="G30" s="18">
        <f>+K30+596</f>
        <v>-252</v>
      </c>
      <c r="H30" s="60"/>
      <c r="I30" s="18">
        <v>-818</v>
      </c>
      <c r="J30" s="18"/>
      <c r="K30" s="18">
        <v>-848</v>
      </c>
      <c r="L30" s="34"/>
      <c r="M30" s="19"/>
    </row>
    <row r="31" spans="1:13" ht="6.75" customHeight="1">
      <c r="A31" s="2"/>
      <c r="B31" s="10"/>
      <c r="C31" s="13"/>
      <c r="D31" s="13"/>
      <c r="E31" s="18"/>
      <c r="F31" s="18"/>
      <c r="G31" s="18"/>
      <c r="H31" s="60"/>
      <c r="I31" s="18"/>
      <c r="J31" s="18"/>
      <c r="K31" s="18"/>
      <c r="L31" s="34"/>
      <c r="M31" s="19"/>
    </row>
    <row r="32" spans="1:13" ht="8.25" customHeight="1">
      <c r="A32" s="2"/>
      <c r="B32" s="10"/>
      <c r="C32" s="13"/>
      <c r="D32" s="13"/>
      <c r="E32" s="23"/>
      <c r="F32" s="18"/>
      <c r="G32" s="23"/>
      <c r="H32" s="60"/>
      <c r="I32" s="23"/>
      <c r="J32" s="18"/>
      <c r="K32" s="23"/>
      <c r="L32" s="34"/>
      <c r="M32" s="19"/>
    </row>
    <row r="33" spans="1:13" ht="18">
      <c r="A33" s="2"/>
      <c r="B33" s="10"/>
      <c r="C33" s="30" t="s">
        <v>110</v>
      </c>
      <c r="D33" s="13"/>
      <c r="E33" s="24">
        <f>+E30+E28</f>
        <v>9498</v>
      </c>
      <c r="F33" s="18"/>
      <c r="G33" s="24">
        <f>+G30+G28</f>
        <v>9026</v>
      </c>
      <c r="H33" s="60"/>
      <c r="I33" s="24">
        <f>+I30+I28</f>
        <v>17426</v>
      </c>
      <c r="J33" s="18"/>
      <c r="K33" s="24">
        <f>+K30+K28</f>
        <v>16770</v>
      </c>
      <c r="L33" s="33"/>
      <c r="M33" s="19"/>
    </row>
    <row r="34" spans="1:13" ht="18">
      <c r="A34" s="2"/>
      <c r="B34" s="10"/>
      <c r="C34" s="13"/>
      <c r="D34" s="13"/>
      <c r="E34" s="18"/>
      <c r="F34" s="18"/>
      <c r="G34" s="18"/>
      <c r="H34" s="60"/>
      <c r="I34" s="18"/>
      <c r="J34" s="18"/>
      <c r="K34" s="18"/>
      <c r="L34" s="34"/>
      <c r="M34" s="19"/>
    </row>
    <row r="35" spans="1:13" ht="18">
      <c r="A35" s="2"/>
      <c r="B35" s="10"/>
      <c r="C35" s="63" t="s">
        <v>111</v>
      </c>
      <c r="D35" s="13"/>
      <c r="E35" s="18"/>
      <c r="F35" s="18"/>
      <c r="G35" s="18"/>
      <c r="H35" s="60"/>
      <c r="I35" s="18"/>
      <c r="J35" s="18"/>
      <c r="K35" s="18"/>
      <c r="L35" s="34"/>
      <c r="M35" s="19"/>
    </row>
    <row r="36" spans="1:13" ht="18">
      <c r="A36" s="2"/>
      <c r="B36" s="10"/>
      <c r="C36" s="13" t="s">
        <v>146</v>
      </c>
      <c r="D36" s="13"/>
      <c r="E36" s="29">
        <v>-863</v>
      </c>
      <c r="F36" s="18"/>
      <c r="G36" s="18">
        <f>+K36+2119</f>
        <v>1711</v>
      </c>
      <c r="H36" s="60"/>
      <c r="I36" s="29">
        <v>-863</v>
      </c>
      <c r="J36" s="18"/>
      <c r="K36" s="18">
        <v>-408</v>
      </c>
      <c r="L36" s="34"/>
      <c r="M36" s="19"/>
    </row>
    <row r="37" spans="1:13" ht="18">
      <c r="A37" s="2"/>
      <c r="B37" s="10"/>
      <c r="C37" s="13" t="s">
        <v>145</v>
      </c>
      <c r="D37" s="13"/>
      <c r="E37" s="18"/>
      <c r="F37" s="18"/>
      <c r="G37" s="18"/>
      <c r="H37" s="60"/>
      <c r="I37" s="18"/>
      <c r="J37" s="18"/>
      <c r="K37" s="18"/>
      <c r="L37" s="34"/>
      <c r="M37" s="19"/>
    </row>
    <row r="38" spans="1:13" ht="7.5" customHeight="1" thickBot="1">
      <c r="A38" s="2"/>
      <c r="B38" s="10"/>
      <c r="C38" s="13"/>
      <c r="D38" s="13"/>
      <c r="E38" s="18"/>
      <c r="F38" s="18"/>
      <c r="G38" s="18"/>
      <c r="H38" s="60"/>
      <c r="I38" s="18"/>
      <c r="J38" s="18"/>
      <c r="K38" s="18"/>
      <c r="L38" s="34"/>
      <c r="M38" s="19"/>
    </row>
    <row r="39" spans="1:13" ht="18.75" thickBot="1">
      <c r="A39" s="2"/>
      <c r="B39" s="10"/>
      <c r="C39" s="30" t="s">
        <v>95</v>
      </c>
      <c r="D39" s="13"/>
      <c r="E39" s="25">
        <f>SUM(E33:E38)</f>
        <v>8635</v>
      </c>
      <c r="F39" s="18"/>
      <c r="G39" s="25">
        <f>SUM(G33:G38)</f>
        <v>10737</v>
      </c>
      <c r="H39" s="60"/>
      <c r="I39" s="25">
        <f>SUM(I33:I38)</f>
        <v>16563</v>
      </c>
      <c r="J39" s="18"/>
      <c r="K39" s="25">
        <f>SUM(K33:K38)</f>
        <v>16362</v>
      </c>
      <c r="L39" s="33"/>
      <c r="M39" s="19"/>
    </row>
    <row r="40" spans="1:13" ht="18">
      <c r="A40" s="2"/>
      <c r="B40" s="10"/>
      <c r="C40" s="13"/>
      <c r="D40" s="13"/>
      <c r="E40" s="26"/>
      <c r="F40" s="18"/>
      <c r="G40" s="26"/>
      <c r="H40" s="60"/>
      <c r="I40" s="26"/>
      <c r="J40" s="18"/>
      <c r="K40" s="26"/>
      <c r="L40" s="34"/>
      <c r="M40" s="19"/>
    </row>
    <row r="41" spans="1:13" ht="18">
      <c r="A41" s="2"/>
      <c r="B41" s="10"/>
      <c r="C41" s="13"/>
      <c r="D41" s="13"/>
      <c r="E41" s="60"/>
      <c r="F41" s="60"/>
      <c r="G41" s="60"/>
      <c r="H41" s="60"/>
      <c r="I41" s="60"/>
      <c r="J41" s="60"/>
      <c r="K41" s="60"/>
      <c r="L41" s="27"/>
      <c r="M41" s="19"/>
    </row>
    <row r="42" spans="1:13" ht="18">
      <c r="A42" s="2"/>
      <c r="B42" s="10"/>
      <c r="C42" s="63" t="s">
        <v>105</v>
      </c>
      <c r="D42" s="13"/>
      <c r="E42" s="60"/>
      <c r="F42" s="60"/>
      <c r="G42" s="60"/>
      <c r="H42" s="60"/>
      <c r="I42" s="60"/>
      <c r="J42" s="60"/>
      <c r="K42" s="60"/>
      <c r="L42" s="27"/>
      <c r="M42" s="19"/>
    </row>
    <row r="43" spans="1:13" ht="18">
      <c r="A43" s="2"/>
      <c r="B43" s="10"/>
      <c r="C43" s="13" t="s">
        <v>106</v>
      </c>
      <c r="D43" s="13"/>
      <c r="E43" s="18">
        <f>+E45-E44</f>
        <v>9373</v>
      </c>
      <c r="F43" s="18"/>
      <c r="G43" s="18">
        <f>+G45-G44</f>
        <v>9875</v>
      </c>
      <c r="H43" s="18"/>
      <c r="I43" s="18">
        <f>+I45-I44</f>
        <v>15731</v>
      </c>
      <c r="J43" s="18"/>
      <c r="K43" s="18">
        <v>15870</v>
      </c>
      <c r="L43" s="27"/>
      <c r="M43" s="19"/>
    </row>
    <row r="44" spans="1:13" ht="18.75" thickBot="1">
      <c r="A44" s="2"/>
      <c r="B44" s="10"/>
      <c r="C44" s="13" t="s">
        <v>107</v>
      </c>
      <c r="D44" s="13"/>
      <c r="E44" s="18">
        <f>+I44-1570</f>
        <v>-738</v>
      </c>
      <c r="F44" s="60"/>
      <c r="G44" s="18">
        <v>862</v>
      </c>
      <c r="H44" s="60"/>
      <c r="I44" s="18">
        <v>832</v>
      </c>
      <c r="J44" s="60"/>
      <c r="K44" s="60">
        <f>+K45-K43</f>
        <v>492</v>
      </c>
      <c r="L44" s="27"/>
      <c r="M44" s="19"/>
    </row>
    <row r="45" spans="1:13" ht="18.75" thickBot="1">
      <c r="A45" s="2"/>
      <c r="B45" s="10"/>
      <c r="C45" s="30"/>
      <c r="D45" s="13"/>
      <c r="E45" s="73">
        <f>+E39</f>
        <v>8635</v>
      </c>
      <c r="F45" s="18"/>
      <c r="G45" s="73">
        <f>+G39</f>
        <v>10737</v>
      </c>
      <c r="H45" s="60"/>
      <c r="I45" s="73">
        <f>+I39</f>
        <v>16563</v>
      </c>
      <c r="J45" s="18"/>
      <c r="K45" s="73">
        <f>+K39</f>
        <v>16362</v>
      </c>
      <c r="L45" s="27"/>
      <c r="M45" s="19"/>
    </row>
    <row r="46" spans="1:13" ht="18">
      <c r="A46" s="2"/>
      <c r="B46" s="10"/>
      <c r="C46" s="13"/>
      <c r="D46" s="13"/>
      <c r="E46" s="60"/>
      <c r="F46" s="60"/>
      <c r="G46" s="60"/>
      <c r="H46" s="60"/>
      <c r="I46" s="60"/>
      <c r="J46" s="60"/>
      <c r="K46" s="60"/>
      <c r="L46" s="27"/>
      <c r="M46" s="19"/>
    </row>
    <row r="47" spans="1:13" ht="18">
      <c r="A47" s="2"/>
      <c r="B47" s="10"/>
      <c r="C47" s="80" t="s">
        <v>137</v>
      </c>
      <c r="D47" s="13"/>
      <c r="E47" s="60"/>
      <c r="F47" s="60"/>
      <c r="G47" s="60"/>
      <c r="H47" s="60"/>
      <c r="I47" s="60"/>
      <c r="J47" s="60"/>
      <c r="K47" s="60"/>
      <c r="L47" s="27"/>
      <c r="M47" s="19"/>
    </row>
    <row r="48" spans="1:13" ht="18">
      <c r="A48" s="2"/>
      <c r="B48" s="10"/>
      <c r="C48" s="61" t="s">
        <v>119</v>
      </c>
      <c r="D48" s="13"/>
      <c r="E48" s="61">
        <v>1.14</v>
      </c>
      <c r="F48" s="61"/>
      <c r="G48" s="61">
        <v>1.05</v>
      </c>
      <c r="H48" s="61"/>
      <c r="I48" s="61">
        <v>1.88</v>
      </c>
      <c r="J48" s="61"/>
      <c r="K48" s="61">
        <v>1.87</v>
      </c>
      <c r="L48" s="27"/>
      <c r="M48" s="19"/>
    </row>
    <row r="49" spans="1:13" ht="18.75" thickBot="1">
      <c r="A49" s="2"/>
      <c r="B49" s="10"/>
      <c r="C49" s="61" t="s">
        <v>120</v>
      </c>
      <c r="D49" s="13"/>
      <c r="E49" s="78">
        <v>-0.05</v>
      </c>
      <c r="F49" s="61"/>
      <c r="G49" s="78">
        <v>0.1</v>
      </c>
      <c r="H49" s="61"/>
      <c r="I49" s="78">
        <v>-0.05</v>
      </c>
      <c r="J49" s="61"/>
      <c r="K49" s="78">
        <v>-0.02</v>
      </c>
      <c r="L49" s="27"/>
      <c r="M49" s="19"/>
    </row>
    <row r="50" spans="1:22" ht="18.75" thickBot="1">
      <c r="A50" s="7"/>
      <c r="B50" s="28"/>
      <c r="C50" s="61"/>
      <c r="D50" s="61"/>
      <c r="E50" s="81">
        <f>+E49+E48</f>
        <v>1.0899999999999999</v>
      </c>
      <c r="F50" s="82"/>
      <c r="G50" s="81">
        <f>+G49+G48</f>
        <v>1.1500000000000001</v>
      </c>
      <c r="H50" s="82"/>
      <c r="I50" s="81">
        <f>+I49+I48</f>
        <v>1.8299999999999998</v>
      </c>
      <c r="J50" s="82"/>
      <c r="K50" s="81">
        <f>+K49+K48</f>
        <v>1.85</v>
      </c>
      <c r="L50" s="83"/>
      <c r="M50" s="84"/>
      <c r="N50" s="85"/>
      <c r="O50" s="85"/>
      <c r="P50" s="85"/>
      <c r="Q50" s="85"/>
      <c r="R50" s="85"/>
      <c r="S50" s="85"/>
      <c r="T50" s="85"/>
      <c r="U50" s="85"/>
      <c r="V50" s="85"/>
    </row>
    <row r="51" spans="1:13" ht="18">
      <c r="A51" s="7"/>
      <c r="B51" s="28"/>
      <c r="C51" s="61"/>
      <c r="D51" s="61"/>
      <c r="E51" s="61"/>
      <c r="F51" s="61"/>
      <c r="G51" s="61"/>
      <c r="H51" s="61"/>
      <c r="I51" s="61"/>
      <c r="J51" s="61"/>
      <c r="K51" s="61"/>
      <c r="L51" s="35"/>
      <c r="M51" s="28"/>
    </row>
    <row r="52" spans="1:13" ht="18">
      <c r="A52" s="2"/>
      <c r="B52" s="10"/>
      <c r="C52" s="63" t="s">
        <v>121</v>
      </c>
      <c r="D52" s="13"/>
      <c r="E52" s="86" t="s">
        <v>7</v>
      </c>
      <c r="F52" s="87"/>
      <c r="G52" s="86" t="s">
        <v>7</v>
      </c>
      <c r="H52" s="88"/>
      <c r="I52" s="89" t="s">
        <v>7</v>
      </c>
      <c r="J52" s="88"/>
      <c r="K52" s="89" t="s">
        <v>7</v>
      </c>
      <c r="L52" s="90"/>
      <c r="M52" s="19"/>
    </row>
    <row r="53" spans="1:13" ht="15.75">
      <c r="A53" s="2"/>
      <c r="B53" s="10"/>
      <c r="C53" s="10"/>
      <c r="D53" s="3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2"/>
      <c r="B54" s="10"/>
      <c r="C54" s="96" t="s">
        <v>144</v>
      </c>
      <c r="D54" s="31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2"/>
      <c r="B55" s="10"/>
      <c r="C55" s="1" t="s">
        <v>138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"/>
      <c r="B56" s="2"/>
      <c r="C56" s="10"/>
      <c r="D56" s="2"/>
      <c r="E56" s="2"/>
      <c r="F56" s="36"/>
      <c r="G56" s="2"/>
      <c r="H56" s="36"/>
      <c r="I56" s="2"/>
      <c r="J56" s="36"/>
      <c r="K56" s="2"/>
      <c r="L56" s="2"/>
      <c r="M56" s="2"/>
    </row>
    <row r="57" spans="3:13" ht="18">
      <c r="C57" s="30" t="s">
        <v>5</v>
      </c>
      <c r="D57" s="2"/>
      <c r="E57" s="2"/>
      <c r="F57" s="36"/>
      <c r="G57" s="2"/>
      <c r="H57" s="36"/>
      <c r="I57" s="2"/>
      <c r="J57" s="36"/>
      <c r="K57" s="2"/>
      <c r="L57" s="2"/>
      <c r="M57" s="2"/>
    </row>
    <row r="58" spans="3:13" ht="18">
      <c r="C58" s="30" t="s">
        <v>113</v>
      </c>
      <c r="D58" s="2"/>
      <c r="E58" s="2"/>
      <c r="F58" s="36"/>
      <c r="G58" s="2"/>
      <c r="H58" s="36"/>
      <c r="I58" s="2"/>
      <c r="J58" s="36"/>
      <c r="K58" s="2"/>
      <c r="L58" s="2"/>
      <c r="M58" s="2"/>
    </row>
    <row r="59" spans="3:13" ht="15.75">
      <c r="C59" s="2"/>
      <c r="D59" s="2"/>
      <c r="E59" s="2"/>
      <c r="F59" s="36"/>
      <c r="G59" s="2"/>
      <c r="H59" s="36"/>
      <c r="I59" s="2"/>
      <c r="J59" s="36"/>
      <c r="K59" s="2"/>
      <c r="L59" s="2"/>
      <c r="M59" s="2"/>
    </row>
    <row r="60" spans="3:13" ht="15.75">
      <c r="C60" s="2"/>
      <c r="D60" s="2"/>
      <c r="E60" s="2"/>
      <c r="F60" s="36"/>
      <c r="G60" s="2"/>
      <c r="H60" s="36"/>
      <c r="I60" s="2"/>
      <c r="J60" s="36"/>
      <c r="K60" s="2"/>
      <c r="L60" s="2"/>
      <c r="M60" s="2"/>
    </row>
    <row r="61" spans="3:13" ht="15.75">
      <c r="C61" s="2"/>
      <c r="D61" s="2"/>
      <c r="E61" s="2"/>
      <c r="F61" s="36"/>
      <c r="G61" s="2"/>
      <c r="H61" s="36"/>
      <c r="I61" s="2"/>
      <c r="J61" s="36"/>
      <c r="K61" s="2"/>
      <c r="L61" s="2"/>
      <c r="M61" s="2"/>
    </row>
    <row r="62" spans="3:13" ht="15.75">
      <c r="C62" s="2"/>
      <c r="D62" s="2"/>
      <c r="E62" s="2"/>
      <c r="F62" s="36"/>
      <c r="G62" s="2"/>
      <c r="H62" s="36"/>
      <c r="I62" s="2"/>
      <c r="J62" s="36"/>
      <c r="K62" s="2"/>
      <c r="L62" s="2"/>
      <c r="M62" s="2"/>
    </row>
    <row r="63" spans="3:13" ht="15.75">
      <c r="C63" s="2"/>
      <c r="D63" s="2"/>
      <c r="E63" s="2"/>
      <c r="F63" s="36"/>
      <c r="G63" s="2"/>
      <c r="H63" s="36"/>
      <c r="I63" s="2"/>
      <c r="J63" s="36"/>
      <c r="K63" s="2"/>
      <c r="L63" s="2"/>
      <c r="M63" s="2"/>
    </row>
    <row r="64" spans="3:13" ht="15.75">
      <c r="C64" s="2"/>
      <c r="D64" s="2"/>
      <c r="E64" s="2"/>
      <c r="F64" s="36"/>
      <c r="G64" s="2"/>
      <c r="H64" s="36"/>
      <c r="I64" s="2"/>
      <c r="J64" s="36"/>
      <c r="K64" s="2"/>
      <c r="L64" s="2"/>
      <c r="M64" s="2"/>
    </row>
    <row r="65" spans="3:13" ht="15.75">
      <c r="C65" s="2"/>
      <c r="D65" s="2"/>
      <c r="E65" s="2"/>
      <c r="F65" s="36"/>
      <c r="G65" s="2"/>
      <c r="H65" s="36"/>
      <c r="I65" s="2"/>
      <c r="J65" s="36"/>
      <c r="K65" s="2"/>
      <c r="L65" s="2"/>
      <c r="M65" s="2"/>
    </row>
    <row r="66" spans="3:13" ht="15.75">
      <c r="C66" s="2"/>
      <c r="D66" s="2"/>
      <c r="E66" s="2"/>
      <c r="F66" s="36"/>
      <c r="G66" s="2"/>
      <c r="H66" s="36"/>
      <c r="I66" s="2"/>
      <c r="J66" s="36"/>
      <c r="K66" s="2"/>
      <c r="L66" s="2"/>
      <c r="M66" s="2"/>
    </row>
    <row r="67" spans="3:13" ht="15.75">
      <c r="C67" s="2"/>
      <c r="D67" s="2"/>
      <c r="E67" s="2"/>
      <c r="F67" s="36"/>
      <c r="G67" s="2"/>
      <c r="H67" s="36"/>
      <c r="I67" s="2"/>
      <c r="J67" s="36"/>
      <c r="K67" s="2"/>
      <c r="L67" s="2"/>
      <c r="M67" s="2"/>
    </row>
    <row r="68" spans="3:13" ht="15.75">
      <c r="C68" s="2"/>
      <c r="D68" s="2"/>
      <c r="E68" s="2"/>
      <c r="F68" s="36"/>
      <c r="G68" s="2"/>
      <c r="H68" s="36"/>
      <c r="I68" s="2"/>
      <c r="J68" s="36"/>
      <c r="K68" s="2"/>
      <c r="L68" s="2"/>
      <c r="M68" s="2"/>
    </row>
    <row r="69" spans="3:13" ht="15.75">
      <c r="C69" s="2"/>
      <c r="D69" s="2"/>
      <c r="E69" s="2"/>
      <c r="F69" s="36"/>
      <c r="G69" s="2"/>
      <c r="H69" s="36"/>
      <c r="I69" s="2"/>
      <c r="J69" s="36"/>
      <c r="K69" s="2"/>
      <c r="L69" s="2"/>
      <c r="M69" s="2"/>
    </row>
    <row r="70" spans="3:13" ht="15.75">
      <c r="C70" s="2"/>
      <c r="D70" s="2"/>
      <c r="E70" s="2"/>
      <c r="F70" s="36"/>
      <c r="G70" s="2"/>
      <c r="H70" s="36"/>
      <c r="I70" s="2"/>
      <c r="J70" s="36"/>
      <c r="K70" s="2"/>
      <c r="L70" s="2"/>
      <c r="M70" s="2"/>
    </row>
    <row r="71" spans="3:13" ht="15.75">
      <c r="C71" s="2"/>
      <c r="D71" s="2"/>
      <c r="E71" s="2"/>
      <c r="F71" s="36"/>
      <c r="G71" s="2"/>
      <c r="H71" s="36"/>
      <c r="I71" s="2"/>
      <c r="J71" s="36"/>
      <c r="K71" s="2"/>
      <c r="L71" s="2"/>
      <c r="M71" s="2"/>
    </row>
    <row r="72" spans="3:13" ht="15.75">
      <c r="C72" s="2"/>
      <c r="D72" s="2"/>
      <c r="E72" s="2"/>
      <c r="F72" s="36"/>
      <c r="G72" s="2"/>
      <c r="H72" s="36"/>
      <c r="I72" s="2"/>
      <c r="J72" s="36"/>
      <c r="K72" s="2"/>
      <c r="L72" s="2"/>
      <c r="M72" s="2"/>
    </row>
    <row r="73" spans="3:13" ht="15.75">
      <c r="C73" s="2"/>
      <c r="D73" s="2"/>
      <c r="E73" s="2"/>
      <c r="F73" s="36"/>
      <c r="G73" s="2"/>
      <c r="H73" s="36"/>
      <c r="I73" s="2"/>
      <c r="J73" s="36"/>
      <c r="K73" s="2"/>
      <c r="L73" s="2"/>
      <c r="M73" s="2"/>
    </row>
    <row r="74" spans="3:13" ht="15.75">
      <c r="C74" s="2"/>
      <c r="D74" s="2"/>
      <c r="E74" s="2"/>
      <c r="F74" s="36"/>
      <c r="G74" s="2"/>
      <c r="H74" s="36"/>
      <c r="I74" s="2"/>
      <c r="J74" s="36"/>
      <c r="K74" s="2"/>
      <c r="L74" s="2"/>
      <c r="M74" s="2"/>
    </row>
    <row r="75" spans="3:13" ht="15.75">
      <c r="C75" s="2"/>
      <c r="D75" s="2"/>
      <c r="E75" s="2"/>
      <c r="F75" s="36"/>
      <c r="G75" s="2"/>
      <c r="H75" s="36"/>
      <c r="I75" s="2"/>
      <c r="J75" s="36"/>
      <c r="K75" s="2"/>
      <c r="L75" s="2"/>
      <c r="M75" s="2"/>
    </row>
    <row r="76" spans="3:13" ht="15.75">
      <c r="C76" s="2"/>
      <c r="D76" s="2"/>
      <c r="E76" s="2"/>
      <c r="F76" s="36"/>
      <c r="G76" s="2"/>
      <c r="H76" s="36"/>
      <c r="I76" s="2"/>
      <c r="J76" s="36"/>
      <c r="K76" s="2"/>
      <c r="L76" s="2"/>
      <c r="M76" s="2"/>
    </row>
    <row r="77" spans="3:13" ht="15.75">
      <c r="C77" s="2"/>
      <c r="D77" s="2"/>
      <c r="E77" s="2"/>
      <c r="F77" s="36"/>
      <c r="G77" s="2"/>
      <c r="H77" s="36"/>
      <c r="I77" s="2"/>
      <c r="J77" s="36"/>
      <c r="K77" s="2"/>
      <c r="L77" s="2"/>
      <c r="M77" s="2"/>
    </row>
    <row r="78" spans="3:13" ht="15.75">
      <c r="C78" s="2"/>
      <c r="D78" s="2"/>
      <c r="E78" s="2"/>
      <c r="F78" s="36"/>
      <c r="G78" s="2"/>
      <c r="H78" s="36"/>
      <c r="I78" s="2"/>
      <c r="J78" s="36"/>
      <c r="K78" s="2"/>
      <c r="L78" s="2"/>
      <c r="M78" s="2"/>
    </row>
    <row r="79" spans="3:13" ht="15.75">
      <c r="C79" s="2"/>
      <c r="D79" s="2"/>
      <c r="E79" s="2"/>
      <c r="F79" s="36"/>
      <c r="G79" s="2"/>
      <c r="H79" s="36"/>
      <c r="I79" s="2"/>
      <c r="J79" s="36"/>
      <c r="K79" s="2"/>
      <c r="L79" s="2"/>
      <c r="M79" s="2"/>
    </row>
    <row r="80" spans="3:13" ht="15.75">
      <c r="C80" s="2"/>
      <c r="D80" s="2"/>
      <c r="E80" s="2"/>
      <c r="F80" s="36"/>
      <c r="G80" s="2"/>
      <c r="H80" s="36"/>
      <c r="I80" s="2"/>
      <c r="J80" s="36"/>
      <c r="K80" s="2"/>
      <c r="L80" s="2"/>
      <c r="M80" s="2"/>
    </row>
    <row r="81" spans="3:13" ht="15.75">
      <c r="C81" s="2"/>
      <c r="D81" s="2"/>
      <c r="E81" s="2"/>
      <c r="F81" s="36"/>
      <c r="G81" s="2"/>
      <c r="H81" s="36"/>
      <c r="I81" s="2"/>
      <c r="J81" s="36"/>
      <c r="K81" s="2"/>
      <c r="L81" s="2"/>
      <c r="M81" s="2"/>
    </row>
    <row r="82" spans="3:13" ht="15.75">
      <c r="C82" s="2"/>
      <c r="D82" s="2"/>
      <c r="E82" s="2"/>
      <c r="F82" s="36"/>
      <c r="G82" s="2"/>
      <c r="H82" s="36"/>
      <c r="I82" s="2"/>
      <c r="J82" s="36"/>
      <c r="K82" s="2"/>
      <c r="L82" s="2"/>
      <c r="M82" s="2"/>
    </row>
    <row r="83" spans="3:13" ht="15.75">
      <c r="C83" s="2"/>
      <c r="D83" s="2"/>
      <c r="E83" s="2"/>
      <c r="F83" s="36"/>
      <c r="G83" s="2"/>
      <c r="H83" s="36"/>
      <c r="I83" s="2"/>
      <c r="J83" s="36"/>
      <c r="K83" s="2"/>
      <c r="L83" s="2"/>
      <c r="M83" s="2"/>
    </row>
    <row r="84" spans="3:13" ht="15.75">
      <c r="C84" s="2"/>
      <c r="D84" s="2"/>
      <c r="E84" s="2"/>
      <c r="F84" s="36"/>
      <c r="G84" s="2"/>
      <c r="H84" s="36"/>
      <c r="I84" s="2"/>
      <c r="J84" s="36"/>
      <c r="K84" s="2"/>
      <c r="L84" s="2"/>
      <c r="M84" s="2"/>
    </row>
    <row r="85" spans="3:13" ht="15.75">
      <c r="C85" s="2"/>
      <c r="D85" s="2"/>
      <c r="E85" s="2"/>
      <c r="F85" s="36"/>
      <c r="G85" s="2"/>
      <c r="H85" s="36"/>
      <c r="I85" s="2"/>
      <c r="J85" s="36"/>
      <c r="K85" s="2"/>
      <c r="L85" s="2"/>
      <c r="M85" s="2"/>
    </row>
    <row r="86" spans="3:13" ht="15.75">
      <c r="C86" s="2"/>
      <c r="D86" s="2"/>
      <c r="E86" s="2"/>
      <c r="F86" s="36"/>
      <c r="G86" s="2"/>
      <c r="H86" s="36"/>
      <c r="I86" s="2"/>
      <c r="J86" s="36"/>
      <c r="K86" s="2"/>
      <c r="L86" s="2"/>
      <c r="M86" s="2"/>
    </row>
    <row r="87" spans="3:13" ht="15.75">
      <c r="C87" s="2"/>
      <c r="D87" s="2"/>
      <c r="E87" s="2"/>
      <c r="F87" s="36"/>
      <c r="G87" s="2"/>
      <c r="H87" s="36"/>
      <c r="I87" s="2"/>
      <c r="J87" s="36"/>
      <c r="K87" s="2"/>
      <c r="L87" s="2"/>
      <c r="M87" s="2"/>
    </row>
    <row r="88" spans="3:13" ht="15.75">
      <c r="C88" s="2"/>
      <c r="D88" s="2"/>
      <c r="E88" s="2"/>
      <c r="F88" s="36"/>
      <c r="G88" s="2"/>
      <c r="H88" s="36"/>
      <c r="I88" s="2"/>
      <c r="J88" s="36"/>
      <c r="K88" s="2"/>
      <c r="L88" s="2"/>
      <c r="M88" s="2"/>
    </row>
    <row r="89" spans="3:13" ht="15.75">
      <c r="C89" s="2"/>
      <c r="D89" s="2"/>
      <c r="E89" s="2"/>
      <c r="F89" s="36"/>
      <c r="G89" s="2"/>
      <c r="H89" s="36"/>
      <c r="I89" s="2"/>
      <c r="J89" s="36"/>
      <c r="K89" s="2"/>
      <c r="L89" s="2"/>
      <c r="M89" s="2"/>
    </row>
    <row r="90" spans="3:13" ht="15.75">
      <c r="C90" s="2"/>
      <c r="D90" s="2"/>
      <c r="E90" s="2"/>
      <c r="F90" s="36"/>
      <c r="G90" s="2"/>
      <c r="H90" s="36"/>
      <c r="I90" s="2"/>
      <c r="J90" s="36"/>
      <c r="K90" s="2"/>
      <c r="L90" s="2"/>
      <c r="M90" s="2"/>
    </row>
    <row r="91" spans="3:13" ht="15.75">
      <c r="C91" s="2"/>
      <c r="D91" s="2"/>
      <c r="E91" s="2"/>
      <c r="F91" s="36"/>
      <c r="G91" s="2"/>
      <c r="H91" s="36"/>
      <c r="I91" s="2"/>
      <c r="J91" s="36"/>
      <c r="K91" s="2"/>
      <c r="L91" s="2"/>
      <c r="M91" s="2"/>
    </row>
    <row r="92" spans="3:13" ht="15.75">
      <c r="C92" s="2"/>
      <c r="D92" s="2"/>
      <c r="E92" s="2"/>
      <c r="F92" s="36"/>
      <c r="G92" s="2"/>
      <c r="H92" s="36"/>
      <c r="I92" s="2"/>
      <c r="J92" s="36"/>
      <c r="K92" s="2"/>
      <c r="L92" s="2"/>
      <c r="M92" s="2"/>
    </row>
    <row r="93" spans="3:13" ht="15.75">
      <c r="C93" s="2"/>
      <c r="D93" s="2"/>
      <c r="E93" s="2"/>
      <c r="F93" s="36"/>
      <c r="G93" s="2"/>
      <c r="H93" s="36"/>
      <c r="I93" s="2"/>
      <c r="J93" s="36"/>
      <c r="K93" s="2"/>
      <c r="L93" s="2"/>
      <c r="M93" s="2"/>
    </row>
    <row r="94" spans="3:13" ht="15.75">
      <c r="C94" s="2"/>
      <c r="D94" s="2"/>
      <c r="E94" s="2"/>
      <c r="F94" s="36"/>
      <c r="G94" s="2"/>
      <c r="H94" s="36"/>
      <c r="I94" s="2"/>
      <c r="J94" s="36"/>
      <c r="K94" s="2"/>
      <c r="L94" s="2"/>
      <c r="M94" s="2"/>
    </row>
    <row r="95" spans="3:13" ht="15.75">
      <c r="C95" s="2"/>
      <c r="D95" s="2"/>
      <c r="E95" s="2"/>
      <c r="F95" s="36"/>
      <c r="G95" s="2"/>
      <c r="H95" s="36"/>
      <c r="I95" s="2"/>
      <c r="J95" s="36"/>
      <c r="K95" s="2"/>
      <c r="L95" s="2"/>
      <c r="M95" s="2"/>
    </row>
    <row r="96" spans="3:13" ht="15.75">
      <c r="C96" s="2"/>
      <c r="D96" s="2"/>
      <c r="E96" s="2"/>
      <c r="F96" s="36"/>
      <c r="G96" s="2"/>
      <c r="H96" s="36"/>
      <c r="I96" s="2"/>
      <c r="J96" s="36"/>
      <c r="K96" s="2"/>
      <c r="L96" s="2"/>
      <c r="M96" s="2"/>
    </row>
    <row r="97" spans="3:13" ht="15.75">
      <c r="C97" s="2"/>
      <c r="D97" s="2"/>
      <c r="E97" s="2"/>
      <c r="F97" s="36"/>
      <c r="G97" s="2"/>
      <c r="H97" s="36"/>
      <c r="I97" s="2"/>
      <c r="J97" s="36"/>
      <c r="K97" s="2"/>
      <c r="L97" s="2"/>
      <c r="M97" s="2"/>
    </row>
    <row r="98" spans="3:13" ht="15.75">
      <c r="C98" s="2"/>
      <c r="D98" s="2"/>
      <c r="E98" s="2"/>
      <c r="F98" s="36"/>
      <c r="G98" s="2"/>
      <c r="H98" s="36"/>
      <c r="I98" s="2"/>
      <c r="J98" s="36"/>
      <c r="K98" s="2"/>
      <c r="L98" s="2"/>
      <c r="M98" s="2"/>
    </row>
    <row r="99" spans="3:13" ht="15.75">
      <c r="C99" s="2"/>
      <c r="D99" s="2"/>
      <c r="E99" s="2"/>
      <c r="F99" s="36"/>
      <c r="G99" s="2"/>
      <c r="H99" s="36"/>
      <c r="I99" s="2"/>
      <c r="J99" s="36"/>
      <c r="K99" s="2"/>
      <c r="L99" s="2"/>
      <c r="M99" s="2"/>
    </row>
    <row r="100" spans="3:13" ht="15.75">
      <c r="C100" s="2"/>
      <c r="D100" s="2"/>
      <c r="E100" s="2"/>
      <c r="F100" s="36"/>
      <c r="G100" s="2"/>
      <c r="H100" s="36"/>
      <c r="I100" s="2"/>
      <c r="J100" s="36"/>
      <c r="K100" s="2"/>
      <c r="L100" s="2"/>
      <c r="M100" s="2"/>
    </row>
    <row r="101" spans="3:13" ht="15.75">
      <c r="C101" s="2"/>
      <c r="D101" s="2"/>
      <c r="E101" s="2"/>
      <c r="F101" s="36"/>
      <c r="G101" s="2"/>
      <c r="H101" s="36"/>
      <c r="I101" s="2"/>
      <c r="J101" s="36"/>
      <c r="K101" s="2"/>
      <c r="L101" s="2"/>
      <c r="M101" s="2"/>
    </row>
    <row r="102" spans="3:13" ht="15.75">
      <c r="C102" s="2"/>
      <c r="D102" s="2"/>
      <c r="E102" s="2"/>
      <c r="F102" s="36"/>
      <c r="G102" s="2"/>
      <c r="H102" s="36"/>
      <c r="I102" s="2"/>
      <c r="J102" s="36"/>
      <c r="K102" s="2"/>
      <c r="L102" s="2"/>
      <c r="M102" s="2"/>
    </row>
    <row r="103" spans="3:13" ht="15.75">
      <c r="C103" s="2"/>
      <c r="D103" s="2"/>
      <c r="E103" s="2"/>
      <c r="F103" s="36"/>
      <c r="G103" s="2"/>
      <c r="H103" s="36"/>
      <c r="I103" s="2"/>
      <c r="J103" s="36"/>
      <c r="K103" s="2"/>
      <c r="L103" s="2"/>
      <c r="M103" s="2"/>
    </row>
    <row r="104" spans="3:13" ht="15.75">
      <c r="C104" s="2"/>
      <c r="D104" s="2"/>
      <c r="E104" s="2"/>
      <c r="F104" s="36"/>
      <c r="G104" s="2"/>
      <c r="H104" s="36"/>
      <c r="I104" s="2"/>
      <c r="J104" s="36"/>
      <c r="K104" s="2"/>
      <c r="L104" s="2"/>
      <c r="M104" s="2"/>
    </row>
    <row r="105" spans="3:13" ht="15.75">
      <c r="C105" s="2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3:13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6"/>
  <sheetViews>
    <sheetView showOutlineSymbols="0" view="pageBreakPreview" zoomScale="60" zoomScaleNormal="60" workbookViewId="0" topLeftCell="A40">
      <selection activeCell="E28" sqref="E28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3.25">
      <c r="A2" s="10"/>
      <c r="B2" s="11" t="s">
        <v>47</v>
      </c>
      <c r="C2" s="31"/>
      <c r="D2" s="31"/>
      <c r="E2" s="10"/>
      <c r="F2" s="10"/>
      <c r="G2" s="10"/>
      <c r="H2" s="10"/>
      <c r="I2" s="10"/>
      <c r="J2" s="10"/>
    </row>
    <row r="3" spans="1:10" ht="15">
      <c r="A3" s="10"/>
      <c r="B3" s="40" t="s">
        <v>48</v>
      </c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40"/>
      <c r="C4" s="10"/>
      <c r="D4" s="10"/>
      <c r="E4" s="10"/>
      <c r="F4" s="10"/>
      <c r="G4" s="10"/>
      <c r="H4" s="10"/>
      <c r="I4" s="10"/>
      <c r="J4" s="10"/>
    </row>
    <row r="5" spans="1:10" ht="20.25">
      <c r="A5" s="10"/>
      <c r="B5" s="39" t="s">
        <v>71</v>
      </c>
      <c r="C5" s="45"/>
      <c r="D5" s="45"/>
      <c r="E5" s="10"/>
      <c r="F5" s="10"/>
      <c r="G5" s="10"/>
      <c r="H5" s="10"/>
      <c r="I5" s="10"/>
      <c r="J5" s="10"/>
    </row>
    <row r="6" spans="1:10" ht="20.25">
      <c r="A6" s="10"/>
      <c r="B6" s="39" t="s">
        <v>129</v>
      </c>
      <c r="C6" s="45"/>
      <c r="D6" s="45"/>
      <c r="E6" s="10"/>
      <c r="F6" s="10"/>
      <c r="G6" s="10"/>
      <c r="H6" s="10"/>
      <c r="I6" s="10"/>
      <c r="J6" s="10"/>
    </row>
    <row r="7" spans="1:10" ht="15.75">
      <c r="A7" s="10"/>
      <c r="B7" s="10"/>
      <c r="C7" s="10"/>
      <c r="D7" s="10"/>
      <c r="E7" s="69"/>
      <c r="F7" s="69"/>
      <c r="G7" s="69"/>
      <c r="H7" s="10"/>
      <c r="I7" s="10"/>
      <c r="J7" s="10"/>
    </row>
    <row r="8" spans="1:10" ht="15.75">
      <c r="A8" s="10"/>
      <c r="B8" s="31"/>
      <c r="C8" s="31"/>
      <c r="D8" s="31"/>
      <c r="E8" s="14" t="s">
        <v>90</v>
      </c>
      <c r="F8" s="10"/>
      <c r="G8" s="14" t="s">
        <v>68</v>
      </c>
      <c r="H8" s="10"/>
      <c r="I8" s="10"/>
      <c r="J8" s="10"/>
    </row>
    <row r="9" spans="1:10" ht="15.75">
      <c r="A9" s="10"/>
      <c r="B9" s="31"/>
      <c r="C9" s="31"/>
      <c r="D9" s="31"/>
      <c r="E9" s="71">
        <v>39447</v>
      </c>
      <c r="F9" s="10"/>
      <c r="G9" s="71">
        <v>39172</v>
      </c>
      <c r="H9" s="10"/>
      <c r="I9" s="10"/>
      <c r="J9" s="10"/>
    </row>
    <row r="10" spans="1:10" ht="15.75">
      <c r="A10" s="10"/>
      <c r="B10" s="10"/>
      <c r="C10" s="10"/>
      <c r="D10" s="10"/>
      <c r="E10" s="14" t="s">
        <v>6</v>
      </c>
      <c r="F10" s="10"/>
      <c r="G10" s="14" t="s">
        <v>6</v>
      </c>
      <c r="H10" s="10"/>
      <c r="I10" s="10"/>
      <c r="J10" s="10"/>
    </row>
    <row r="11" spans="1:10" ht="1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">
      <c r="A12" s="10"/>
      <c r="B12" s="13" t="s">
        <v>98</v>
      </c>
      <c r="C12" s="13"/>
      <c r="D12" s="13"/>
      <c r="E12" s="42"/>
      <c r="F12" s="13"/>
      <c r="G12" s="42"/>
      <c r="H12" s="10"/>
      <c r="I12" s="10"/>
      <c r="J12" s="10"/>
    </row>
    <row r="13" spans="1:10" ht="18">
      <c r="A13" s="10"/>
      <c r="C13" s="13" t="s">
        <v>61</v>
      </c>
      <c r="D13" s="13"/>
      <c r="E13" s="42">
        <v>121453</v>
      </c>
      <c r="F13" s="13"/>
      <c r="G13" s="42">
        <f>160997-G14</f>
        <v>121677</v>
      </c>
      <c r="H13" s="10"/>
      <c r="I13" s="10"/>
      <c r="J13" s="10"/>
    </row>
    <row r="14" spans="1:10" ht="18">
      <c r="A14" s="10"/>
      <c r="C14" s="13" t="s">
        <v>124</v>
      </c>
      <c r="D14" s="13"/>
      <c r="E14" s="42">
        <f>+G14</f>
        <v>39320</v>
      </c>
      <c r="F14" s="13"/>
      <c r="G14" s="42">
        <v>39320</v>
      </c>
      <c r="H14" s="10"/>
      <c r="I14" s="10"/>
      <c r="J14" s="10"/>
    </row>
    <row r="15" spans="1:10" ht="18">
      <c r="A15" s="10"/>
      <c r="C15" s="13" t="s">
        <v>99</v>
      </c>
      <c r="D15" s="13"/>
      <c r="E15" s="42">
        <v>13830</v>
      </c>
      <c r="F15" s="13"/>
      <c r="G15" s="42">
        <v>14538</v>
      </c>
      <c r="H15" s="10"/>
      <c r="I15" s="10"/>
      <c r="J15" s="10"/>
    </row>
    <row r="16" spans="1:10" ht="18">
      <c r="A16" s="10"/>
      <c r="C16" s="13" t="s">
        <v>62</v>
      </c>
      <c r="D16" s="13"/>
      <c r="E16" s="42">
        <v>6796</v>
      </c>
      <c r="F16" s="13"/>
      <c r="G16" s="42">
        <v>6796</v>
      </c>
      <c r="H16" s="10"/>
      <c r="I16" s="10"/>
      <c r="J16" s="10"/>
    </row>
    <row r="17" spans="1:10" ht="18">
      <c r="A17" s="10"/>
      <c r="C17" s="13" t="s">
        <v>9</v>
      </c>
      <c r="D17" s="13"/>
      <c r="E17" s="42">
        <v>10809</v>
      </c>
      <c r="F17" s="13"/>
      <c r="G17" s="42">
        <v>11570</v>
      </c>
      <c r="H17" s="10"/>
      <c r="I17" s="10"/>
      <c r="J17" s="10"/>
    </row>
    <row r="18" spans="1:10" ht="18">
      <c r="A18" s="10"/>
      <c r="C18" s="13" t="s">
        <v>10</v>
      </c>
      <c r="D18" s="13"/>
      <c r="E18" s="42">
        <v>419</v>
      </c>
      <c r="F18" s="13"/>
      <c r="G18" s="42">
        <v>265</v>
      </c>
      <c r="H18" s="10"/>
      <c r="I18" s="10"/>
      <c r="J18" s="10"/>
    </row>
    <row r="19" spans="1:10" ht="18">
      <c r="A19" s="10"/>
      <c r="C19" s="13" t="s">
        <v>88</v>
      </c>
      <c r="D19" s="13"/>
      <c r="E19" s="42">
        <v>21611</v>
      </c>
      <c r="F19" s="13"/>
      <c r="G19" s="42">
        <v>21555</v>
      </c>
      <c r="H19" s="10"/>
      <c r="I19" s="10"/>
      <c r="J19" s="10"/>
    </row>
    <row r="20" spans="1:10" ht="18">
      <c r="A20" s="10"/>
      <c r="C20" s="13" t="s">
        <v>85</v>
      </c>
      <c r="D20" s="13"/>
      <c r="E20" s="42">
        <v>5215</v>
      </c>
      <c r="F20" s="13"/>
      <c r="G20" s="42">
        <v>5215</v>
      </c>
      <c r="H20" s="10"/>
      <c r="I20" s="10"/>
      <c r="J20" s="10"/>
    </row>
    <row r="21" spans="1:10" ht="18">
      <c r="A21" s="10"/>
      <c r="B21" s="13"/>
      <c r="C21" s="13"/>
      <c r="D21" s="13"/>
      <c r="E21" s="42"/>
      <c r="F21" s="13"/>
      <c r="G21" s="42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2"/>
      <c r="F22" s="13"/>
      <c r="G22" s="42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2">
        <v>8559</v>
      </c>
      <c r="F23" s="13"/>
      <c r="G23" s="42">
        <v>8925</v>
      </c>
      <c r="H23" s="10"/>
      <c r="I23" s="10"/>
      <c r="J23" s="10"/>
    </row>
    <row r="24" spans="1:10" ht="18">
      <c r="A24" s="10"/>
      <c r="B24" s="13"/>
      <c r="C24" s="13" t="s">
        <v>86</v>
      </c>
      <c r="D24" s="13"/>
      <c r="E24" s="42">
        <v>15249</v>
      </c>
      <c r="F24" s="13"/>
      <c r="G24" s="42">
        <v>3876</v>
      </c>
      <c r="H24" s="10"/>
      <c r="I24" s="10"/>
      <c r="J24" s="10"/>
    </row>
    <row r="25" spans="1:10" ht="18">
      <c r="A25" s="10"/>
      <c r="B25" s="13"/>
      <c r="C25" s="13" t="s">
        <v>59</v>
      </c>
      <c r="D25" s="13"/>
      <c r="E25" s="42">
        <v>166610</v>
      </c>
      <c r="F25" s="13"/>
      <c r="G25" s="42">
        <v>167874</v>
      </c>
      <c r="H25" s="10"/>
      <c r="I25" s="10"/>
      <c r="J25" s="10"/>
    </row>
    <row r="26" spans="1:10" ht="18">
      <c r="A26" s="10"/>
      <c r="B26" s="13"/>
      <c r="C26" s="13" t="s">
        <v>58</v>
      </c>
      <c r="D26" s="13"/>
      <c r="E26" s="42">
        <v>22768</v>
      </c>
      <c r="F26" s="13"/>
      <c r="G26" s="42">
        <v>42446</v>
      </c>
      <c r="H26" s="10"/>
      <c r="I26" s="10"/>
      <c r="J26" s="10"/>
    </row>
    <row r="27" spans="1:10" ht="18">
      <c r="A27" s="10"/>
      <c r="B27" s="13"/>
      <c r="C27" s="13" t="s">
        <v>60</v>
      </c>
      <c r="D27" s="13"/>
      <c r="E27" s="42">
        <v>28153</v>
      </c>
      <c r="F27" s="13"/>
      <c r="G27" s="42">
        <v>38866</v>
      </c>
      <c r="H27" s="10"/>
      <c r="I27" s="10"/>
      <c r="J27" s="10"/>
    </row>
    <row r="28" spans="1:10" ht="18">
      <c r="A28" s="10"/>
      <c r="B28" s="13"/>
      <c r="C28" s="13"/>
      <c r="D28" s="13"/>
      <c r="E28" s="42"/>
      <c r="F28" s="13"/>
      <c r="G28" s="42"/>
      <c r="H28" s="10"/>
      <c r="I28" s="10"/>
      <c r="J28" s="10"/>
    </row>
    <row r="29" spans="1:10" ht="18">
      <c r="A29" s="10"/>
      <c r="B29" s="13"/>
      <c r="C29" s="13"/>
      <c r="D29" s="13"/>
      <c r="E29" s="43">
        <f>SUM(E22:E27)</f>
        <v>241339</v>
      </c>
      <c r="F29" s="13"/>
      <c r="G29" s="43">
        <f>SUM(G22:G27)</f>
        <v>261987</v>
      </c>
      <c r="H29" s="10"/>
      <c r="I29" s="10"/>
      <c r="J29" s="10"/>
    </row>
    <row r="30" spans="1:10" ht="18">
      <c r="A30" s="10"/>
      <c r="B30" s="13"/>
      <c r="C30" s="13"/>
      <c r="D30" s="13"/>
      <c r="E30" s="43"/>
      <c r="F30" s="13"/>
      <c r="G30" s="43"/>
      <c r="H30" s="10"/>
      <c r="I30" s="10"/>
      <c r="J30" s="10"/>
    </row>
    <row r="31" spans="1:10" ht="18">
      <c r="A31" s="10"/>
      <c r="B31" s="13" t="s">
        <v>12</v>
      </c>
      <c r="C31" s="13"/>
      <c r="D31" s="13"/>
      <c r="E31" s="42"/>
      <c r="F31" s="13"/>
      <c r="G31" s="42"/>
      <c r="H31" s="10"/>
      <c r="I31" s="10"/>
      <c r="J31" s="10"/>
    </row>
    <row r="32" spans="1:10" ht="18">
      <c r="A32" s="10"/>
      <c r="B32" s="13"/>
      <c r="C32" s="13" t="s">
        <v>63</v>
      </c>
      <c r="D32" s="13"/>
      <c r="E32" s="42">
        <v>26082</v>
      </c>
      <c r="F32" s="13"/>
      <c r="G32" s="42">
        <v>36702</v>
      </c>
      <c r="H32" s="10"/>
      <c r="I32" s="10"/>
      <c r="J32" s="10"/>
    </row>
    <row r="33" spans="1:10" ht="18">
      <c r="A33" s="10"/>
      <c r="B33" s="13"/>
      <c r="C33" s="13" t="s">
        <v>64</v>
      </c>
      <c r="D33" s="13"/>
      <c r="E33" s="42">
        <v>12125</v>
      </c>
      <c r="F33" s="13"/>
      <c r="G33" s="42">
        <v>18692</v>
      </c>
      <c r="H33" s="10"/>
      <c r="I33" s="10"/>
      <c r="J33" s="10"/>
    </row>
    <row r="34" spans="1:10" ht="18">
      <c r="A34" s="10"/>
      <c r="B34" s="13"/>
      <c r="C34" s="13" t="s">
        <v>53</v>
      </c>
      <c r="D34" s="13"/>
      <c r="E34" s="42">
        <v>0</v>
      </c>
      <c r="F34" s="13"/>
      <c r="G34" s="42">
        <v>45000</v>
      </c>
      <c r="H34" s="10"/>
      <c r="I34" s="10"/>
      <c r="J34" s="10"/>
    </row>
    <row r="35" spans="1:10" ht="18">
      <c r="A35" s="10"/>
      <c r="B35" s="13"/>
      <c r="C35" s="13" t="s">
        <v>49</v>
      </c>
      <c r="D35" s="13"/>
      <c r="E35" s="42">
        <v>99</v>
      </c>
      <c r="F35" s="13"/>
      <c r="G35" s="42">
        <v>119</v>
      </c>
      <c r="H35" s="10"/>
      <c r="I35" s="10"/>
      <c r="J35" s="10"/>
    </row>
    <row r="36" spans="1:10" ht="18">
      <c r="A36" s="10"/>
      <c r="B36" s="13"/>
      <c r="C36" s="13" t="s">
        <v>4</v>
      </c>
      <c r="D36" s="13"/>
      <c r="E36" s="42">
        <v>818</v>
      </c>
      <c r="F36" s="13"/>
      <c r="G36" s="42">
        <v>1129</v>
      </c>
      <c r="H36" s="10"/>
      <c r="I36" s="10"/>
      <c r="J36" s="10"/>
    </row>
    <row r="37" spans="1:10" ht="18">
      <c r="A37" s="10"/>
      <c r="B37" s="13"/>
      <c r="C37" s="13"/>
      <c r="D37" s="13"/>
      <c r="E37" s="42"/>
      <c r="F37" s="13"/>
      <c r="G37" s="42"/>
      <c r="H37" s="10"/>
      <c r="I37" s="10"/>
      <c r="J37" s="10"/>
    </row>
    <row r="38" spans="1:10" ht="18">
      <c r="A38" s="10"/>
      <c r="B38" s="13"/>
      <c r="C38" s="13"/>
      <c r="D38" s="13"/>
      <c r="E38" s="43">
        <f>SUM(E30:E36)</f>
        <v>39124</v>
      </c>
      <c r="F38" s="13"/>
      <c r="G38" s="43">
        <f>SUM(G30:G36)</f>
        <v>101642</v>
      </c>
      <c r="H38" s="10"/>
      <c r="I38" s="10"/>
      <c r="J38" s="10"/>
    </row>
    <row r="39" spans="1:10" ht="18">
      <c r="A39" s="10"/>
      <c r="B39" s="13"/>
      <c r="C39" s="13"/>
      <c r="D39" s="13"/>
      <c r="E39" s="43"/>
      <c r="F39" s="13"/>
      <c r="G39" s="43"/>
      <c r="H39" s="10"/>
      <c r="I39" s="10"/>
      <c r="J39" s="10"/>
    </row>
    <row r="40" spans="1:10" ht="18">
      <c r="A40" s="10"/>
      <c r="B40" s="13" t="s">
        <v>13</v>
      </c>
      <c r="C40" s="13"/>
      <c r="D40" s="13"/>
      <c r="E40" s="42">
        <f>E29-E38</f>
        <v>202215</v>
      </c>
      <c r="F40" s="13"/>
      <c r="G40" s="42">
        <f>G29-G38</f>
        <v>160345</v>
      </c>
      <c r="H40" s="10"/>
      <c r="I40" s="10"/>
      <c r="J40" s="10"/>
    </row>
    <row r="41" spans="1:10" ht="18.75" thickBot="1">
      <c r="A41" s="10"/>
      <c r="B41" s="13"/>
      <c r="C41" s="13"/>
      <c r="D41" s="13"/>
      <c r="E41" s="42"/>
      <c r="F41" s="13"/>
      <c r="G41" s="42"/>
      <c r="H41" s="10"/>
      <c r="I41" s="10"/>
      <c r="J41" s="10"/>
    </row>
    <row r="42" spans="1:10" ht="18.75" thickBot="1">
      <c r="A42" s="10"/>
      <c r="B42" s="13"/>
      <c r="C42" s="13"/>
      <c r="D42" s="13"/>
      <c r="E42" s="44">
        <f>E40+SUM(E11:E21)</f>
        <v>421668</v>
      </c>
      <c r="F42" s="13"/>
      <c r="G42" s="44">
        <f>G40+SUM(G11:G21)</f>
        <v>381281</v>
      </c>
      <c r="H42" s="10"/>
      <c r="I42" s="10"/>
      <c r="J42" s="10"/>
    </row>
    <row r="43" spans="1:10" ht="18">
      <c r="A43" s="10"/>
      <c r="B43" s="13"/>
      <c r="C43" s="13"/>
      <c r="D43" s="13"/>
      <c r="E43" s="44"/>
      <c r="F43" s="13"/>
      <c r="G43" s="44"/>
      <c r="H43" s="10"/>
      <c r="I43" s="10"/>
      <c r="J43" s="10"/>
    </row>
    <row r="44" spans="1:10" ht="18">
      <c r="A44" s="10"/>
      <c r="B44" s="13" t="s">
        <v>103</v>
      </c>
      <c r="C44" s="13"/>
      <c r="D44" s="13"/>
      <c r="E44" s="42"/>
      <c r="F44" s="13"/>
      <c r="G44" s="42"/>
      <c r="H44" s="10"/>
      <c r="I44" s="10"/>
      <c r="J44" s="10"/>
    </row>
    <row r="45" spans="1:10" ht="18">
      <c r="A45" s="10"/>
      <c r="C45" s="13" t="s">
        <v>73</v>
      </c>
      <c r="D45" s="13"/>
      <c r="E45" s="42">
        <v>171710</v>
      </c>
      <c r="F45" s="13"/>
      <c r="G45" s="42">
        <v>171710</v>
      </c>
      <c r="H45" s="10"/>
      <c r="I45" s="10"/>
      <c r="J45" s="10"/>
    </row>
    <row r="46" spans="1:10" ht="18">
      <c r="A46" s="10"/>
      <c r="C46" s="13" t="s">
        <v>14</v>
      </c>
      <c r="D46" s="13"/>
      <c r="E46" s="42">
        <f>+E48-E45</f>
        <v>109772</v>
      </c>
      <c r="F46" s="13"/>
      <c r="G46" s="42">
        <f>+G48-G45</f>
        <v>104922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C48" s="13" t="s">
        <v>122</v>
      </c>
      <c r="D48" s="13"/>
      <c r="E48" s="43">
        <f>'Equity Change'!K29</f>
        <v>281482</v>
      </c>
      <c r="F48" s="13"/>
      <c r="G48" s="43">
        <v>276632</v>
      </c>
      <c r="H48" s="10"/>
      <c r="I48" s="10"/>
      <c r="J48" s="10"/>
    </row>
    <row r="49" spans="1:10" ht="18">
      <c r="A49" s="10"/>
      <c r="B49" s="13"/>
      <c r="C49" s="13"/>
      <c r="D49" s="13"/>
      <c r="E49" s="42"/>
      <c r="F49" s="13"/>
      <c r="G49" s="42"/>
      <c r="H49" s="10"/>
      <c r="I49" s="10"/>
      <c r="J49" s="10"/>
    </row>
    <row r="50" spans="1:10" ht="18">
      <c r="A50" s="10"/>
      <c r="C50" s="13" t="s">
        <v>72</v>
      </c>
      <c r="D50" s="13"/>
      <c r="E50" s="18">
        <f>'Equity Change'!M29</f>
        <v>-2175</v>
      </c>
      <c r="F50" s="13"/>
      <c r="G50" s="18">
        <v>-3007</v>
      </c>
      <c r="H50" s="10"/>
      <c r="I50" s="10"/>
      <c r="J50" s="10"/>
    </row>
    <row r="51" spans="1:10" ht="18">
      <c r="A51" s="10"/>
      <c r="B51" s="13"/>
      <c r="C51" s="13"/>
      <c r="D51" s="13"/>
      <c r="E51" s="18"/>
      <c r="F51" s="13"/>
      <c r="G51" s="18"/>
      <c r="H51" s="10"/>
      <c r="I51" s="10"/>
      <c r="J51" s="10"/>
    </row>
    <row r="52" spans="1:10" ht="18">
      <c r="A52" s="10"/>
      <c r="B52" s="13"/>
      <c r="C52" s="13" t="s">
        <v>123</v>
      </c>
      <c r="D52" s="13"/>
      <c r="E52" s="79">
        <f>+E50+E48</f>
        <v>279307</v>
      </c>
      <c r="F52" s="13"/>
      <c r="G52" s="79">
        <f>+G50+G48</f>
        <v>273625</v>
      </c>
      <c r="H52" s="10"/>
      <c r="I52" s="10"/>
      <c r="J52" s="10"/>
    </row>
    <row r="53" spans="1:10" ht="18">
      <c r="A53" s="10"/>
      <c r="B53" s="13"/>
      <c r="C53" s="13"/>
      <c r="D53" s="13"/>
      <c r="E53" s="42"/>
      <c r="F53" s="13"/>
      <c r="G53" s="42"/>
      <c r="H53" s="10"/>
      <c r="I53" s="10"/>
      <c r="J53" s="10"/>
    </row>
    <row r="54" spans="1:10" ht="18">
      <c r="A54" s="10"/>
      <c r="B54" s="13"/>
      <c r="C54" s="13"/>
      <c r="D54" s="13"/>
      <c r="E54" s="42"/>
      <c r="F54" s="13"/>
      <c r="G54" s="42"/>
      <c r="H54" s="10"/>
      <c r="I54" s="10"/>
      <c r="J54" s="10"/>
    </row>
    <row r="55" spans="1:10" ht="18">
      <c r="A55" s="10"/>
      <c r="B55" s="13" t="s">
        <v>74</v>
      </c>
      <c r="C55" s="13"/>
      <c r="D55" s="13"/>
      <c r="E55" s="42"/>
      <c r="F55" s="13"/>
      <c r="G55" s="42"/>
      <c r="H55" s="10"/>
      <c r="I55" s="10"/>
      <c r="J55" s="10"/>
    </row>
    <row r="56" spans="1:10" ht="18">
      <c r="A56" s="10"/>
      <c r="B56" s="13"/>
      <c r="C56" s="13" t="s">
        <v>76</v>
      </c>
      <c r="D56" s="13"/>
      <c r="E56" s="42">
        <v>8471</v>
      </c>
      <c r="F56" s="13"/>
      <c r="G56" s="42">
        <v>13674</v>
      </c>
      <c r="H56" s="10"/>
      <c r="I56" s="10"/>
      <c r="J56" s="10"/>
    </row>
    <row r="57" spans="1:10" ht="18">
      <c r="A57" s="10"/>
      <c r="B57" s="13"/>
      <c r="C57" s="13" t="s">
        <v>46</v>
      </c>
      <c r="D57" s="13"/>
      <c r="E57" s="42">
        <v>48700</v>
      </c>
      <c r="F57" s="13"/>
      <c r="G57" s="42">
        <v>8700</v>
      </c>
      <c r="H57" s="10"/>
      <c r="I57" s="10"/>
      <c r="J57" s="10"/>
    </row>
    <row r="58" spans="1:10" ht="18">
      <c r="A58" s="10"/>
      <c r="B58" s="13"/>
      <c r="C58" s="13" t="s">
        <v>49</v>
      </c>
      <c r="D58" s="13"/>
      <c r="E58" s="42">
        <v>62</v>
      </c>
      <c r="F58" s="13"/>
      <c r="G58" s="42">
        <v>154</v>
      </c>
      <c r="H58" s="10"/>
      <c r="I58" s="10"/>
      <c r="J58" s="10"/>
    </row>
    <row r="59" spans="1:10" ht="18">
      <c r="A59" s="10"/>
      <c r="B59" s="13"/>
      <c r="C59" s="13" t="s">
        <v>53</v>
      </c>
      <c r="D59" s="13"/>
      <c r="E59" s="42">
        <v>85000</v>
      </c>
      <c r="F59" s="13"/>
      <c r="G59" s="42">
        <v>85000</v>
      </c>
      <c r="H59" s="10"/>
      <c r="I59" s="10"/>
      <c r="J59" s="10"/>
    </row>
    <row r="60" spans="1:10" ht="18">
      <c r="A60" s="10"/>
      <c r="B60" s="13"/>
      <c r="C60" s="13" t="s">
        <v>50</v>
      </c>
      <c r="D60" s="13"/>
      <c r="E60" s="42">
        <v>128</v>
      </c>
      <c r="F60" s="13"/>
      <c r="G60" s="42">
        <v>128</v>
      </c>
      <c r="H60" s="10"/>
      <c r="I60" s="10"/>
      <c r="J60" s="10"/>
    </row>
    <row r="61" spans="1:10" ht="18.75" thickBot="1">
      <c r="A61" s="10"/>
      <c r="B61" s="13"/>
      <c r="C61" s="13"/>
      <c r="D61" s="13"/>
      <c r="E61" s="42"/>
      <c r="F61" s="13"/>
      <c r="G61" s="42"/>
      <c r="H61" s="10"/>
      <c r="I61" s="10"/>
      <c r="J61" s="10"/>
    </row>
    <row r="62" spans="1:10" ht="18.75" thickBot="1">
      <c r="A62" s="10"/>
      <c r="B62" s="13"/>
      <c r="C62" s="13"/>
      <c r="D62" s="13"/>
      <c r="E62" s="44">
        <f>SUM(E52:E60)</f>
        <v>421668</v>
      </c>
      <c r="F62" s="13"/>
      <c r="G62" s="44">
        <f>SUM(G52:G60)</f>
        <v>381281</v>
      </c>
      <c r="H62" s="10"/>
      <c r="I62" s="10"/>
      <c r="J62" s="10"/>
    </row>
    <row r="63" spans="1:10" ht="18">
      <c r="A63" s="10"/>
      <c r="B63" s="13"/>
      <c r="C63" s="13"/>
      <c r="D63" s="13"/>
      <c r="E63" s="44"/>
      <c r="F63" s="13"/>
      <c r="G63" s="44"/>
      <c r="H63" s="10"/>
      <c r="I63" s="10"/>
      <c r="J63" s="10"/>
    </row>
    <row r="64" spans="1:10" ht="18">
      <c r="A64" s="10"/>
      <c r="D64" s="13"/>
      <c r="H64" s="10"/>
      <c r="I64" s="10"/>
      <c r="J64" s="10"/>
    </row>
    <row r="65" spans="1:10" ht="18.75" thickBot="1">
      <c r="A65" s="10"/>
      <c r="B65" s="13" t="s">
        <v>139</v>
      </c>
      <c r="D65" s="31"/>
      <c r="E65" s="100">
        <v>0.33</v>
      </c>
      <c r="F65" s="13"/>
      <c r="G65" s="100">
        <v>0.32</v>
      </c>
      <c r="H65" s="10"/>
      <c r="I65" s="10"/>
      <c r="J65" s="10"/>
    </row>
    <row r="66" spans="1:10" ht="18">
      <c r="A66" s="10"/>
      <c r="C66" s="99" t="s">
        <v>141</v>
      </c>
      <c r="D66" s="31"/>
      <c r="E66" s="10"/>
      <c r="F66" s="10"/>
      <c r="G66" s="10"/>
      <c r="H66" s="10"/>
      <c r="I66" s="10"/>
      <c r="J66" s="10"/>
    </row>
    <row r="67" spans="1:10" ht="15.75">
      <c r="A67" s="10"/>
      <c r="C67" s="97"/>
      <c r="D67" s="31"/>
      <c r="E67" s="10"/>
      <c r="F67" s="10"/>
      <c r="G67" s="10"/>
      <c r="H67" s="10"/>
      <c r="I67" s="10"/>
      <c r="J67" s="10"/>
    </row>
    <row r="68" spans="1:10" ht="18">
      <c r="A68" s="10"/>
      <c r="B68" s="98" t="s">
        <v>140</v>
      </c>
      <c r="C68" s="1" t="s">
        <v>143</v>
      </c>
      <c r="D68" s="31"/>
      <c r="E68" s="10"/>
      <c r="F68" s="10"/>
      <c r="G68" s="10"/>
      <c r="H68" s="10"/>
      <c r="I68" s="10"/>
      <c r="J68" s="10"/>
    </row>
    <row r="69" spans="1:10" ht="15.75">
      <c r="A69" s="10"/>
      <c r="C69" s="1" t="s">
        <v>142</v>
      </c>
      <c r="D69" s="31"/>
      <c r="E69" s="10"/>
      <c r="F69" s="10"/>
      <c r="G69" s="10"/>
      <c r="H69" s="10"/>
      <c r="I69" s="10"/>
      <c r="J69" s="10"/>
    </row>
    <row r="70" spans="1:10" ht="15.75">
      <c r="A70" s="10"/>
      <c r="C70" s="31"/>
      <c r="D70" s="31"/>
      <c r="E70" s="10"/>
      <c r="F70" s="10"/>
      <c r="G70" s="10"/>
      <c r="H70" s="10"/>
      <c r="I70" s="10"/>
      <c r="J70" s="10"/>
    </row>
    <row r="71" spans="1:10" ht="15.75">
      <c r="A71" s="10"/>
      <c r="B71" s="31" t="s">
        <v>75</v>
      </c>
      <c r="C71" s="10"/>
      <c r="D71" s="10"/>
      <c r="E71" s="10"/>
      <c r="F71" s="10"/>
      <c r="G71" s="10"/>
      <c r="H71" s="10"/>
      <c r="I71" s="10"/>
      <c r="J71" s="10"/>
    </row>
    <row r="72" spans="1:10" ht="15.75">
      <c r="A72" s="10"/>
      <c r="B72" s="31" t="str">
        <f>'Income Statemen'!C58</f>
        <v> Annual Financial Report for the year ended 31st March 2007)</v>
      </c>
      <c r="C72" s="10"/>
      <c r="D72" s="10"/>
      <c r="E72" s="10"/>
      <c r="F72" s="10"/>
      <c r="G72" s="10"/>
      <c r="H72" s="10"/>
      <c r="I72" s="10"/>
      <c r="J72" s="10"/>
    </row>
    <row r="73" spans="1:10" ht="18.75">
      <c r="A73" s="2"/>
      <c r="B73" s="3"/>
      <c r="C73" s="3"/>
      <c r="D73" s="3"/>
      <c r="E73" s="3"/>
      <c r="F73" s="3"/>
      <c r="G73" s="3"/>
      <c r="H73" s="3"/>
      <c r="I73" s="3"/>
      <c r="J73" s="5"/>
    </row>
    <row r="74" spans="1:10" ht="18.75">
      <c r="A74" s="2"/>
      <c r="B74" s="3"/>
      <c r="C74" s="3"/>
      <c r="D74" s="3"/>
      <c r="E74" s="4">
        <f>+E62-E42</f>
        <v>0</v>
      </c>
      <c r="F74" s="3"/>
      <c r="G74" s="4">
        <f>+G62-G42</f>
        <v>0</v>
      </c>
      <c r="H74" s="3"/>
      <c r="I74" s="3"/>
      <c r="J74" s="5"/>
    </row>
    <row r="75" spans="1:10" ht="18.75">
      <c r="A75" s="2"/>
      <c r="B75" s="3"/>
      <c r="C75" s="3"/>
      <c r="D75" s="3"/>
      <c r="E75" s="4"/>
      <c r="F75" s="4"/>
      <c r="G75" s="4"/>
      <c r="H75" s="3"/>
      <c r="I75" s="3"/>
      <c r="J75" s="5"/>
    </row>
    <row r="76" spans="2:10" ht="18">
      <c r="B76" s="5"/>
      <c r="C76" s="5"/>
      <c r="D76" s="5"/>
      <c r="E76" s="91"/>
      <c r="F76" s="5"/>
      <c r="G76" s="91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91"/>
      <c r="F78" s="5"/>
      <c r="G78" s="91"/>
      <c r="H78" s="5"/>
      <c r="I78" s="5"/>
      <c r="J78" s="5"/>
    </row>
    <row r="79" spans="2:10" ht="18">
      <c r="B79" s="5"/>
      <c r="C79" s="5"/>
      <c r="D79" s="5"/>
      <c r="E79" s="91"/>
      <c r="F79" s="5"/>
      <c r="G79" s="91"/>
      <c r="H79" s="5"/>
      <c r="I79" s="5"/>
      <c r="J79" s="5"/>
    </row>
    <row r="80" spans="2:10" ht="18">
      <c r="B80" s="5"/>
      <c r="C80" s="5"/>
      <c r="D80" s="5"/>
      <c r="E80" s="91"/>
      <c r="F80" s="5"/>
      <c r="G80" s="91"/>
      <c r="H80" s="5"/>
      <c r="I80" s="5"/>
      <c r="J80" s="5"/>
    </row>
    <row r="81" spans="2:10" ht="18">
      <c r="B81" s="5"/>
      <c r="C81" s="5"/>
      <c r="D81" s="5"/>
      <c r="E81" s="93"/>
      <c r="F81" s="94"/>
      <c r="G81" s="93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92"/>
      <c r="F83" s="5"/>
      <c r="G83" s="92"/>
      <c r="H83" s="5"/>
      <c r="I83" s="5"/>
      <c r="J83" s="5"/>
    </row>
    <row r="84" spans="2:10" ht="18">
      <c r="B84" s="5"/>
      <c r="C84" s="5"/>
      <c r="D84" s="5"/>
      <c r="E84" s="91"/>
      <c r="F84" s="5"/>
      <c r="G84" s="91"/>
      <c r="H84" s="5"/>
      <c r="I84" s="5"/>
      <c r="J84" s="5"/>
    </row>
    <row r="85" spans="2:10" ht="18">
      <c r="B85" s="5"/>
      <c r="C85" s="5"/>
      <c r="D85" s="5"/>
      <c r="E85" s="91"/>
      <c r="F85" s="5"/>
      <c r="G85" s="91"/>
      <c r="H85" s="5"/>
      <c r="I85" s="5"/>
      <c r="J85" s="5"/>
    </row>
    <row r="86" spans="2:10" ht="18">
      <c r="B86" s="5"/>
      <c r="C86" s="5"/>
      <c r="D86" s="5"/>
      <c r="E86" s="91"/>
      <c r="F86" s="5"/>
      <c r="G86" s="91"/>
      <c r="H86" s="5"/>
      <c r="I86" s="5"/>
      <c r="J86" s="5"/>
    </row>
    <row r="87" spans="2:10" ht="18">
      <c r="B87" s="5"/>
      <c r="C87" s="5"/>
      <c r="D87" s="5"/>
      <c r="E87" s="93"/>
      <c r="F87" s="94"/>
      <c r="G87" s="93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95"/>
      <c r="F89" s="95"/>
      <c r="G89" s="9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">
      <c r="B126" s="5"/>
      <c r="C126" s="5"/>
      <c r="D126" s="5"/>
      <c r="E126" s="5"/>
      <c r="F126" s="5"/>
      <c r="G126" s="5"/>
      <c r="H126" s="5"/>
      <c r="I126" s="5"/>
      <c r="J126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0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65"/>
  <sheetViews>
    <sheetView showOutlineSymbols="0" view="pageBreakPreview" zoomScale="60" zoomScaleNormal="60" workbookViewId="0" topLeftCell="A14">
      <selection activeCell="J14" sqref="J14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2.10546875" style="1" customWidth="1"/>
    <col min="9" max="9" width="11.10546875" style="1" customWidth="1"/>
    <col min="10" max="10" width="1.88671875" style="1" customWidth="1"/>
    <col min="11" max="11" width="10.77734375" style="1" customWidth="1"/>
    <col min="12" max="12" width="2.21484375" style="1" customWidth="1"/>
    <col min="13" max="13" width="9.6640625" style="1" customWidth="1"/>
    <col min="14" max="14" width="1.886718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6" t="s">
        <v>47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0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39" t="s">
        <v>51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39" t="str">
        <f>'Income Statemen'!C7</f>
        <v>FOR THE QUARTER ENDED 31 DECEMBER 2007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15" ht="18">
      <c r="A10" s="10"/>
      <c r="B10" s="12"/>
      <c r="C10" s="10"/>
      <c r="D10" s="18"/>
      <c r="E10" s="74" t="s">
        <v>104</v>
      </c>
      <c r="F10" s="10"/>
      <c r="G10" s="10"/>
      <c r="H10" s="10"/>
      <c r="I10" s="10"/>
      <c r="J10" s="10"/>
      <c r="M10" s="75" t="s">
        <v>101</v>
      </c>
      <c r="N10" s="75"/>
      <c r="O10" s="75" t="s">
        <v>30</v>
      </c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5" t="s">
        <v>102</v>
      </c>
      <c r="N11" s="75"/>
      <c r="O11" s="75" t="s">
        <v>103</v>
      </c>
    </row>
    <row r="12" spans="1:15" ht="18">
      <c r="A12" s="10"/>
      <c r="B12" s="12"/>
      <c r="C12" s="10"/>
      <c r="D12" s="30"/>
      <c r="E12" s="31" t="s">
        <v>70</v>
      </c>
      <c r="F12" s="10"/>
      <c r="G12" s="10"/>
      <c r="H12" s="10"/>
      <c r="I12" s="47" t="s">
        <v>27</v>
      </c>
      <c r="J12" s="10"/>
      <c r="K12" s="10"/>
      <c r="M12" s="47"/>
      <c r="N12" s="31"/>
      <c r="O12" s="31"/>
    </row>
    <row r="13" spans="1:251" ht="15.75">
      <c r="A13" s="10"/>
      <c r="B13" s="45"/>
      <c r="C13" s="10"/>
      <c r="D13" s="10"/>
      <c r="E13" s="10"/>
      <c r="F13" s="10"/>
      <c r="G13" s="38"/>
      <c r="H13" s="10"/>
      <c r="I13" s="14" t="s">
        <v>14</v>
      </c>
      <c r="J13" s="10"/>
      <c r="K13" s="10"/>
      <c r="L13" s="6"/>
      <c r="M13" s="14"/>
      <c r="N13" s="10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5" ht="15">
      <c r="A14" s="10"/>
      <c r="B14" s="10"/>
      <c r="C14" s="10"/>
      <c r="D14" s="10"/>
      <c r="E14" s="10"/>
      <c r="F14" s="10"/>
      <c r="G14" s="15" t="s">
        <v>25</v>
      </c>
      <c r="H14" s="10"/>
      <c r="I14" s="10"/>
      <c r="J14" s="10"/>
      <c r="K14" s="10"/>
      <c r="M14" s="10"/>
      <c r="N14" s="10"/>
      <c r="O14" s="10"/>
    </row>
    <row r="15" spans="1:15" ht="15.75">
      <c r="A15" s="10"/>
      <c r="B15" s="10"/>
      <c r="C15" s="15"/>
      <c r="D15" s="15"/>
      <c r="E15" s="15" t="s">
        <v>20</v>
      </c>
      <c r="F15" s="15" t="s">
        <v>20</v>
      </c>
      <c r="G15" s="15" t="s">
        <v>26</v>
      </c>
      <c r="H15" s="15"/>
      <c r="I15" s="15"/>
      <c r="J15" s="14"/>
      <c r="K15" s="14"/>
      <c r="M15" s="15"/>
      <c r="N15" s="14"/>
      <c r="O15" s="14"/>
    </row>
    <row r="16" spans="1:15" ht="15.75">
      <c r="A16" s="10"/>
      <c r="B16" s="10"/>
      <c r="C16" s="15" t="s">
        <v>20</v>
      </c>
      <c r="D16" s="15"/>
      <c r="E16" s="15" t="s">
        <v>22</v>
      </c>
      <c r="F16" s="15" t="s">
        <v>24</v>
      </c>
      <c r="G16" s="15" t="s">
        <v>67</v>
      </c>
      <c r="H16" s="15"/>
      <c r="I16" s="15" t="s">
        <v>28</v>
      </c>
      <c r="J16" s="14"/>
      <c r="K16" s="15"/>
      <c r="M16" s="15"/>
      <c r="N16" s="14"/>
      <c r="O16" s="15"/>
    </row>
    <row r="17" spans="1:15" ht="15.75">
      <c r="A17" s="10"/>
      <c r="B17" s="10"/>
      <c r="C17" s="48" t="s">
        <v>21</v>
      </c>
      <c r="D17" s="15"/>
      <c r="E17" s="48" t="s">
        <v>23</v>
      </c>
      <c r="F17" s="48" t="s">
        <v>23</v>
      </c>
      <c r="G17" s="48" t="s">
        <v>23</v>
      </c>
      <c r="H17" s="15"/>
      <c r="I17" s="48" t="s">
        <v>29</v>
      </c>
      <c r="J17" s="14"/>
      <c r="K17" s="48" t="s">
        <v>30</v>
      </c>
      <c r="M17" s="48"/>
      <c r="N17" s="14"/>
      <c r="O17" s="48"/>
    </row>
    <row r="18" spans="1:15" ht="15">
      <c r="A18" s="10"/>
      <c r="B18" s="10"/>
      <c r="C18" s="15" t="s">
        <v>6</v>
      </c>
      <c r="D18" s="10"/>
      <c r="E18" s="15" t="s">
        <v>6</v>
      </c>
      <c r="F18" s="15" t="s">
        <v>6</v>
      </c>
      <c r="G18" s="15" t="s">
        <v>6</v>
      </c>
      <c r="H18" s="10"/>
      <c r="I18" s="15" t="s">
        <v>6</v>
      </c>
      <c r="J18" s="10"/>
      <c r="K18" s="15" t="s">
        <v>6</v>
      </c>
      <c r="M18" s="15" t="s">
        <v>6</v>
      </c>
      <c r="N18" s="10"/>
      <c r="O18" s="15" t="s">
        <v>6</v>
      </c>
    </row>
    <row r="19" spans="1:15" ht="18">
      <c r="A19" s="10"/>
      <c r="B19" s="30" t="s">
        <v>130</v>
      </c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  <c r="O19" s="13"/>
    </row>
    <row r="20" spans="1:15" ht="18">
      <c r="A20" s="10"/>
      <c r="B20" s="12" t="s">
        <v>131</v>
      </c>
      <c r="C20" s="13"/>
      <c r="D20" s="13"/>
      <c r="E20" s="13"/>
      <c r="F20" s="13"/>
      <c r="G20" s="13"/>
      <c r="H20" s="13"/>
      <c r="I20" s="13"/>
      <c r="J20" s="13"/>
      <c r="K20" s="13"/>
      <c r="M20" s="13"/>
      <c r="N20" s="13"/>
      <c r="O20" s="13"/>
    </row>
    <row r="21" spans="1:15" ht="18">
      <c r="A21" s="10"/>
      <c r="B21" s="13" t="s">
        <v>16</v>
      </c>
      <c r="C21" s="18">
        <f>'Balance Sheet'!G45</f>
        <v>171710</v>
      </c>
      <c r="D21" s="18"/>
      <c r="E21" s="18">
        <v>19911</v>
      </c>
      <c r="F21" s="18">
        <v>8930</v>
      </c>
      <c r="G21" s="18">
        <v>-476</v>
      </c>
      <c r="H21" s="18"/>
      <c r="I21" s="18">
        <v>76557</v>
      </c>
      <c r="J21" s="18"/>
      <c r="K21" s="18">
        <f>SUM(C21:I21)</f>
        <v>276632</v>
      </c>
      <c r="M21" s="18">
        <v>-3007</v>
      </c>
      <c r="N21" s="18"/>
      <c r="O21" s="18">
        <f>+M21+K21</f>
        <v>273625</v>
      </c>
    </row>
    <row r="22" spans="1:15" ht="18">
      <c r="A22" s="10"/>
      <c r="B22" s="13" t="s">
        <v>112</v>
      </c>
      <c r="C22" s="18"/>
      <c r="D22" s="18"/>
      <c r="E22" s="18"/>
      <c r="F22" s="18"/>
      <c r="G22" s="18"/>
      <c r="H22" s="18"/>
      <c r="J22" s="18"/>
      <c r="K22" s="18"/>
      <c r="M22" s="18"/>
      <c r="N22" s="18"/>
      <c r="O22" s="18"/>
    </row>
    <row r="23" spans="1:15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M23" s="18"/>
      <c r="N23" s="18"/>
      <c r="O23" s="18"/>
    </row>
    <row r="24" spans="1:15" ht="18">
      <c r="A24" s="10"/>
      <c r="B24" s="13" t="s">
        <v>17</v>
      </c>
      <c r="C24" s="29">
        <f>C29-C21</f>
        <v>0</v>
      </c>
      <c r="D24" s="29"/>
      <c r="E24" s="29">
        <f>E29-E21</f>
        <v>0</v>
      </c>
      <c r="F24" s="29">
        <v>0</v>
      </c>
      <c r="G24" s="29">
        <f>G29-G21</f>
        <v>-3360</v>
      </c>
      <c r="H24" s="18"/>
      <c r="I24" s="29">
        <f>'Income Statemen'!I43</f>
        <v>15731</v>
      </c>
      <c r="J24" s="18"/>
      <c r="K24" s="18">
        <f>+I24+G24</f>
        <v>12371</v>
      </c>
      <c r="M24" s="29">
        <f>'Income Statemen'!I44</f>
        <v>832</v>
      </c>
      <c r="N24" s="18"/>
      <c r="O24" s="18">
        <f>+M24+K24</f>
        <v>13203</v>
      </c>
    </row>
    <row r="25" spans="1:15" ht="18">
      <c r="A25" s="10"/>
      <c r="B25" s="13" t="s">
        <v>18</v>
      </c>
      <c r="C25" s="49"/>
      <c r="D25" s="49"/>
      <c r="E25" s="18"/>
      <c r="F25" s="18"/>
      <c r="G25" s="18"/>
      <c r="H25" s="18"/>
      <c r="I25" s="18"/>
      <c r="J25" s="18"/>
      <c r="K25" s="18"/>
      <c r="M25" s="18"/>
      <c r="N25" s="18"/>
      <c r="O25" s="18"/>
    </row>
    <row r="26" spans="1:15" ht="18">
      <c r="A26" s="10"/>
      <c r="B26" s="13"/>
      <c r="C26" s="49"/>
      <c r="D26" s="49"/>
      <c r="E26" s="18"/>
      <c r="F26" s="18"/>
      <c r="G26" s="18"/>
      <c r="H26" s="18"/>
      <c r="I26" s="18"/>
      <c r="J26" s="18"/>
      <c r="K26" s="18"/>
      <c r="M26" s="18"/>
      <c r="N26" s="18"/>
      <c r="O26" s="18"/>
    </row>
    <row r="27" spans="1:15" ht="18">
      <c r="A27" s="10"/>
      <c r="B27" s="13" t="s">
        <v>135</v>
      </c>
      <c r="C27" s="49"/>
      <c r="D27" s="49"/>
      <c r="E27" s="18"/>
      <c r="F27" s="18"/>
      <c r="G27" s="18"/>
      <c r="H27" s="18"/>
      <c r="I27" s="18">
        <v>-7521</v>
      </c>
      <c r="J27" s="18"/>
      <c r="K27" s="18">
        <f>+I27+G27</f>
        <v>-7521</v>
      </c>
      <c r="M27" s="29"/>
      <c r="N27" s="18"/>
      <c r="O27" s="18">
        <f>+M27+K27</f>
        <v>-7521</v>
      </c>
    </row>
    <row r="28" spans="1:15" ht="18.75" thickBot="1">
      <c r="A28" s="10"/>
      <c r="B28" s="13"/>
      <c r="C28" s="18"/>
      <c r="D28" s="22"/>
      <c r="E28" s="18"/>
      <c r="G28" s="18"/>
      <c r="H28" s="18"/>
      <c r="I28" s="18"/>
      <c r="J28" s="18"/>
      <c r="K28" s="18"/>
      <c r="M28" s="18"/>
      <c r="N28" s="18"/>
      <c r="O28" s="18"/>
    </row>
    <row r="29" spans="1:15" ht="18.75" thickBot="1">
      <c r="A29" s="10"/>
      <c r="B29" s="30" t="s">
        <v>91</v>
      </c>
      <c r="C29" s="25">
        <f>'Balance Sheet'!E45</f>
        <v>171710</v>
      </c>
      <c r="D29" s="21"/>
      <c r="E29" s="25">
        <v>19911</v>
      </c>
      <c r="F29" s="25">
        <f>SUM(F21:F25)</f>
        <v>8930</v>
      </c>
      <c r="G29" s="25">
        <v>-3836</v>
      </c>
      <c r="H29" s="24"/>
      <c r="I29" s="25">
        <f>SUM(I21:I28)</f>
        <v>84767</v>
      </c>
      <c r="J29" s="24"/>
      <c r="K29" s="25">
        <f>+K24+K21+K27</f>
        <v>281482</v>
      </c>
      <c r="M29" s="25">
        <f>SUM(M21:M28)</f>
        <v>-2175</v>
      </c>
      <c r="N29" s="24"/>
      <c r="O29" s="25">
        <f>SUM(O21:O28)</f>
        <v>279307</v>
      </c>
    </row>
    <row r="30" spans="1:15" ht="18">
      <c r="A30" s="10"/>
      <c r="B30" s="13"/>
      <c r="C30" s="26"/>
      <c r="D30" s="22"/>
      <c r="E30" s="26"/>
      <c r="F30" s="26"/>
      <c r="G30" s="26"/>
      <c r="H30" s="18"/>
      <c r="I30" s="26"/>
      <c r="J30" s="18"/>
      <c r="K30" s="26"/>
      <c r="M30" s="26"/>
      <c r="N30" s="18"/>
      <c r="O30" s="26"/>
    </row>
    <row r="31" spans="1:15" ht="18">
      <c r="A31" s="10"/>
      <c r="B31" s="10"/>
      <c r="C31" s="18"/>
      <c r="D31" s="22"/>
      <c r="E31" s="18"/>
      <c r="F31" s="18"/>
      <c r="G31" s="18"/>
      <c r="H31" s="18"/>
      <c r="I31" s="18"/>
      <c r="J31" s="18"/>
      <c r="K31" s="18"/>
      <c r="M31" s="18"/>
      <c r="N31" s="18"/>
      <c r="O31" s="18"/>
    </row>
    <row r="32" spans="1:15" ht="18">
      <c r="A32" s="10"/>
      <c r="B32" s="63" t="str">
        <f>+B19</f>
        <v>9 months quarter</v>
      </c>
      <c r="C32" s="18"/>
      <c r="D32" s="22"/>
      <c r="E32" s="18"/>
      <c r="F32" s="18"/>
      <c r="G32" s="18"/>
      <c r="H32" s="18"/>
      <c r="I32" s="18"/>
      <c r="J32" s="18"/>
      <c r="K32" s="18"/>
      <c r="M32" s="18"/>
      <c r="N32" s="18"/>
      <c r="O32" s="18"/>
    </row>
    <row r="33" spans="1:15" ht="18">
      <c r="A33" s="10"/>
      <c r="B33" s="12" t="s">
        <v>132</v>
      </c>
      <c r="C33" s="18"/>
      <c r="D33" s="22"/>
      <c r="E33" s="18"/>
      <c r="F33" s="18"/>
      <c r="G33" s="18"/>
      <c r="H33" s="18"/>
      <c r="I33" s="18"/>
      <c r="J33" s="18"/>
      <c r="K33" s="18"/>
      <c r="M33" s="18"/>
      <c r="N33" s="18"/>
      <c r="O33" s="18"/>
    </row>
    <row r="34" spans="1:15" ht="18">
      <c r="A34" s="10"/>
      <c r="B34" s="13" t="s">
        <v>16</v>
      </c>
      <c r="C34" s="18"/>
      <c r="D34" s="22"/>
      <c r="E34" s="18"/>
      <c r="F34" s="18"/>
      <c r="G34" s="18"/>
      <c r="H34" s="18"/>
      <c r="I34" s="18"/>
      <c r="J34" s="18"/>
      <c r="K34" s="18"/>
      <c r="M34" s="18"/>
      <c r="N34" s="18"/>
      <c r="O34" s="18"/>
    </row>
    <row r="35" spans="1:15" ht="18">
      <c r="A35" s="10"/>
      <c r="B35" s="13" t="s">
        <v>100</v>
      </c>
      <c r="C35" s="18">
        <v>171710</v>
      </c>
      <c r="D35" s="22"/>
      <c r="E35" s="18">
        <v>19911</v>
      </c>
      <c r="F35" s="18">
        <v>8930</v>
      </c>
      <c r="G35" s="18">
        <v>14428</v>
      </c>
      <c r="H35" s="18"/>
      <c r="I35" s="18">
        <v>46512</v>
      </c>
      <c r="J35" s="18"/>
      <c r="K35" s="18">
        <f>SUM(C35:I35)</f>
        <v>261491</v>
      </c>
      <c r="M35" s="18">
        <v>-4053</v>
      </c>
      <c r="N35" s="18"/>
      <c r="O35" s="18">
        <f>+M35+K35</f>
        <v>257438</v>
      </c>
    </row>
    <row r="36" spans="1:15" ht="18">
      <c r="A36" s="10"/>
      <c r="B36" s="13"/>
      <c r="C36" s="18"/>
      <c r="D36" s="22"/>
      <c r="E36" s="18"/>
      <c r="F36" s="18"/>
      <c r="G36" s="18"/>
      <c r="H36" s="18"/>
      <c r="I36" s="18"/>
      <c r="J36" s="18"/>
      <c r="K36" s="18"/>
      <c r="M36" s="18"/>
      <c r="N36" s="18"/>
      <c r="O36" s="18"/>
    </row>
    <row r="37" spans="1:15" ht="18">
      <c r="A37" s="10"/>
      <c r="B37" s="13" t="s">
        <v>17</v>
      </c>
      <c r="C37" s="29">
        <f>C42-C35</f>
        <v>0</v>
      </c>
      <c r="D37" s="68"/>
      <c r="E37" s="29">
        <f>E42-E35</f>
        <v>0</v>
      </c>
      <c r="F37" s="29">
        <f>F42-F35</f>
        <v>0</v>
      </c>
      <c r="G37" s="29">
        <f>+G42-G35-G40</f>
        <v>3107</v>
      </c>
      <c r="H37" s="18"/>
      <c r="I37" s="29">
        <f>'Income Statemen'!K43</f>
        <v>15870</v>
      </c>
      <c r="J37" s="18"/>
      <c r="K37" s="18">
        <f>SUM(C37:I37)</f>
        <v>18977</v>
      </c>
      <c r="M37" s="29">
        <f>+'Income Statemen'!K44</f>
        <v>492</v>
      </c>
      <c r="N37" s="18"/>
      <c r="O37" s="18">
        <f>+M37+K37</f>
        <v>19469</v>
      </c>
    </row>
    <row r="38" spans="1:15" ht="18">
      <c r="A38" s="10"/>
      <c r="B38" s="13" t="s">
        <v>18</v>
      </c>
      <c r="C38" s="49"/>
      <c r="D38" s="72"/>
      <c r="E38" s="18"/>
      <c r="F38" s="18"/>
      <c r="G38" s="18"/>
      <c r="H38" s="18"/>
      <c r="I38" s="18"/>
      <c r="J38" s="18"/>
      <c r="K38" s="18"/>
      <c r="M38" s="18"/>
      <c r="N38" s="18"/>
      <c r="O38" s="18"/>
    </row>
    <row r="39" spans="1:15" ht="18">
      <c r="A39" s="10"/>
      <c r="B39" s="13"/>
      <c r="C39" s="49"/>
      <c r="D39" s="72"/>
      <c r="E39" s="18"/>
      <c r="F39" s="18"/>
      <c r="G39" s="18"/>
      <c r="H39" s="18"/>
      <c r="I39" s="18"/>
      <c r="J39" s="18"/>
      <c r="K39" s="18"/>
      <c r="M39" s="18"/>
      <c r="N39" s="18"/>
      <c r="O39" s="18"/>
    </row>
    <row r="40" spans="1:15" ht="18">
      <c r="A40" s="10"/>
      <c r="B40" s="13" t="s">
        <v>135</v>
      </c>
      <c r="C40" s="49"/>
      <c r="D40" s="49"/>
      <c r="E40" s="18"/>
      <c r="F40" s="18"/>
      <c r="G40" s="18"/>
      <c r="H40" s="18"/>
      <c r="I40" s="18">
        <v>-6182</v>
      </c>
      <c r="J40" s="18"/>
      <c r="K40" s="18">
        <f>+I40+G40</f>
        <v>-6182</v>
      </c>
      <c r="M40" s="29"/>
      <c r="N40" s="18"/>
      <c r="O40" s="18">
        <f>+M40+K40</f>
        <v>-6182</v>
      </c>
    </row>
    <row r="41" spans="1:15" ht="18.75" thickBot="1">
      <c r="A41" s="10"/>
      <c r="B41" s="13"/>
      <c r="C41" s="18"/>
      <c r="D41" s="22"/>
      <c r="E41" s="18"/>
      <c r="F41" s="18"/>
      <c r="G41" s="18"/>
      <c r="H41" s="18"/>
      <c r="I41" s="18"/>
      <c r="J41" s="18"/>
      <c r="K41" s="18"/>
      <c r="M41" s="18"/>
      <c r="N41" s="18"/>
      <c r="O41" s="18"/>
    </row>
    <row r="42" spans="1:15" ht="18.75" thickBot="1">
      <c r="A42" s="10"/>
      <c r="B42" s="30" t="s">
        <v>92</v>
      </c>
      <c r="C42" s="25">
        <v>171710</v>
      </c>
      <c r="D42" s="21"/>
      <c r="E42" s="25">
        <v>19911</v>
      </c>
      <c r="F42" s="25">
        <v>8930</v>
      </c>
      <c r="G42" s="25">
        <v>17535</v>
      </c>
      <c r="H42" s="24"/>
      <c r="I42" s="25">
        <f>SUM(I34:I41)</f>
        <v>56200</v>
      </c>
      <c r="J42" s="24"/>
      <c r="K42" s="25">
        <f>SUM(C42:I42)</f>
        <v>274286</v>
      </c>
      <c r="M42" s="25">
        <f>+M37+M35</f>
        <v>-3561</v>
      </c>
      <c r="N42" s="24"/>
      <c r="O42" s="25">
        <f>SUM(O34:O41)</f>
        <v>270725</v>
      </c>
    </row>
    <row r="43" spans="1:15" ht="18">
      <c r="A43" s="10"/>
      <c r="B43" s="10"/>
      <c r="C43" s="26"/>
      <c r="D43" s="18"/>
      <c r="E43" s="26"/>
      <c r="F43" s="26"/>
      <c r="G43" s="26"/>
      <c r="H43" s="18"/>
      <c r="I43" s="26"/>
      <c r="J43" s="18"/>
      <c r="K43" s="26"/>
      <c r="M43" s="26"/>
      <c r="N43" s="18"/>
      <c r="O43" s="26"/>
    </row>
    <row r="44" spans="1:15" ht="15">
      <c r="A44" s="10"/>
      <c r="B44" s="10"/>
      <c r="C44" s="20"/>
      <c r="D44" s="20"/>
      <c r="E44" s="20"/>
      <c r="F44" s="20"/>
      <c r="G44" s="20"/>
      <c r="H44" s="20"/>
      <c r="I44" s="20"/>
      <c r="J44" s="20"/>
      <c r="K44" s="20"/>
      <c r="M44" s="20"/>
      <c r="N44" s="20"/>
      <c r="O44" s="20"/>
    </row>
    <row r="45" spans="1:15" ht="15">
      <c r="A45" s="10"/>
      <c r="B45" s="10"/>
      <c r="C45" s="20"/>
      <c r="D45" s="20"/>
      <c r="E45" s="20"/>
      <c r="F45" s="20"/>
      <c r="G45" s="20"/>
      <c r="H45" s="20"/>
      <c r="I45" s="20"/>
      <c r="J45" s="20"/>
      <c r="K45" s="10"/>
      <c r="M45" s="20"/>
      <c r="N45" s="20"/>
      <c r="O45" s="10"/>
    </row>
    <row r="46" spans="1:15" ht="18">
      <c r="A46" s="10"/>
      <c r="B46" s="30" t="s">
        <v>19</v>
      </c>
      <c r="C46" s="10"/>
      <c r="D46" s="10"/>
      <c r="E46" s="10"/>
      <c r="F46" s="10"/>
      <c r="G46" s="10"/>
      <c r="H46" s="10"/>
      <c r="I46" s="10"/>
      <c r="J46" s="10"/>
      <c r="K46" s="10"/>
      <c r="M46" s="10"/>
      <c r="N46" s="10"/>
      <c r="O46" s="10"/>
    </row>
    <row r="47" spans="1:15" ht="18">
      <c r="A47" s="10"/>
      <c r="B47" s="30" t="s">
        <v>114</v>
      </c>
      <c r="C47" s="10"/>
      <c r="D47" s="10"/>
      <c r="E47" s="10"/>
      <c r="F47" s="10"/>
      <c r="G47" s="10"/>
      <c r="H47" s="10"/>
      <c r="I47" s="10"/>
      <c r="J47" s="10"/>
      <c r="K47" s="10"/>
      <c r="M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M48" s="10"/>
      <c r="N48" s="10"/>
      <c r="O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0"/>
      <c r="N53" s="10"/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printOptions horizontalCentered="1"/>
  <pageMargins left="0.5" right="0.5" top="0.5" bottom="0.5" header="0" footer="0"/>
  <pageSetup horizontalDpi="300" verticalDpi="300" orientation="landscape" paperSize="9" scale="61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10"/>
  <sheetViews>
    <sheetView showOutlineSymbols="0" workbookViewId="0" topLeftCell="A45">
      <selection activeCell="L47" sqref="L47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9.5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5"/>
      <c r="G1" s="10"/>
      <c r="H1" s="10"/>
      <c r="I1" s="10"/>
    </row>
    <row r="2" spans="1:9" ht="15">
      <c r="A2" s="10"/>
      <c r="B2" s="10"/>
      <c r="C2" s="10"/>
      <c r="D2" s="10"/>
      <c r="E2" s="10"/>
      <c r="F2" s="65"/>
      <c r="G2" s="10"/>
      <c r="H2" s="10"/>
      <c r="I2" s="10"/>
    </row>
    <row r="3" spans="1:9" ht="23.25">
      <c r="A3" s="10"/>
      <c r="B3" s="11" t="s">
        <v>47</v>
      </c>
      <c r="C3" s="11"/>
      <c r="D3" s="11"/>
      <c r="E3" s="10"/>
      <c r="F3" s="65"/>
      <c r="G3" s="10"/>
      <c r="H3" s="10"/>
      <c r="I3" s="10"/>
    </row>
    <row r="4" spans="1:9" ht="15">
      <c r="A4" s="10"/>
      <c r="B4" s="40" t="s">
        <v>48</v>
      </c>
      <c r="C4" s="10"/>
      <c r="D4" s="10"/>
      <c r="E4" s="10"/>
      <c r="F4" s="65"/>
      <c r="G4" s="10"/>
      <c r="H4" s="10"/>
      <c r="I4" s="10"/>
    </row>
    <row r="5" spans="1:9" ht="15">
      <c r="A5" s="10"/>
      <c r="B5" s="40"/>
      <c r="C5" s="10"/>
      <c r="D5" s="10"/>
      <c r="E5" s="10"/>
      <c r="F5" s="65"/>
      <c r="G5" s="10"/>
      <c r="H5" s="10"/>
      <c r="I5" s="10"/>
    </row>
    <row r="6" spans="1:9" ht="18">
      <c r="A6" s="10"/>
      <c r="B6" s="12" t="s">
        <v>52</v>
      </c>
      <c r="C6" s="12"/>
      <c r="D6" s="12"/>
      <c r="E6" s="10"/>
      <c r="F6" s="65"/>
      <c r="G6" s="10"/>
      <c r="H6" s="10"/>
      <c r="I6" s="10"/>
    </row>
    <row r="7" spans="1:9" ht="18">
      <c r="A7" s="10"/>
      <c r="B7" s="12" t="str">
        <f>'Equity Change'!B7</f>
        <v>FOR THE QUARTER ENDED 31 DECEMBER 2007</v>
      </c>
      <c r="C7" s="12"/>
      <c r="D7" s="12"/>
      <c r="E7" s="13"/>
      <c r="F7" s="55"/>
      <c r="G7" s="13"/>
      <c r="H7" s="13"/>
      <c r="I7" s="10"/>
    </row>
    <row r="8" spans="1:9" ht="18">
      <c r="A8" s="10"/>
      <c r="B8" s="30"/>
      <c r="C8" s="30"/>
      <c r="D8" s="30"/>
      <c r="E8" s="69"/>
      <c r="F8" s="69"/>
      <c r="G8" s="69"/>
      <c r="H8" s="41"/>
      <c r="I8" s="10"/>
    </row>
    <row r="9" spans="1:9" ht="18">
      <c r="A9" s="10"/>
      <c r="B9" s="30"/>
      <c r="C9" s="30"/>
      <c r="D9" s="30"/>
      <c r="E9" s="41">
        <v>2007</v>
      </c>
      <c r="F9" s="66"/>
      <c r="G9" s="41">
        <v>2006</v>
      </c>
      <c r="H9" s="51"/>
      <c r="I9" s="10"/>
    </row>
    <row r="10" spans="1:9" ht="18">
      <c r="A10" s="10"/>
      <c r="B10" s="30"/>
      <c r="C10" s="30"/>
      <c r="D10" s="30"/>
      <c r="E10" s="50" t="s">
        <v>133</v>
      </c>
      <c r="F10" s="51"/>
      <c r="G10" s="50" t="str">
        <f>E10</f>
        <v>9 months</v>
      </c>
      <c r="H10" s="51"/>
      <c r="I10" s="10"/>
    </row>
    <row r="11" spans="1:9" ht="18">
      <c r="A11" s="10"/>
      <c r="B11" s="30"/>
      <c r="C11" s="13"/>
      <c r="D11" s="30"/>
      <c r="E11" s="41" t="s">
        <v>69</v>
      </c>
      <c r="F11" s="66"/>
      <c r="G11" s="41" t="s">
        <v>69</v>
      </c>
      <c r="H11" s="51"/>
      <c r="I11" s="10"/>
    </row>
    <row r="12" spans="1:9" ht="18">
      <c r="A12" s="10"/>
      <c r="B12" s="30"/>
      <c r="C12" s="13"/>
      <c r="D12" s="30"/>
      <c r="E12" s="62">
        <f>'Income Statemen'!E13</f>
        <v>39813</v>
      </c>
      <c r="F12" s="67"/>
      <c r="G12" s="62">
        <f>E12</f>
        <v>39813</v>
      </c>
      <c r="H12" s="51"/>
      <c r="I12" s="10"/>
    </row>
    <row r="13" spans="1:9" ht="18">
      <c r="A13" s="10"/>
      <c r="B13" s="13"/>
      <c r="D13" s="13"/>
      <c r="E13" s="14" t="s">
        <v>6</v>
      </c>
      <c r="F13" s="52"/>
      <c r="G13" s="14" t="s">
        <v>6</v>
      </c>
      <c r="H13" s="52"/>
      <c r="I13" s="10"/>
    </row>
    <row r="14" spans="1:9" ht="18">
      <c r="A14" s="10"/>
      <c r="B14" s="30" t="s">
        <v>78</v>
      </c>
      <c r="D14" s="13"/>
      <c r="E14" s="53"/>
      <c r="F14" s="54"/>
      <c r="G14" s="53"/>
      <c r="H14" s="54"/>
      <c r="I14" s="10"/>
    </row>
    <row r="15" spans="1:9" ht="18">
      <c r="A15" s="10"/>
      <c r="B15" s="13" t="s">
        <v>108</v>
      </c>
      <c r="D15" s="13"/>
      <c r="E15" s="53"/>
      <c r="F15" s="54"/>
      <c r="G15" s="53"/>
      <c r="H15" s="54"/>
      <c r="I15" s="10"/>
    </row>
    <row r="16" spans="1:9" ht="18">
      <c r="A16" s="10"/>
      <c r="B16" s="13"/>
      <c r="C16" s="13" t="s">
        <v>116</v>
      </c>
      <c r="D16" s="13"/>
      <c r="E16" s="18">
        <f>'Income Statemen'!I28</f>
        <v>18244</v>
      </c>
      <c r="F16" s="22"/>
      <c r="G16" s="18">
        <f>'Income Statemen'!K28</f>
        <v>17618</v>
      </c>
      <c r="H16" s="22"/>
      <c r="I16" s="10"/>
    </row>
    <row r="17" spans="1:9" ht="18">
      <c r="A17" s="10"/>
      <c r="B17" s="13"/>
      <c r="C17" s="13" t="s">
        <v>117</v>
      </c>
      <c r="D17" s="13"/>
      <c r="E17" s="77">
        <f>+'Income Statemen'!I36</f>
        <v>-863</v>
      </c>
      <c r="F17" s="76"/>
      <c r="G17" s="77">
        <f>+'Income Statemen'!K36</f>
        <v>-408</v>
      </c>
      <c r="H17" s="22"/>
      <c r="I17" s="10"/>
    </row>
    <row r="18" spans="1:9" ht="18">
      <c r="A18" s="10"/>
      <c r="B18" s="13"/>
      <c r="C18" s="13"/>
      <c r="D18" s="13"/>
      <c r="E18" s="18">
        <f>E17+E16</f>
        <v>17381</v>
      </c>
      <c r="F18" s="22"/>
      <c r="G18" s="18">
        <f>G17+G16</f>
        <v>17210</v>
      </c>
      <c r="H18" s="22"/>
      <c r="I18" s="10"/>
    </row>
    <row r="19" spans="1:9" ht="18">
      <c r="A19" s="10"/>
      <c r="B19" s="13" t="s">
        <v>31</v>
      </c>
      <c r="C19" s="13"/>
      <c r="D19" s="13"/>
      <c r="E19" s="18"/>
      <c r="F19" s="22"/>
      <c r="G19" s="18"/>
      <c r="H19" s="22"/>
      <c r="I19" s="10"/>
    </row>
    <row r="20" spans="1:9" ht="18">
      <c r="A20" s="10"/>
      <c r="B20" s="13"/>
      <c r="C20" s="13" t="s">
        <v>39</v>
      </c>
      <c r="D20" s="13"/>
      <c r="E20" s="18">
        <v>2531</v>
      </c>
      <c r="F20" s="22"/>
      <c r="G20" s="18">
        <v>1196</v>
      </c>
      <c r="H20" s="22"/>
      <c r="I20" s="10"/>
    </row>
    <row r="21" spans="1:9" ht="18">
      <c r="A21" s="10"/>
      <c r="B21" s="13"/>
      <c r="C21" s="13" t="s">
        <v>40</v>
      </c>
      <c r="D21" s="13"/>
      <c r="E21" s="18">
        <v>-3464</v>
      </c>
      <c r="F21" s="22"/>
      <c r="G21" s="18">
        <v>763</v>
      </c>
      <c r="H21" s="22"/>
      <c r="I21" s="10"/>
    </row>
    <row r="22" spans="1:9" ht="18">
      <c r="A22" s="10"/>
      <c r="B22" s="13"/>
      <c r="C22" s="13"/>
      <c r="D22" s="13"/>
      <c r="E22" s="18"/>
      <c r="F22" s="22"/>
      <c r="G22" s="18"/>
      <c r="H22" s="22"/>
      <c r="I22" s="10"/>
    </row>
    <row r="23" spans="1:9" ht="18">
      <c r="A23" s="10"/>
      <c r="B23" s="13" t="s">
        <v>32</v>
      </c>
      <c r="C23" s="13"/>
      <c r="D23" s="13"/>
      <c r="E23" s="23">
        <f>SUM(E18:E22)</f>
        <v>16448</v>
      </c>
      <c r="F23" s="22"/>
      <c r="G23" s="23">
        <f>SUM(G18:G22)</f>
        <v>19169</v>
      </c>
      <c r="H23" s="22"/>
      <c r="I23" s="10"/>
    </row>
    <row r="24" spans="1:9" ht="18">
      <c r="A24" s="10"/>
      <c r="B24" s="13"/>
      <c r="C24" s="13"/>
      <c r="D24" s="13"/>
      <c r="E24" s="18"/>
      <c r="F24" s="22"/>
      <c r="G24" s="18"/>
      <c r="H24" s="22"/>
      <c r="I24" s="10"/>
    </row>
    <row r="25" spans="1:9" ht="18">
      <c r="A25" s="10"/>
      <c r="B25" s="13" t="s">
        <v>33</v>
      </c>
      <c r="C25" s="13"/>
      <c r="D25" s="13"/>
      <c r="E25" s="18"/>
      <c r="F25" s="22"/>
      <c r="G25" s="18"/>
      <c r="H25" s="22"/>
      <c r="I25" s="10"/>
    </row>
    <row r="26" spans="1:9" ht="18">
      <c r="A26" s="10"/>
      <c r="B26" s="10"/>
      <c r="C26" s="13" t="s">
        <v>41</v>
      </c>
      <c r="D26" s="13"/>
      <c r="E26" s="18">
        <v>-10523</v>
      </c>
      <c r="F26" s="22"/>
      <c r="G26" s="18">
        <v>-3085</v>
      </c>
      <c r="H26" s="22"/>
      <c r="I26" s="10"/>
    </row>
    <row r="27" spans="1:9" ht="18">
      <c r="A27" s="10"/>
      <c r="B27" s="10"/>
      <c r="C27" s="13" t="s">
        <v>42</v>
      </c>
      <c r="D27" s="13"/>
      <c r="E27" s="29">
        <v>-14581</v>
      </c>
      <c r="F27" s="22"/>
      <c r="G27" s="18">
        <v>-36645</v>
      </c>
      <c r="H27" s="22"/>
      <c r="I27" s="10"/>
    </row>
    <row r="28" spans="1:9" ht="18">
      <c r="A28" s="10"/>
      <c r="B28" s="10"/>
      <c r="C28" s="13" t="s">
        <v>126</v>
      </c>
      <c r="D28" s="13"/>
      <c r="E28" s="18">
        <v>-6062</v>
      </c>
      <c r="F28" s="22"/>
      <c r="G28" s="18">
        <v>0</v>
      </c>
      <c r="H28" s="22"/>
      <c r="I28" s="10"/>
    </row>
    <row r="29" spans="1:9" ht="18">
      <c r="A29" s="10"/>
      <c r="B29" s="10"/>
      <c r="C29" s="13"/>
      <c r="D29" s="13"/>
      <c r="E29" s="18"/>
      <c r="F29" s="22"/>
      <c r="G29" s="18"/>
      <c r="H29" s="22"/>
      <c r="I29" s="10"/>
    </row>
    <row r="30" spans="1:9" ht="18">
      <c r="A30" s="10"/>
      <c r="B30" s="13" t="s">
        <v>34</v>
      </c>
      <c r="C30" s="13"/>
      <c r="D30" s="13"/>
      <c r="E30" s="23">
        <f>SUM(E23:E28)</f>
        <v>-14718</v>
      </c>
      <c r="F30" s="22"/>
      <c r="G30" s="23">
        <f>SUM(G23:G28)</f>
        <v>-20561</v>
      </c>
      <c r="H30" s="22"/>
      <c r="I30" s="10"/>
    </row>
    <row r="31" spans="1:9" ht="15.75" customHeight="1">
      <c r="A31" s="10"/>
      <c r="B31" s="13"/>
      <c r="C31" s="13"/>
      <c r="D31" s="13"/>
      <c r="E31" s="18"/>
      <c r="F31" s="22"/>
      <c r="G31" s="18"/>
      <c r="H31" s="22"/>
      <c r="I31" s="10"/>
    </row>
    <row r="32" spans="1:9" ht="18" hidden="1">
      <c r="A32" s="10"/>
      <c r="B32" s="13"/>
      <c r="C32" s="13" t="s">
        <v>43</v>
      </c>
      <c r="D32" s="13"/>
      <c r="E32" s="18"/>
      <c r="F32" s="22"/>
      <c r="G32" s="18"/>
      <c r="H32" s="22"/>
      <c r="I32" s="10"/>
    </row>
    <row r="33" spans="1:9" ht="18">
      <c r="A33" s="10"/>
      <c r="B33" s="13"/>
      <c r="C33" s="13" t="s">
        <v>54</v>
      </c>
      <c r="D33" s="13"/>
      <c r="E33" s="18">
        <v>-905</v>
      </c>
      <c r="F33" s="22"/>
      <c r="G33" s="18">
        <v>-448</v>
      </c>
      <c r="H33" s="22"/>
      <c r="I33" s="10"/>
    </row>
    <row r="34" spans="1:9" ht="18">
      <c r="A34" s="10"/>
      <c r="B34" s="13"/>
      <c r="C34" s="13"/>
      <c r="D34" s="13"/>
      <c r="E34" s="18"/>
      <c r="F34" s="22"/>
      <c r="G34" s="18"/>
      <c r="H34" s="22"/>
      <c r="I34" s="10"/>
    </row>
    <row r="35" spans="1:9" ht="18">
      <c r="A35" s="10"/>
      <c r="B35" s="13" t="s">
        <v>35</v>
      </c>
      <c r="C35" s="13"/>
      <c r="D35" s="13"/>
      <c r="E35" s="23">
        <f>SUM(E30:E34)</f>
        <v>-15623</v>
      </c>
      <c r="F35" s="22"/>
      <c r="G35" s="23">
        <f>SUM(G30:G34)</f>
        <v>-21009</v>
      </c>
      <c r="H35" s="22"/>
      <c r="I35" s="10"/>
    </row>
    <row r="36" spans="1:9" ht="18">
      <c r="A36" s="10"/>
      <c r="B36" s="13"/>
      <c r="C36" s="13"/>
      <c r="D36" s="13"/>
      <c r="E36" s="23"/>
      <c r="F36" s="22"/>
      <c r="G36" s="23"/>
      <c r="H36" s="22"/>
      <c r="I36" s="10"/>
    </row>
    <row r="37" spans="1:9" ht="18">
      <c r="A37" s="10"/>
      <c r="B37" s="30" t="s">
        <v>79</v>
      </c>
      <c r="C37" s="13"/>
      <c r="D37" s="13"/>
      <c r="E37" s="18"/>
      <c r="F37" s="22"/>
      <c r="G37" s="18"/>
      <c r="H37" s="22"/>
      <c r="I37" s="10"/>
    </row>
    <row r="38" spans="1:9" ht="18">
      <c r="A38" s="10"/>
      <c r="B38" s="30"/>
      <c r="C38" s="13" t="s">
        <v>135</v>
      </c>
      <c r="D38" s="13"/>
      <c r="E38" s="18">
        <v>-7521</v>
      </c>
      <c r="F38" s="22"/>
      <c r="G38" s="18">
        <v>-6182</v>
      </c>
      <c r="H38" s="22"/>
      <c r="I38" s="10"/>
    </row>
    <row r="39" spans="1:9" ht="18">
      <c r="A39" s="10"/>
      <c r="B39" s="13"/>
      <c r="C39" s="13" t="s">
        <v>56</v>
      </c>
      <c r="D39" s="13"/>
      <c r="E39" s="18">
        <v>450</v>
      </c>
      <c r="F39" s="22"/>
      <c r="G39" s="18">
        <v>740</v>
      </c>
      <c r="H39" s="22"/>
      <c r="I39" s="10"/>
    </row>
    <row r="40" spans="1:9" ht="18">
      <c r="A40" s="10"/>
      <c r="B40" s="13"/>
      <c r="C40" s="13" t="s">
        <v>118</v>
      </c>
      <c r="D40" s="13"/>
      <c r="E40" s="18">
        <v>261</v>
      </c>
      <c r="F40" s="22"/>
      <c r="G40" s="18">
        <v>0</v>
      </c>
      <c r="H40" s="22"/>
      <c r="I40" s="10"/>
    </row>
    <row r="41" spans="1:9" ht="18">
      <c r="A41" s="10"/>
      <c r="B41" s="13"/>
      <c r="C41" s="13" t="s">
        <v>136</v>
      </c>
      <c r="D41" s="13"/>
      <c r="E41" s="18">
        <v>392</v>
      </c>
      <c r="F41" s="22"/>
      <c r="G41" s="18"/>
      <c r="H41" s="22"/>
      <c r="I41" s="10"/>
    </row>
    <row r="42" spans="1:9" ht="18">
      <c r="A42" s="10"/>
      <c r="B42" s="13"/>
      <c r="C42" s="13" t="s">
        <v>125</v>
      </c>
      <c r="D42" s="13"/>
      <c r="E42" s="18">
        <v>0</v>
      </c>
      <c r="F42" s="22"/>
      <c r="G42" s="18">
        <v>531</v>
      </c>
      <c r="H42" s="22"/>
      <c r="I42" s="10"/>
    </row>
    <row r="43" spans="1:9" ht="18">
      <c r="A43" s="10"/>
      <c r="B43" s="13"/>
      <c r="C43" s="13" t="s">
        <v>44</v>
      </c>
      <c r="D43" s="13"/>
      <c r="E43" s="18">
        <v>-2462</v>
      </c>
      <c r="F43" s="22"/>
      <c r="G43" s="18">
        <v>-1304</v>
      </c>
      <c r="H43" s="22"/>
      <c r="I43" s="10"/>
    </row>
    <row r="44" spans="1:9" ht="18">
      <c r="A44" s="10"/>
      <c r="B44" s="13"/>
      <c r="C44" s="13" t="s">
        <v>134</v>
      </c>
      <c r="D44" s="13"/>
      <c r="E44" s="18">
        <v>0</v>
      </c>
      <c r="F44" s="22"/>
      <c r="G44" s="18">
        <v>-1339</v>
      </c>
      <c r="H44" s="22"/>
      <c r="I44" s="10"/>
    </row>
    <row r="45" spans="1:9" ht="18">
      <c r="A45" s="10"/>
      <c r="B45" s="13"/>
      <c r="C45" s="13" t="s">
        <v>89</v>
      </c>
      <c r="D45" s="13"/>
      <c r="E45" s="18">
        <v>-56</v>
      </c>
      <c r="F45" s="22"/>
      <c r="G45" s="18">
        <v>-42</v>
      </c>
      <c r="H45" s="22"/>
      <c r="I45" s="10"/>
    </row>
    <row r="46" spans="1:9" ht="18">
      <c r="A46" s="10"/>
      <c r="B46" s="13"/>
      <c r="C46" s="13"/>
      <c r="D46" s="13"/>
      <c r="E46" s="18"/>
      <c r="F46" s="22"/>
      <c r="G46" s="18"/>
      <c r="H46" s="22"/>
      <c r="I46" s="10"/>
    </row>
    <row r="47" spans="1:9" ht="18">
      <c r="A47" s="10"/>
      <c r="B47" s="13" t="s">
        <v>36</v>
      </c>
      <c r="C47" s="10"/>
      <c r="D47" s="13"/>
      <c r="E47" s="23">
        <f>SUM(E37:E45)</f>
        <v>-8936</v>
      </c>
      <c r="F47" s="22"/>
      <c r="G47" s="23">
        <f>SUM(G37:G45)</f>
        <v>-7596</v>
      </c>
      <c r="H47" s="22"/>
      <c r="I47" s="10"/>
    </row>
    <row r="48" spans="1:9" ht="18">
      <c r="A48" s="10"/>
      <c r="B48" s="13"/>
      <c r="C48" s="13"/>
      <c r="D48" s="13"/>
      <c r="E48" s="23"/>
      <c r="F48" s="22"/>
      <c r="G48" s="23"/>
      <c r="H48" s="22"/>
      <c r="I48" s="10"/>
    </row>
    <row r="49" spans="1:9" ht="18">
      <c r="A49" s="10"/>
      <c r="B49" s="30" t="s">
        <v>80</v>
      </c>
      <c r="C49" s="13"/>
      <c r="D49" s="13"/>
      <c r="E49" s="18"/>
      <c r="F49" s="22"/>
      <c r="G49" s="18"/>
      <c r="H49" s="22"/>
      <c r="I49" s="10"/>
    </row>
    <row r="50" spans="1:9" ht="18">
      <c r="A50" s="10"/>
      <c r="B50" s="13"/>
      <c r="C50" s="13" t="s">
        <v>45</v>
      </c>
      <c r="D50" s="13"/>
      <c r="E50" s="18">
        <v>-11512</v>
      </c>
      <c r="F50" s="22"/>
      <c r="G50" s="18">
        <f>-18249-G38</f>
        <v>-12067</v>
      </c>
      <c r="H50" s="22"/>
      <c r="I50" s="10"/>
    </row>
    <row r="51" spans="1:9" ht="18">
      <c r="A51" s="10"/>
      <c r="B51" s="13"/>
      <c r="C51" s="13"/>
      <c r="D51" s="13"/>
      <c r="E51" s="64"/>
      <c r="F51" s="22"/>
      <c r="G51" s="18"/>
      <c r="H51" s="22"/>
      <c r="I51" s="10"/>
    </row>
    <row r="52" spans="1:9" ht="18">
      <c r="A52" s="10"/>
      <c r="B52" s="13"/>
      <c r="C52" s="13"/>
      <c r="D52" s="13"/>
      <c r="E52" s="18"/>
      <c r="F52" s="22"/>
      <c r="G52" s="18"/>
      <c r="H52" s="22"/>
      <c r="I52" s="10"/>
    </row>
    <row r="53" spans="1:9" ht="18">
      <c r="A53" s="10"/>
      <c r="B53" s="13" t="s">
        <v>37</v>
      </c>
      <c r="C53" s="13"/>
      <c r="D53" s="13"/>
      <c r="E53" s="23">
        <f>SUM(E49:E52)</f>
        <v>-11512</v>
      </c>
      <c r="F53" s="22"/>
      <c r="G53" s="23">
        <f>SUM(G49:G52)</f>
        <v>-12067</v>
      </c>
      <c r="H53" s="22"/>
      <c r="I53" s="10"/>
    </row>
    <row r="54" spans="1:9" ht="18">
      <c r="A54" s="10"/>
      <c r="B54" s="13"/>
      <c r="C54" s="13"/>
      <c r="D54" s="13"/>
      <c r="E54" s="23"/>
      <c r="F54" s="22"/>
      <c r="G54" s="23"/>
      <c r="H54" s="22"/>
      <c r="I54" s="10"/>
    </row>
    <row r="55" spans="1:9" ht="18">
      <c r="A55" s="10"/>
      <c r="B55" s="30" t="s">
        <v>81</v>
      </c>
      <c r="C55" s="30"/>
      <c r="D55" s="30"/>
      <c r="E55" s="24">
        <f>E53+E47+E35</f>
        <v>-36071</v>
      </c>
      <c r="F55" s="21"/>
      <c r="G55" s="24">
        <f>G53+G47+G35</f>
        <v>-40672</v>
      </c>
      <c r="H55" s="21"/>
      <c r="I55" s="10"/>
    </row>
    <row r="56" spans="1:9" ht="18">
      <c r="A56" s="10"/>
      <c r="B56" s="13"/>
      <c r="C56" s="13"/>
      <c r="D56" s="13"/>
      <c r="E56" s="18"/>
      <c r="F56" s="22"/>
      <c r="G56" s="18"/>
      <c r="H56" s="22"/>
      <c r="I56" s="10"/>
    </row>
    <row r="57" spans="1:9" ht="18">
      <c r="A57" s="10"/>
      <c r="B57" s="13" t="s">
        <v>82</v>
      </c>
      <c r="C57" s="13"/>
      <c r="D57" s="13"/>
      <c r="E57" s="29">
        <v>79320</v>
      </c>
      <c r="F57" s="68"/>
      <c r="G57" s="29">
        <v>49044</v>
      </c>
      <c r="H57" s="22"/>
      <c r="I57" s="10"/>
    </row>
    <row r="58" spans="1:9" ht="18">
      <c r="A58" s="10"/>
      <c r="B58" s="13"/>
      <c r="C58" s="13"/>
      <c r="D58" s="13"/>
      <c r="E58" s="18"/>
      <c r="F58" s="22"/>
      <c r="G58" s="18"/>
      <c r="H58" s="22"/>
      <c r="I58" s="10"/>
    </row>
    <row r="59" spans="1:9" ht="18">
      <c r="A59" s="10"/>
      <c r="B59" s="13" t="s">
        <v>83</v>
      </c>
      <c r="C59" s="13"/>
      <c r="D59" s="13"/>
      <c r="E59" s="18">
        <v>5847</v>
      </c>
      <c r="F59" s="22"/>
      <c r="G59" s="18">
        <v>-100</v>
      </c>
      <c r="H59" s="22"/>
      <c r="I59" s="10"/>
    </row>
    <row r="60" spans="1:9" ht="18">
      <c r="A60" s="10"/>
      <c r="B60" s="13"/>
      <c r="C60" s="13" t="s">
        <v>84</v>
      </c>
      <c r="D60" s="13"/>
      <c r="E60" s="18"/>
      <c r="F60" s="22"/>
      <c r="G60" s="18"/>
      <c r="H60" s="22"/>
      <c r="I60" s="10"/>
    </row>
    <row r="61" spans="1:9" ht="18.75" thickBot="1">
      <c r="A61" s="10"/>
      <c r="B61" s="13"/>
      <c r="C61" s="13"/>
      <c r="D61" s="13"/>
      <c r="E61" s="18"/>
      <c r="F61" s="22"/>
      <c r="G61" s="18"/>
      <c r="H61" s="22"/>
      <c r="I61" s="10"/>
    </row>
    <row r="62" spans="1:9" ht="18.75" thickBot="1">
      <c r="A62" s="10"/>
      <c r="B62" s="30" t="s">
        <v>93</v>
      </c>
      <c r="C62" s="30"/>
      <c r="D62" s="30"/>
      <c r="E62" s="73">
        <f>SUM(E54:E61)</f>
        <v>49096</v>
      </c>
      <c r="F62" s="21"/>
      <c r="G62" s="25">
        <f>SUM(G54:G61)</f>
        <v>8272</v>
      </c>
      <c r="H62" s="21"/>
      <c r="I62" s="10"/>
    </row>
    <row r="63" spans="1:9" ht="18">
      <c r="A63" s="10"/>
      <c r="B63" s="13"/>
      <c r="C63" s="13"/>
      <c r="D63" s="13"/>
      <c r="F63" s="22"/>
      <c r="G63" s="26"/>
      <c r="H63" s="22"/>
      <c r="I63" s="10"/>
    </row>
    <row r="64" spans="1:9" ht="18">
      <c r="A64" s="10"/>
      <c r="B64" s="13"/>
      <c r="C64" s="13"/>
      <c r="D64" s="13"/>
      <c r="E64" s="22"/>
      <c r="F64" s="13"/>
      <c r="G64" s="13"/>
      <c r="H64" s="55"/>
      <c r="I64" s="10"/>
    </row>
    <row r="65" spans="1:9" ht="18">
      <c r="A65" s="10"/>
      <c r="B65" s="31" t="s">
        <v>38</v>
      </c>
      <c r="C65" s="31"/>
      <c r="D65" s="30"/>
      <c r="E65" s="13"/>
      <c r="F65" s="13"/>
      <c r="G65" s="13"/>
      <c r="H65" s="55"/>
      <c r="I65" s="10"/>
    </row>
    <row r="66" spans="1:9" ht="18">
      <c r="A66" s="10"/>
      <c r="B66" s="31" t="s">
        <v>115</v>
      </c>
      <c r="C66" s="31"/>
      <c r="D66" s="30"/>
      <c r="E66" s="13"/>
      <c r="F66" s="13"/>
      <c r="G66" s="13"/>
      <c r="H66" s="55"/>
      <c r="I66" s="10"/>
    </row>
    <row r="67" spans="1:9" ht="18">
      <c r="A67" s="10"/>
      <c r="B67" s="56"/>
      <c r="C67" s="30"/>
      <c r="D67" s="30"/>
      <c r="E67" s="13"/>
      <c r="F67" s="13"/>
      <c r="G67" s="13"/>
      <c r="H67" s="55"/>
      <c r="I67" s="10"/>
    </row>
    <row r="68" spans="1:8" ht="18.75">
      <c r="A68" s="2"/>
      <c r="B68" s="3"/>
      <c r="C68" s="3"/>
      <c r="D68" s="3"/>
      <c r="E68" s="3"/>
      <c r="F68" s="3"/>
      <c r="G68" s="3"/>
      <c r="H68" s="8"/>
    </row>
    <row r="69" spans="1:8" ht="18.75">
      <c r="A69" s="2"/>
      <c r="B69" s="3"/>
      <c r="C69" s="3"/>
      <c r="D69" s="3"/>
      <c r="E69" s="3"/>
      <c r="F69" s="3"/>
      <c r="G69" s="3"/>
      <c r="H69" s="8"/>
    </row>
    <row r="70" spans="1:8" ht="18.75">
      <c r="A70" s="2"/>
      <c r="B70" s="3"/>
      <c r="C70" s="3"/>
      <c r="D70" s="3"/>
      <c r="E70" s="3"/>
      <c r="F70" s="3"/>
      <c r="G70" s="3"/>
      <c r="H70" s="8"/>
    </row>
    <row r="71" spans="1:8" ht="18.75">
      <c r="A71" s="2"/>
      <c r="B71" s="3"/>
      <c r="C71" s="3"/>
      <c r="D71" s="3"/>
      <c r="E71" s="3"/>
      <c r="F71" s="3"/>
      <c r="G71" s="3"/>
      <c r="H71" s="8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  <row r="107" ht="15">
      <c r="H107" s="9"/>
    </row>
    <row r="108" ht="15">
      <c r="H108" s="9"/>
    </row>
    <row r="109" ht="15">
      <c r="H109" s="9"/>
    </row>
    <row r="110" ht="15">
      <c r="H110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 </cp:lastModifiedBy>
  <cp:lastPrinted>2008-02-29T02:39:58Z</cp:lastPrinted>
  <dcterms:created xsi:type="dcterms:W3CDTF">2002-11-29T07:40:55Z</dcterms:created>
  <dcterms:modified xsi:type="dcterms:W3CDTF">2008-02-29T03:29:27Z</dcterms:modified>
  <cp:category/>
  <cp:version/>
  <cp:contentType/>
  <cp:contentStatus/>
</cp:coreProperties>
</file>