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Sheet'!$A$1:$I$65</definedName>
    <definedName name="_xlnm.Print_Area" localSheetId="3">'Cashflow'!$A$1:$H$61</definedName>
    <definedName name="_xlnm.Print_Area" localSheetId="2">'Equity Change'!$A$1:$O$46</definedName>
    <definedName name="_xlnm.Print_Area" localSheetId="0">'Income Statemen'!$A$1:$L$48</definedName>
    <definedName name="_xlnm.Print_Area">'Cashflow'!$A$3:$E$60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<sst xmlns="http://schemas.openxmlformats.org/spreadsheetml/2006/main" count="165" uniqueCount="127">
  <si>
    <t>Revenue</t>
  </si>
  <si>
    <t>Operating Expenses</t>
  </si>
  <si>
    <t>Other Operating Income</t>
  </si>
  <si>
    <t>Finance Costs</t>
  </si>
  <si>
    <t>Taxation</t>
  </si>
  <si>
    <t>Minority Interest</t>
  </si>
  <si>
    <t>EPS - Basic</t>
  </si>
  <si>
    <t xml:space="preserve">(The Condensed Consolidated Income Statements should be read in conjunction with the </t>
  </si>
  <si>
    <t>(RM'000)</t>
  </si>
  <si>
    <t>N /A</t>
  </si>
  <si>
    <t>Preceding Year</t>
  </si>
  <si>
    <t>Intangible Assets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</si>
  <si>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</si>
  <si>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</si>
  <si>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</si>
  <si>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</si>
  <si>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</si>
  <si>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</si>
  <si>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</si>
  <si>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>Balance at beginning of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</si>
  <si>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</si>
  <si>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</si>
  <si>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</si>
  <si>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</si>
  <si>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</si>
  <si>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 xml:space="preserve">Treasury </t>
  </si>
  <si>
    <t>Shares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</si>
  <si>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</si>
  <si>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</si>
  <si>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</si>
  <si>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</si>
  <si>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</si>
  <si>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</si>
  <si>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</si>
  <si>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</si>
  <si>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</si>
  <si>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</si>
  <si>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</si>
  <si>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</si>
  <si>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</si>
  <si>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</si>
  <si>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</si>
  <si>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</si>
  <si>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</si>
  <si>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</si>
  <si>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</si>
  <si>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</si>
  <si>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</si>
  <si>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</si>
  <si>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</si>
  <si>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</si>
  <si>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</si>
  <si>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</si>
  <si>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</si>
  <si>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Bonds issued</t>
  </si>
  <si>
    <t>Deferred taxation</t>
  </si>
  <si>
    <t>CONDENSED CONSOLIDATED STATEMENTS OF CHANGES IN EQUITY</t>
  </si>
  <si>
    <t>CONDENSED CONSOLIDATED CASH FLOW STATEMENTS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</si>
  <si>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</si>
  <si>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</si>
  <si>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</si>
  <si>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</si>
  <si>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</si>
  <si>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</si>
  <si>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</si>
  <si>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</si>
  <si>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</si>
  <si>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</si>
  <si>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</si>
  <si>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</si>
  <si>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</si>
  <si>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CONDENSED CONSOLIDATED INCOME STATEMENTS</t>
  </si>
  <si>
    <t>Translation</t>
  </si>
  <si>
    <t>Year ended</t>
  </si>
  <si>
    <t>ended</t>
  </si>
  <si>
    <t xml:space="preserve">        Non Distributable Reserves</t>
  </si>
  <si>
    <t>CONDENSED CONSOLIDATED BALANCE SHEET</t>
  </si>
  <si>
    <t>Minority interest</t>
  </si>
  <si>
    <t>Share capital</t>
  </si>
  <si>
    <t>Total share capital and reserves</t>
  </si>
  <si>
    <t>Long term and deferred liabilities</t>
  </si>
  <si>
    <t xml:space="preserve">      - Diluted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</si>
  <si>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</si>
  <si>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</si>
  <si>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</si>
  <si>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</si>
  <si>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</si>
  <si>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</si>
  <si>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</si>
  <si>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</si>
  <si>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</si>
  <si>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</si>
  <si>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</si>
  <si>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Development properties</t>
  </si>
  <si>
    <t>As previously stated</t>
  </si>
  <si>
    <t>-</t>
  </si>
  <si>
    <t>Profit / (Loss) before taxation</t>
  </si>
  <si>
    <t>Exceptional item</t>
  </si>
  <si>
    <t>Land held for development</t>
  </si>
  <si>
    <t>Purchase of land held for development</t>
  </si>
  <si>
    <t xml:space="preserve"> Annual Financial Report for the year ended 31st March 2005)</t>
  </si>
  <si>
    <t>As at</t>
  </si>
  <si>
    <t xml:space="preserve">  year as at 1 Apr. 2005</t>
  </si>
  <si>
    <t xml:space="preserve">Balance at end of period </t>
  </si>
  <si>
    <t>At 1 April 2004</t>
  </si>
  <si>
    <t>Prior year adjustment</t>
  </si>
  <si>
    <t>At 1 April 2004 (restated)</t>
  </si>
  <si>
    <t>Balance at end of period</t>
  </si>
  <si>
    <t xml:space="preserve"> the Annual Financial Report for the year ended 31st  March 2005)</t>
  </si>
  <si>
    <t xml:space="preserve"> the Annual Financial Report for the year ended 31st March 2005)</t>
  </si>
  <si>
    <t>Cash &amp; cash equivalents at end of period</t>
  </si>
  <si>
    <t>Profit from Operations</t>
  </si>
  <si>
    <t>Profit  before tax</t>
  </si>
  <si>
    <t>Profit after tax</t>
  </si>
  <si>
    <t>Net Profit  for the period</t>
  </si>
  <si>
    <t>Cumulative to date</t>
  </si>
  <si>
    <t>Period Ended</t>
  </si>
  <si>
    <t>FOR THE QUARTER ENDED 30 SEPTEMBER 2005</t>
  </si>
  <si>
    <t>Current 6 months</t>
  </si>
  <si>
    <t>AS AT 30 SEPTEMBER  2005</t>
  </si>
  <si>
    <t>6 months quarter</t>
  </si>
  <si>
    <t>ended 30 September 2005</t>
  </si>
  <si>
    <t>ended 30 September 2004</t>
  </si>
  <si>
    <t>6 months</t>
  </si>
  <si>
    <t>Right share application money pending allotment</t>
  </si>
  <si>
    <t>Proceeds from property, plant and equipment</t>
  </si>
  <si>
    <t>Purchase of property, plant and equipment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</si>
</sst>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  <numFmt numFmtId="171" formatCode="#,##0.0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u val="single"/>
      <sz val="16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1" fillId="0" borderId="1" xfId="0" applyNumberFormat="1" applyFont="1" applyAlignment="1">
      <alignment/>
    </xf>
    <xf numFmtId="37" fontId="13" fillId="0" borderId="0" xfId="0" applyNumberFormat="1" applyFont="1" applyAlignment="1">
      <alignment/>
    </xf>
    <xf numFmtId="37" fontId="13" fillId="0" borderId="2" xfId="0" applyNumberFormat="1" applyFont="1" applyAlignment="1">
      <alignment/>
    </xf>
    <xf numFmtId="37" fontId="11" fillId="0" borderId="2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2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37" fontId="13" fillId="0" borderId="1" xfId="0" applyNumberFormat="1" applyFont="1" applyAlignment="1">
      <alignment/>
    </xf>
    <xf numFmtId="170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16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37" fontId="11" fillId="0" borderId="0" xfId="0" applyNumberFormat="1" applyFont="1" applyAlignment="1">
      <alignment horizontal="center"/>
    </xf>
    <xf numFmtId="37" fontId="11" fillId="0" borderId="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/>
    </xf>
    <xf numFmtId="37" fontId="13" fillId="0" borderId="2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8</xdr:row>
      <xdr:rowOff>123825</xdr:rowOff>
    </xdr:from>
    <xdr:to>
      <xdr:col>8</xdr:col>
      <xdr:colOff>333375</xdr:colOff>
      <xdr:row>8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6315075" y="1952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8</xdr:row>
      <xdr:rowOff>123825</xdr:rowOff>
    </xdr:from>
    <xdr:to>
      <xdr:col>10</xdr:col>
      <xdr:colOff>1028700</xdr:colOff>
      <xdr:row>8</xdr:row>
      <xdr:rowOff>123825</xdr:rowOff>
    </xdr:to>
    <xdr:sp>
      <xdr:nvSpPr>
        <xdr:cNvPr id="2" name="Line 7"/>
        <xdr:cNvSpPr>
          <a:spLocks/>
        </xdr:cNvSpPr>
      </xdr:nvSpPr>
      <xdr:spPr>
        <a:xfrm>
          <a:off x="8934450" y="1952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8"/>
  <sheetViews>
    <sheetView tabSelected="1" showOutlineSymbols="0" view="pageBreakPreview" zoomScale="60" workbookViewId="0" topLeftCell="B1">
      <selection activeCell="B1" sqref="B1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2.4453125" style="1" customWidth="1"/>
    <col min="4" max="4" width="2.4453125" style="1" customWidth="1"/>
    <col min="5" max="5" width="14.10546875" style="1" customWidth="1"/>
    <col min="6" max="6" width="2.6640625" style="1" customWidth="1"/>
    <col min="7" max="7" width="15.77734375" style="1" customWidth="1"/>
    <col min="8" max="8" width="2.6640625" style="1" customWidth="1"/>
    <col min="9" max="9" width="17.5546875" style="1" customWidth="1"/>
    <col min="10" max="10" width="3.4453125" style="1" customWidth="1"/>
    <col min="11" max="11" width="15.4453125" style="1" customWidth="1"/>
    <col min="12" max="12" width="3.335937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3.25">
      <c r="A3" s="2"/>
      <c r="B3" s="10"/>
      <c r="C3" s="11" t="s">
        <v>51</v>
      </c>
      <c r="D3" s="31"/>
      <c r="E3" s="10"/>
      <c r="F3" s="10"/>
      <c r="G3" s="10"/>
      <c r="H3" s="10"/>
      <c r="I3" s="10"/>
      <c r="J3" s="10"/>
      <c r="K3" s="10"/>
      <c r="L3" s="10"/>
      <c r="M3" s="10"/>
    </row>
    <row r="4" spans="1:13" s="32" customFormat="1" ht="15.75">
      <c r="A4" s="2"/>
      <c r="B4" s="10"/>
      <c r="C4" s="10" t="s">
        <v>70</v>
      </c>
      <c r="D4" s="31"/>
      <c r="E4" s="10"/>
      <c r="F4" s="10"/>
      <c r="G4" s="10"/>
      <c r="H4" s="10"/>
      <c r="I4" s="10"/>
      <c r="J4" s="10"/>
      <c r="K4" s="10"/>
      <c r="L4" s="10"/>
      <c r="M4" s="10"/>
    </row>
    <row r="5" spans="1:13" s="32" customFormat="1" ht="15.75">
      <c r="A5" s="2"/>
      <c r="B5" s="10"/>
      <c r="C5" s="31"/>
      <c r="D5" s="31"/>
      <c r="E5" s="10"/>
      <c r="F5" s="10"/>
      <c r="G5" s="10"/>
      <c r="H5" s="10"/>
      <c r="I5" s="10"/>
      <c r="J5" s="10"/>
      <c r="K5" s="10"/>
      <c r="L5" s="10"/>
      <c r="M5" s="10"/>
    </row>
    <row r="6" spans="1:13" ht="20.25">
      <c r="A6" s="2"/>
      <c r="B6" s="10"/>
      <c r="C6" s="40" t="s">
        <v>71</v>
      </c>
      <c r="D6" s="46"/>
      <c r="E6" s="58"/>
      <c r="F6" s="10"/>
      <c r="G6" s="10"/>
      <c r="H6" s="10"/>
      <c r="I6" s="10"/>
      <c r="J6" s="10"/>
      <c r="K6" s="10"/>
      <c r="L6" s="10"/>
      <c r="M6" s="10"/>
    </row>
    <row r="7" spans="1:13" ht="20.25">
      <c r="A7" s="2"/>
      <c r="B7" s="10"/>
      <c r="C7" s="40" t="s">
        <v>117</v>
      </c>
      <c r="D7" s="46"/>
      <c r="E7" s="58"/>
      <c r="F7" s="10"/>
      <c r="G7" s="10"/>
      <c r="H7" s="10"/>
      <c r="I7" s="10"/>
      <c r="J7" s="10"/>
      <c r="K7" s="10"/>
      <c r="L7" s="10"/>
      <c r="M7" s="10"/>
    </row>
    <row r="8" spans="1:13" ht="15.75">
      <c r="A8" s="2"/>
      <c r="B8" s="10"/>
      <c r="C8" s="46"/>
      <c r="D8" s="46"/>
      <c r="E8" s="58"/>
      <c r="F8" s="10"/>
      <c r="G8" s="10"/>
      <c r="H8" s="10"/>
      <c r="I8" s="10"/>
      <c r="J8" s="10"/>
      <c r="K8" s="10"/>
      <c r="L8" s="10"/>
      <c r="M8" s="10"/>
    </row>
    <row r="9" spans="1:13" ht="15.75">
      <c r="A9" s="2"/>
      <c r="B9" s="10"/>
      <c r="C9" s="46"/>
      <c r="D9" s="46"/>
      <c r="E9" s="58"/>
      <c r="F9" s="10"/>
      <c r="G9" s="10"/>
      <c r="H9" s="10"/>
      <c r="I9" s="10"/>
      <c r="J9" s="10"/>
      <c r="K9" s="10"/>
      <c r="L9" s="10"/>
      <c r="M9" s="10"/>
    </row>
    <row r="10" spans="1:18" ht="15.75">
      <c r="A10" s="2"/>
      <c r="B10" s="10"/>
      <c r="C10" s="46"/>
      <c r="D10" s="10"/>
      <c r="E10" s="38">
        <v>2005</v>
      </c>
      <c r="F10" s="10"/>
      <c r="G10" s="38">
        <v>2004</v>
      </c>
      <c r="H10" s="10"/>
      <c r="I10" s="38">
        <f>+E10</f>
        <v>2005</v>
      </c>
      <c r="J10" s="10"/>
      <c r="K10" s="38">
        <f>+G10</f>
        <v>2004</v>
      </c>
      <c r="L10" s="38"/>
      <c r="M10" s="10"/>
      <c r="N10" s="32"/>
      <c r="O10" s="32"/>
      <c r="P10" s="32"/>
      <c r="Q10" s="32"/>
      <c r="R10" s="32"/>
    </row>
    <row r="11" spans="1:13" ht="15.75">
      <c r="A11" s="2"/>
      <c r="B11" s="10"/>
      <c r="C11" s="10"/>
      <c r="D11" s="10"/>
      <c r="E11" s="76" t="s">
        <v>62</v>
      </c>
      <c r="F11" s="59"/>
      <c r="G11" s="76" t="s">
        <v>10</v>
      </c>
      <c r="H11" s="59"/>
      <c r="I11" s="59" t="s">
        <v>118</v>
      </c>
      <c r="J11" s="59"/>
      <c r="K11" s="59" t="s">
        <v>10</v>
      </c>
      <c r="L11" s="14"/>
      <c r="M11" s="10"/>
    </row>
    <row r="12" spans="1:13" ht="15.75">
      <c r="A12" s="2"/>
      <c r="B12" s="10"/>
      <c r="C12" s="10"/>
      <c r="D12" s="10"/>
      <c r="E12" s="76" t="s">
        <v>60</v>
      </c>
      <c r="F12" s="59"/>
      <c r="G12" s="59" t="str">
        <f>+E12</f>
        <v> Quarter Ended</v>
      </c>
      <c r="H12" s="59"/>
      <c r="I12" s="59" t="s">
        <v>115</v>
      </c>
      <c r="J12" s="59"/>
      <c r="K12" s="59" t="s">
        <v>116</v>
      </c>
      <c r="L12" s="14"/>
      <c r="M12" s="10"/>
    </row>
    <row r="13" spans="1:13" ht="15.75">
      <c r="A13" s="2"/>
      <c r="B13" s="10"/>
      <c r="C13" s="10"/>
      <c r="D13" s="10"/>
      <c r="E13" s="16">
        <v>38625</v>
      </c>
      <c r="F13" s="31"/>
      <c r="G13" s="16">
        <f>+E13</f>
        <v>38625</v>
      </c>
      <c r="H13" s="31"/>
      <c r="I13" s="16">
        <f>+G13</f>
        <v>38625</v>
      </c>
      <c r="J13" s="31"/>
      <c r="K13" s="16">
        <f>+I13</f>
        <v>38625</v>
      </c>
      <c r="L13" s="16"/>
      <c r="M13" s="10"/>
    </row>
    <row r="14" spans="1:13" ht="15.75">
      <c r="A14" s="2"/>
      <c r="B14" s="10"/>
      <c r="C14" s="10"/>
      <c r="D14" s="10"/>
      <c r="E14" s="59" t="s">
        <v>8</v>
      </c>
      <c r="F14" s="60"/>
      <c r="G14" s="59" t="s">
        <v>8</v>
      </c>
      <c r="H14" s="60"/>
      <c r="I14" s="59" t="s">
        <v>8</v>
      </c>
      <c r="J14" s="60"/>
      <c r="K14" s="59" t="s">
        <v>8</v>
      </c>
      <c r="L14" s="14"/>
      <c r="M14" s="10"/>
    </row>
    <row r="15" spans="1:13" ht="15.75">
      <c r="A15" s="2"/>
      <c r="B15" s="10"/>
      <c r="C15" s="10"/>
      <c r="D15" s="10"/>
      <c r="E15" s="17"/>
      <c r="F15" s="10"/>
      <c r="G15" s="17"/>
      <c r="H15" s="10"/>
      <c r="I15" s="17"/>
      <c r="J15" s="10"/>
      <c r="K15" s="17"/>
      <c r="L15" s="17"/>
      <c r="M15" s="10"/>
    </row>
    <row r="16" spans="1:13" ht="18">
      <c r="A16" s="2"/>
      <c r="B16" s="10"/>
      <c r="C16" s="13" t="s">
        <v>0</v>
      </c>
      <c r="D16" s="13"/>
      <c r="E16" s="18">
        <f>+I16-101497</f>
        <v>108229</v>
      </c>
      <c r="F16" s="18"/>
      <c r="G16" s="18">
        <f>+K16-76246</f>
        <v>83252</v>
      </c>
      <c r="H16" s="61"/>
      <c r="I16" s="18">
        <v>209726</v>
      </c>
      <c r="J16" s="18"/>
      <c r="K16" s="18">
        <v>159498</v>
      </c>
      <c r="L16" s="20"/>
      <c r="M16" s="19"/>
    </row>
    <row r="17" spans="1:13" ht="18">
      <c r="A17" s="2"/>
      <c r="B17" s="10"/>
      <c r="C17" s="13"/>
      <c r="D17" s="13"/>
      <c r="E17" s="18"/>
      <c r="F17" s="18"/>
      <c r="G17" s="18"/>
      <c r="H17" s="61"/>
      <c r="I17" s="18"/>
      <c r="J17" s="18"/>
      <c r="K17" s="18"/>
      <c r="L17" s="20"/>
      <c r="M17" s="19"/>
    </row>
    <row r="18" spans="1:13" ht="18">
      <c r="A18" s="2"/>
      <c r="B18" s="10"/>
      <c r="C18" s="13" t="s">
        <v>1</v>
      </c>
      <c r="D18" s="13"/>
      <c r="E18" s="18">
        <f>-+E16+E24-E20-E22</f>
        <v>-96250</v>
      </c>
      <c r="F18" s="18"/>
      <c r="G18" s="18">
        <f>-+G16+G24-G20-G22</f>
        <v>-72331</v>
      </c>
      <c r="H18" s="61"/>
      <c r="I18" s="18">
        <f>-+I16+I24-I20-I22</f>
        <v>-188529</v>
      </c>
      <c r="J18" s="18"/>
      <c r="K18" s="18">
        <f>-+K16+K24-K20-K22</f>
        <v>-138582</v>
      </c>
      <c r="L18" s="20"/>
      <c r="M18" s="19"/>
    </row>
    <row r="19" spans="1:13" ht="18">
      <c r="A19" s="2"/>
      <c r="B19" s="10"/>
      <c r="C19" s="13"/>
      <c r="D19" s="13"/>
      <c r="E19" s="18"/>
      <c r="F19" s="18"/>
      <c r="G19" s="18"/>
      <c r="H19" s="61"/>
      <c r="I19" s="18"/>
      <c r="J19" s="18"/>
      <c r="K19" s="18"/>
      <c r="L19" s="20"/>
      <c r="M19" s="19"/>
    </row>
    <row r="20" spans="1:13" ht="18">
      <c r="A20" s="2"/>
      <c r="B20" s="10"/>
      <c r="C20" s="13" t="s">
        <v>2</v>
      </c>
      <c r="D20" s="13"/>
      <c r="E20" s="18">
        <f>+I20-3353</f>
        <v>1200</v>
      </c>
      <c r="F20" s="18"/>
      <c r="G20" s="18">
        <f>+K20-350</f>
        <v>187</v>
      </c>
      <c r="H20" s="61"/>
      <c r="I20" s="18">
        <v>4553</v>
      </c>
      <c r="J20" s="18"/>
      <c r="K20" s="18">
        <v>537</v>
      </c>
      <c r="L20" s="20"/>
      <c r="M20" s="19"/>
    </row>
    <row r="21" spans="1:13" ht="18">
      <c r="A21" s="2"/>
      <c r="B21" s="10"/>
      <c r="C21" s="13"/>
      <c r="D21" s="13"/>
      <c r="E21" s="18"/>
      <c r="F21" s="18"/>
      <c r="G21" s="18"/>
      <c r="H21" s="61"/>
      <c r="I21" s="18"/>
      <c r="J21" s="18"/>
      <c r="K21" s="18"/>
      <c r="L21" s="20"/>
      <c r="M21" s="19"/>
    </row>
    <row r="22" spans="1:13" ht="18">
      <c r="A22" s="2"/>
      <c r="B22" s="10"/>
      <c r="C22" s="13" t="s">
        <v>84</v>
      </c>
      <c r="D22" s="13"/>
      <c r="E22" s="18">
        <f>+I22+1759</f>
        <v>-1752</v>
      </c>
      <c r="F22" s="18"/>
      <c r="G22" s="18">
        <f>+K22+1690</f>
        <v>-2280</v>
      </c>
      <c r="H22" s="61"/>
      <c r="I22" s="18">
        <v>-3511</v>
      </c>
      <c r="J22" s="18"/>
      <c r="K22" s="18">
        <v>-3970</v>
      </c>
      <c r="L22" s="20"/>
      <c r="M22" s="19"/>
    </row>
    <row r="23" spans="1:13" ht="18">
      <c r="A23" s="2"/>
      <c r="B23" s="10"/>
      <c r="C23" s="13"/>
      <c r="D23" s="13"/>
      <c r="E23" s="18"/>
      <c r="F23" s="18"/>
      <c r="G23" s="18"/>
      <c r="H23" s="61"/>
      <c r="I23" s="18"/>
      <c r="J23" s="18"/>
      <c r="K23" s="18"/>
      <c r="L23" s="20"/>
      <c r="M23" s="19"/>
    </row>
    <row r="24" spans="1:13" ht="18">
      <c r="A24" s="2"/>
      <c r="B24" s="10"/>
      <c r="C24" s="30" t="s">
        <v>111</v>
      </c>
      <c r="D24" s="13"/>
      <c r="E24" s="62">
        <f>E30-E26-E27</f>
        <v>11427</v>
      </c>
      <c r="F24" s="62"/>
      <c r="G24" s="62">
        <f>G30-G26-G27</f>
        <v>8828</v>
      </c>
      <c r="H24" s="62"/>
      <c r="I24" s="62">
        <f>I30-I26-I27</f>
        <v>22239</v>
      </c>
      <c r="J24" s="18"/>
      <c r="K24" s="62">
        <f>K30-K26-K27</f>
        <v>17483</v>
      </c>
      <c r="L24" s="33"/>
      <c r="M24" s="19"/>
    </row>
    <row r="25" spans="1:13" ht="18">
      <c r="A25" s="2"/>
      <c r="B25" s="10"/>
      <c r="C25" s="13"/>
      <c r="D25" s="13"/>
      <c r="E25" s="18"/>
      <c r="F25" s="18"/>
      <c r="G25" s="18"/>
      <c r="H25" s="61"/>
      <c r="I25" s="18"/>
      <c r="J25" s="18"/>
      <c r="K25" s="18"/>
      <c r="L25" s="34"/>
      <c r="M25" s="19"/>
    </row>
    <row r="26" spans="1:13" ht="18">
      <c r="A26" s="2"/>
      <c r="B26" s="10"/>
      <c r="C26" s="13" t="s">
        <v>3</v>
      </c>
      <c r="D26" s="13"/>
      <c r="E26" s="18">
        <f>+I26+6702</f>
        <v>-6603</v>
      </c>
      <c r="F26" s="18"/>
      <c r="G26" s="18">
        <f>+K26+7045</f>
        <v>-7313</v>
      </c>
      <c r="H26" s="61"/>
      <c r="I26" s="18">
        <v>-13305</v>
      </c>
      <c r="J26" s="18"/>
      <c r="K26" s="18">
        <v>-14358</v>
      </c>
      <c r="L26" s="34"/>
      <c r="M26" s="19"/>
    </row>
    <row r="27" spans="1:13" ht="18" hidden="1">
      <c r="A27" s="2"/>
      <c r="B27" s="10"/>
      <c r="C27" s="13" t="s">
        <v>97</v>
      </c>
      <c r="D27" s="13"/>
      <c r="E27" s="18">
        <f>+I27-0</f>
        <v>0</v>
      </c>
      <c r="F27" s="18"/>
      <c r="G27" s="18">
        <f>+K27-0</f>
        <v>0</v>
      </c>
      <c r="H27" s="61"/>
      <c r="I27" s="18">
        <v>0</v>
      </c>
      <c r="J27" s="18"/>
      <c r="K27" s="18">
        <v>0</v>
      </c>
      <c r="L27" s="34"/>
      <c r="M27" s="19"/>
    </row>
    <row r="28" spans="1:13" ht="18">
      <c r="A28" s="2"/>
      <c r="B28" s="10"/>
      <c r="C28" s="13"/>
      <c r="D28" s="13"/>
      <c r="E28" s="18"/>
      <c r="F28" s="18"/>
      <c r="G28" s="18"/>
      <c r="H28" s="61"/>
      <c r="I28" s="18"/>
      <c r="J28" s="18"/>
      <c r="K28" s="18"/>
      <c r="L28" s="34"/>
      <c r="M28" s="19"/>
    </row>
    <row r="29" spans="1:13" ht="18">
      <c r="A29" s="2"/>
      <c r="B29" s="10"/>
      <c r="C29" s="13"/>
      <c r="D29" s="13"/>
      <c r="E29" s="23"/>
      <c r="F29" s="18"/>
      <c r="G29" s="23"/>
      <c r="H29" s="61"/>
      <c r="I29" s="23"/>
      <c r="J29" s="18"/>
      <c r="K29" s="23"/>
      <c r="L29" s="34"/>
      <c r="M29" s="19"/>
    </row>
    <row r="30" spans="1:13" ht="18">
      <c r="A30" s="2"/>
      <c r="B30" s="10"/>
      <c r="C30" s="30" t="s">
        <v>112</v>
      </c>
      <c r="D30" s="13"/>
      <c r="E30" s="24">
        <f>+I30-4110</f>
        <v>4824</v>
      </c>
      <c r="F30" s="18"/>
      <c r="G30" s="24">
        <f>+K30-1610</f>
        <v>1515</v>
      </c>
      <c r="H30" s="61"/>
      <c r="I30" s="24">
        <v>8934</v>
      </c>
      <c r="J30" s="18"/>
      <c r="K30" s="24">
        <v>3125</v>
      </c>
      <c r="L30" s="33"/>
      <c r="M30" s="19"/>
    </row>
    <row r="31" spans="1:13" ht="18">
      <c r="A31" s="2"/>
      <c r="B31" s="10"/>
      <c r="C31" s="13"/>
      <c r="D31" s="13"/>
      <c r="E31" s="18"/>
      <c r="F31" s="18"/>
      <c r="G31" s="18"/>
      <c r="H31" s="61"/>
      <c r="I31" s="18"/>
      <c r="J31" s="18"/>
      <c r="K31" s="18"/>
      <c r="L31" s="34"/>
      <c r="M31" s="19"/>
    </row>
    <row r="32" spans="1:13" ht="18">
      <c r="A32" s="2"/>
      <c r="B32" s="10"/>
      <c r="C32" s="13" t="s">
        <v>4</v>
      </c>
      <c r="D32" s="13"/>
      <c r="E32" s="18">
        <f>+I32+119</f>
        <v>-193</v>
      </c>
      <c r="F32" s="18"/>
      <c r="G32" s="18">
        <f>+K32+18</f>
        <v>-35</v>
      </c>
      <c r="H32" s="61"/>
      <c r="I32" s="18">
        <v>-312</v>
      </c>
      <c r="J32" s="18"/>
      <c r="K32" s="18">
        <v>-53</v>
      </c>
      <c r="L32" s="34"/>
      <c r="M32" s="19"/>
    </row>
    <row r="33" spans="1:13" ht="18">
      <c r="A33" s="2"/>
      <c r="B33" s="10"/>
      <c r="C33" s="13"/>
      <c r="D33" s="13"/>
      <c r="E33" s="23"/>
      <c r="F33" s="18"/>
      <c r="G33" s="23"/>
      <c r="H33" s="61"/>
      <c r="I33" s="23"/>
      <c r="J33" s="18"/>
      <c r="K33" s="23"/>
      <c r="L33" s="34"/>
      <c r="M33" s="19"/>
    </row>
    <row r="34" spans="1:13" ht="18">
      <c r="A34" s="2"/>
      <c r="B34" s="10"/>
      <c r="C34" s="30" t="s">
        <v>113</v>
      </c>
      <c r="D34" s="13"/>
      <c r="E34" s="24">
        <f>SUM(E29:E32)</f>
        <v>4631</v>
      </c>
      <c r="F34" s="18"/>
      <c r="G34" s="24">
        <f>SUM(G29:G32)</f>
        <v>1480</v>
      </c>
      <c r="H34" s="61"/>
      <c r="I34" s="24">
        <f>SUM(I29:I32)</f>
        <v>8622</v>
      </c>
      <c r="J34" s="18"/>
      <c r="K34" s="24">
        <f>SUM(K29:K32)</f>
        <v>3072</v>
      </c>
      <c r="L34" s="33"/>
      <c r="M34" s="19"/>
    </row>
    <row r="35" spans="1:13" ht="18">
      <c r="A35" s="2"/>
      <c r="B35" s="10"/>
      <c r="C35" s="13"/>
      <c r="D35" s="13"/>
      <c r="E35" s="18"/>
      <c r="F35" s="18"/>
      <c r="G35" s="18"/>
      <c r="H35" s="61"/>
      <c r="I35" s="18"/>
      <c r="J35" s="18"/>
      <c r="K35" s="18"/>
      <c r="L35" s="34"/>
      <c r="M35" s="19"/>
    </row>
    <row r="36" spans="1:13" ht="18">
      <c r="A36" s="2"/>
      <c r="B36" s="10"/>
      <c r="C36" s="13" t="s">
        <v>5</v>
      </c>
      <c r="D36" s="13"/>
      <c r="E36" s="18">
        <f>+I36-511</f>
        <v>185</v>
      </c>
      <c r="F36" s="18"/>
      <c r="G36" s="18">
        <f>+K36-593</f>
        <v>753</v>
      </c>
      <c r="H36" s="61"/>
      <c r="I36" s="18">
        <v>696</v>
      </c>
      <c r="J36" s="18"/>
      <c r="K36" s="18">
        <v>1346</v>
      </c>
      <c r="L36" s="34"/>
      <c r="M36" s="19"/>
    </row>
    <row r="37" spans="1:13" ht="18.75" thickBot="1">
      <c r="A37" s="2"/>
      <c r="B37" s="10"/>
      <c r="C37" s="13"/>
      <c r="D37" s="13"/>
      <c r="E37" s="18"/>
      <c r="F37" s="18"/>
      <c r="G37" s="18"/>
      <c r="H37" s="61"/>
      <c r="I37" s="18"/>
      <c r="J37" s="18"/>
      <c r="K37" s="18"/>
      <c r="L37" s="34"/>
      <c r="M37" s="19"/>
    </row>
    <row r="38" spans="1:13" ht="18.75" thickBot="1">
      <c r="A38" s="2"/>
      <c r="B38" s="10"/>
      <c r="C38" s="30" t="s">
        <v>114</v>
      </c>
      <c r="D38" s="13"/>
      <c r="E38" s="25">
        <f>SUM(E33:E36)</f>
        <v>4816</v>
      </c>
      <c r="F38" s="18"/>
      <c r="G38" s="25">
        <f>SUM(G33:G36)</f>
        <v>2233</v>
      </c>
      <c r="H38" s="61"/>
      <c r="I38" s="25">
        <f>SUM(I33:I36)</f>
        <v>9318</v>
      </c>
      <c r="J38" s="18"/>
      <c r="K38" s="25">
        <f>SUM(K33:K36)</f>
        <v>4418</v>
      </c>
      <c r="L38" s="33"/>
      <c r="M38" s="19"/>
    </row>
    <row r="39" spans="1:13" ht="18">
      <c r="A39" s="2"/>
      <c r="B39" s="10"/>
      <c r="C39" s="13"/>
      <c r="D39" s="13"/>
      <c r="E39" s="26"/>
      <c r="F39" s="18"/>
      <c r="G39" s="26"/>
      <c r="H39" s="61"/>
      <c r="I39" s="26"/>
      <c r="J39" s="18"/>
      <c r="K39" s="26"/>
      <c r="L39" s="34"/>
      <c r="M39" s="19"/>
    </row>
    <row r="40" spans="1:13" ht="18">
      <c r="A40" s="2"/>
      <c r="B40" s="10"/>
      <c r="C40" s="13"/>
      <c r="D40" s="13"/>
      <c r="E40" s="61"/>
      <c r="F40" s="61"/>
      <c r="G40" s="61"/>
      <c r="H40" s="61"/>
      <c r="I40" s="61"/>
      <c r="J40" s="61"/>
      <c r="K40" s="61"/>
      <c r="L40" s="27"/>
      <c r="M40" s="19"/>
    </row>
    <row r="41" spans="1:13" ht="18">
      <c r="A41" s="7"/>
      <c r="B41" s="28"/>
      <c r="C41" s="63" t="s">
        <v>6</v>
      </c>
      <c r="D41" s="63"/>
      <c r="E41" s="63">
        <v>2.8</v>
      </c>
      <c r="F41" s="63"/>
      <c r="G41" s="63">
        <v>2.28</v>
      </c>
      <c r="H41" s="63"/>
      <c r="I41" s="63">
        <v>5.43</v>
      </c>
      <c r="J41" s="63"/>
      <c r="K41" s="63">
        <v>4.5</v>
      </c>
      <c r="L41" s="35"/>
      <c r="M41" s="28"/>
    </row>
    <row r="42" spans="1:13" ht="18">
      <c r="A42" s="2"/>
      <c r="B42" s="10"/>
      <c r="C42" s="13" t="s">
        <v>81</v>
      </c>
      <c r="D42" s="13"/>
      <c r="E42" s="29" t="s">
        <v>9</v>
      </c>
      <c r="F42" s="18"/>
      <c r="G42" s="29" t="s">
        <v>9</v>
      </c>
      <c r="H42" s="64"/>
      <c r="I42" s="65" t="s">
        <v>9</v>
      </c>
      <c r="J42" s="64"/>
      <c r="K42" s="65" t="s">
        <v>9</v>
      </c>
      <c r="L42" s="36"/>
      <c r="M42" s="19"/>
    </row>
    <row r="43" spans="1:13" ht="18">
      <c r="A43" s="2"/>
      <c r="B43" s="10"/>
      <c r="C43" s="5"/>
      <c r="D43" s="13"/>
      <c r="E43" s="18"/>
      <c r="F43" s="18"/>
      <c r="G43" s="18"/>
      <c r="H43" s="64"/>
      <c r="I43" s="64"/>
      <c r="J43" s="64"/>
      <c r="K43" s="64"/>
      <c r="L43" s="19"/>
      <c r="M43" s="19"/>
    </row>
    <row r="44" spans="1:13" ht="15.75">
      <c r="A44" s="2"/>
      <c r="B44" s="10"/>
      <c r="C44" s="10"/>
      <c r="D44" s="10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.75">
      <c r="A45" s="2"/>
      <c r="B45" s="10"/>
      <c r="C45" s="10"/>
      <c r="D45" s="31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8">
      <c r="A46" s="2"/>
      <c r="B46" s="10"/>
      <c r="C46" s="30" t="s">
        <v>7</v>
      </c>
      <c r="D46" s="31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8">
      <c r="A47" s="2"/>
      <c r="B47" s="10"/>
      <c r="C47" s="30" t="s">
        <v>100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>
      <c r="A48" s="2"/>
      <c r="B48" s="2"/>
      <c r="C48" s="10"/>
      <c r="D48" s="2"/>
      <c r="E48" s="2"/>
      <c r="F48" s="37"/>
      <c r="G48" s="2"/>
      <c r="H48" s="37"/>
      <c r="I48" s="2"/>
      <c r="J48" s="37"/>
      <c r="K48" s="2"/>
      <c r="L48" s="2"/>
      <c r="M48" s="2"/>
    </row>
    <row r="49" spans="3:13" ht="15.75">
      <c r="C49" s="2"/>
      <c r="D49" s="2"/>
      <c r="E49" s="2"/>
      <c r="F49" s="37"/>
      <c r="G49" s="2"/>
      <c r="H49" s="37"/>
      <c r="I49" s="2"/>
      <c r="J49" s="37"/>
      <c r="K49" s="2"/>
      <c r="L49" s="2"/>
      <c r="M49" s="2"/>
    </row>
    <row r="50" spans="3:13" ht="15.75">
      <c r="C50" s="2"/>
      <c r="D50" s="2"/>
      <c r="E50" s="2"/>
      <c r="F50" s="37"/>
      <c r="G50" s="2"/>
      <c r="H50" s="37"/>
      <c r="I50" s="2"/>
      <c r="J50" s="37"/>
      <c r="K50" s="2"/>
      <c r="L50" s="2"/>
      <c r="M50" s="2"/>
    </row>
    <row r="51" spans="3:13" ht="15.75">
      <c r="C51" s="2"/>
      <c r="D51" s="2"/>
      <c r="E51" s="2"/>
      <c r="F51" s="37"/>
      <c r="G51" s="2"/>
      <c r="H51" s="37"/>
      <c r="I51" s="2"/>
      <c r="J51" s="37"/>
      <c r="K51" s="2"/>
      <c r="L51" s="2"/>
      <c r="M51" s="2"/>
    </row>
    <row r="52" spans="3:13" ht="15.75">
      <c r="C52" s="2"/>
      <c r="D52" s="2"/>
      <c r="E52" s="2"/>
      <c r="F52" s="37"/>
      <c r="G52" s="2"/>
      <c r="H52" s="37"/>
      <c r="I52" s="2"/>
      <c r="J52" s="37"/>
      <c r="K52" s="2"/>
      <c r="L52" s="2"/>
      <c r="M52" s="2"/>
    </row>
    <row r="53" spans="3:13" ht="15.75">
      <c r="C53" s="2"/>
      <c r="D53" s="2"/>
      <c r="E53" s="2"/>
      <c r="F53" s="37"/>
      <c r="G53" s="2"/>
      <c r="H53" s="37"/>
      <c r="I53" s="2"/>
      <c r="J53" s="37"/>
      <c r="K53" s="2"/>
      <c r="L53" s="2"/>
      <c r="M53" s="2"/>
    </row>
    <row r="54" spans="3:13" ht="15.75">
      <c r="C54" s="2"/>
      <c r="D54" s="2"/>
      <c r="E54" s="2"/>
      <c r="F54" s="37"/>
      <c r="G54" s="2"/>
      <c r="H54" s="37"/>
      <c r="I54" s="2"/>
      <c r="J54" s="37"/>
      <c r="K54" s="2"/>
      <c r="L54" s="2"/>
      <c r="M54" s="2"/>
    </row>
    <row r="55" spans="3:13" ht="15.75">
      <c r="C55" s="2"/>
      <c r="D55" s="2"/>
      <c r="E55" s="2"/>
      <c r="F55" s="37"/>
      <c r="G55" s="2"/>
      <c r="H55" s="37"/>
      <c r="I55" s="2"/>
      <c r="J55" s="37"/>
      <c r="K55" s="2"/>
      <c r="L55" s="2"/>
      <c r="M55" s="2"/>
    </row>
    <row r="56" spans="3:13" ht="15.75">
      <c r="C56" s="2"/>
      <c r="D56" s="2"/>
      <c r="E56" s="2"/>
      <c r="F56" s="37"/>
      <c r="G56" s="2"/>
      <c r="H56" s="37"/>
      <c r="I56" s="2"/>
      <c r="J56" s="37"/>
      <c r="K56" s="2"/>
      <c r="L56" s="2"/>
      <c r="M56" s="2"/>
    </row>
    <row r="57" spans="3:13" ht="15.75">
      <c r="C57" s="2"/>
      <c r="D57" s="2"/>
      <c r="E57" s="2"/>
      <c r="F57" s="37"/>
      <c r="G57" s="2"/>
      <c r="H57" s="37"/>
      <c r="I57" s="2"/>
      <c r="J57" s="37"/>
      <c r="K57" s="2"/>
      <c r="L57" s="2"/>
      <c r="M57" s="2"/>
    </row>
    <row r="58" spans="3:13" ht="15.75">
      <c r="C58" s="2"/>
      <c r="D58" s="2"/>
      <c r="E58" s="2"/>
      <c r="F58" s="37"/>
      <c r="G58" s="2"/>
      <c r="H58" s="37"/>
      <c r="I58" s="2"/>
      <c r="J58" s="37"/>
      <c r="K58" s="2"/>
      <c r="L58" s="2"/>
      <c r="M58" s="2"/>
    </row>
    <row r="59" spans="3:13" ht="15.75">
      <c r="C59" s="2"/>
      <c r="D59" s="2"/>
      <c r="E59" s="2"/>
      <c r="F59" s="37"/>
      <c r="G59" s="2"/>
      <c r="H59" s="37"/>
      <c r="I59" s="2"/>
      <c r="J59" s="37"/>
      <c r="K59" s="2"/>
      <c r="L59" s="2"/>
      <c r="M59" s="2"/>
    </row>
    <row r="60" spans="3:13" ht="15.75">
      <c r="C60" s="2"/>
      <c r="D60" s="2"/>
      <c r="E60" s="2"/>
      <c r="F60" s="37"/>
      <c r="G60" s="2"/>
      <c r="H60" s="37"/>
      <c r="I60" s="2"/>
      <c r="J60" s="37"/>
      <c r="K60" s="2"/>
      <c r="L60" s="2"/>
      <c r="M60" s="2"/>
    </row>
    <row r="61" spans="3:13" ht="15.75">
      <c r="C61" s="2"/>
      <c r="D61" s="2"/>
      <c r="E61" s="2"/>
      <c r="F61" s="37"/>
      <c r="G61" s="2"/>
      <c r="H61" s="37"/>
      <c r="I61" s="2"/>
      <c r="J61" s="37"/>
      <c r="K61" s="2"/>
      <c r="L61" s="2"/>
      <c r="M61" s="2"/>
    </row>
    <row r="62" spans="3:13" ht="15.75">
      <c r="C62" s="2"/>
      <c r="D62" s="2"/>
      <c r="E62" s="2"/>
      <c r="F62" s="37"/>
      <c r="G62" s="2"/>
      <c r="H62" s="37"/>
      <c r="I62" s="2"/>
      <c r="J62" s="37"/>
      <c r="K62" s="2"/>
      <c r="L62" s="2"/>
      <c r="M62" s="2"/>
    </row>
    <row r="63" spans="3:13" ht="15.75">
      <c r="C63" s="2"/>
      <c r="D63" s="2"/>
      <c r="E63" s="2"/>
      <c r="F63" s="37"/>
      <c r="G63" s="2"/>
      <c r="H63" s="37"/>
      <c r="I63" s="2"/>
      <c r="J63" s="37"/>
      <c r="K63" s="2"/>
      <c r="L63" s="2"/>
      <c r="M63" s="2"/>
    </row>
    <row r="64" spans="3:13" ht="15.75">
      <c r="C64" s="2"/>
      <c r="D64" s="2"/>
      <c r="E64" s="2"/>
      <c r="F64" s="37"/>
      <c r="G64" s="2"/>
      <c r="H64" s="37"/>
      <c r="I64" s="2"/>
      <c r="J64" s="37"/>
      <c r="K64" s="2"/>
      <c r="L64" s="2"/>
      <c r="M64" s="2"/>
    </row>
    <row r="65" spans="3:13" ht="15.75">
      <c r="C65" s="2"/>
      <c r="D65" s="2"/>
      <c r="E65" s="2"/>
      <c r="F65" s="37"/>
      <c r="G65" s="2"/>
      <c r="H65" s="37"/>
      <c r="I65" s="2"/>
      <c r="J65" s="37"/>
      <c r="K65" s="2"/>
      <c r="L65" s="2"/>
      <c r="M65" s="2"/>
    </row>
    <row r="66" spans="3:13" ht="15.75">
      <c r="C66" s="2"/>
      <c r="D66" s="2"/>
      <c r="E66" s="2"/>
      <c r="F66" s="37"/>
      <c r="G66" s="2"/>
      <c r="H66" s="37"/>
      <c r="I66" s="2"/>
      <c r="J66" s="37"/>
      <c r="K66" s="2"/>
      <c r="L66" s="2"/>
      <c r="M66" s="2"/>
    </row>
    <row r="67" spans="3:13" ht="15.75">
      <c r="C67" s="2"/>
      <c r="D67" s="2"/>
      <c r="E67" s="2"/>
      <c r="F67" s="37"/>
      <c r="G67" s="2"/>
      <c r="H67" s="37"/>
      <c r="I67" s="2"/>
      <c r="J67" s="37"/>
      <c r="K67" s="2"/>
      <c r="L67" s="2"/>
      <c r="M67" s="2"/>
    </row>
    <row r="68" spans="3:13" ht="15.75">
      <c r="C68" s="2"/>
      <c r="D68" s="2"/>
      <c r="E68" s="2"/>
      <c r="F68" s="37"/>
      <c r="G68" s="2"/>
      <c r="H68" s="37"/>
      <c r="I68" s="2"/>
      <c r="J68" s="37"/>
      <c r="K68" s="2"/>
      <c r="L68" s="2"/>
      <c r="M68" s="2"/>
    </row>
    <row r="69" spans="3:13" ht="15.75">
      <c r="C69" s="2"/>
      <c r="D69" s="2"/>
      <c r="E69" s="2"/>
      <c r="F69" s="37"/>
      <c r="G69" s="2"/>
      <c r="H69" s="37"/>
      <c r="I69" s="2"/>
      <c r="J69" s="37"/>
      <c r="K69" s="2"/>
      <c r="L69" s="2"/>
      <c r="M69" s="2"/>
    </row>
    <row r="70" spans="3:13" ht="15.75">
      <c r="C70" s="2"/>
      <c r="D70" s="2"/>
      <c r="E70" s="2"/>
      <c r="F70" s="37"/>
      <c r="G70" s="2"/>
      <c r="H70" s="37"/>
      <c r="I70" s="2"/>
      <c r="J70" s="37"/>
      <c r="K70" s="2"/>
      <c r="L70" s="2"/>
      <c r="M70" s="2"/>
    </row>
    <row r="71" spans="3:13" ht="15.75">
      <c r="C71" s="2"/>
      <c r="D71" s="2"/>
      <c r="E71" s="2"/>
      <c r="F71" s="37"/>
      <c r="G71" s="2"/>
      <c r="H71" s="37"/>
      <c r="I71" s="2"/>
      <c r="J71" s="37"/>
      <c r="K71" s="2"/>
      <c r="L71" s="2"/>
      <c r="M71" s="2"/>
    </row>
    <row r="72" spans="3:13" ht="15.75">
      <c r="C72" s="2"/>
      <c r="D72" s="2"/>
      <c r="E72" s="2"/>
      <c r="F72" s="37"/>
      <c r="G72" s="2"/>
      <c r="H72" s="37"/>
      <c r="I72" s="2"/>
      <c r="J72" s="37"/>
      <c r="K72" s="2"/>
      <c r="L72" s="2"/>
      <c r="M72" s="2"/>
    </row>
    <row r="73" spans="3:13" ht="15.75">
      <c r="C73" s="2"/>
      <c r="D73" s="2"/>
      <c r="E73" s="2"/>
      <c r="F73" s="37"/>
      <c r="G73" s="2"/>
      <c r="H73" s="37"/>
      <c r="I73" s="2"/>
      <c r="J73" s="37"/>
      <c r="K73" s="2"/>
      <c r="L73" s="2"/>
      <c r="M73" s="2"/>
    </row>
    <row r="74" spans="3:13" ht="15.75">
      <c r="C74" s="2"/>
      <c r="D74" s="2"/>
      <c r="E74" s="2"/>
      <c r="F74" s="37"/>
      <c r="G74" s="2"/>
      <c r="H74" s="37"/>
      <c r="I74" s="2"/>
      <c r="J74" s="37"/>
      <c r="K74" s="2"/>
      <c r="L74" s="2"/>
      <c r="M74" s="2"/>
    </row>
    <row r="75" spans="3:13" ht="15.75">
      <c r="C75" s="2"/>
      <c r="D75" s="2"/>
      <c r="E75" s="2"/>
      <c r="F75" s="37"/>
      <c r="G75" s="2"/>
      <c r="H75" s="37"/>
      <c r="I75" s="2"/>
      <c r="J75" s="37"/>
      <c r="K75" s="2"/>
      <c r="L75" s="2"/>
      <c r="M75" s="2"/>
    </row>
    <row r="76" spans="3:13" ht="15.75">
      <c r="C76" s="2"/>
      <c r="D76" s="2"/>
      <c r="E76" s="2"/>
      <c r="F76" s="37"/>
      <c r="G76" s="2"/>
      <c r="H76" s="37"/>
      <c r="I76" s="2"/>
      <c r="J76" s="37"/>
      <c r="K76" s="2"/>
      <c r="L76" s="2"/>
      <c r="M76" s="2"/>
    </row>
    <row r="77" spans="3:13" ht="15.75">
      <c r="C77" s="2"/>
      <c r="D77" s="2"/>
      <c r="E77" s="2"/>
      <c r="F77" s="37"/>
      <c r="G77" s="2"/>
      <c r="H77" s="37"/>
      <c r="I77" s="2"/>
      <c r="J77" s="37"/>
      <c r="K77" s="2"/>
      <c r="L77" s="2"/>
      <c r="M77" s="2"/>
    </row>
    <row r="78" spans="3:13" ht="15.75">
      <c r="C78" s="2"/>
      <c r="D78" s="2"/>
      <c r="E78" s="2"/>
      <c r="F78" s="37"/>
      <c r="G78" s="2"/>
      <c r="H78" s="37"/>
      <c r="I78" s="2"/>
      <c r="J78" s="37"/>
      <c r="K78" s="2"/>
      <c r="L78" s="2"/>
      <c r="M78" s="2"/>
    </row>
    <row r="79" spans="3:13" ht="15.75">
      <c r="C79" s="2"/>
      <c r="D79" s="2"/>
      <c r="E79" s="2"/>
      <c r="F79" s="37"/>
      <c r="G79" s="2"/>
      <c r="H79" s="37"/>
      <c r="I79" s="2"/>
      <c r="J79" s="37"/>
      <c r="K79" s="2"/>
      <c r="L79" s="2"/>
      <c r="M79" s="2"/>
    </row>
    <row r="80" spans="3:13" ht="15.75">
      <c r="C80" s="2"/>
      <c r="D80" s="2"/>
      <c r="E80" s="2"/>
      <c r="F80" s="37"/>
      <c r="G80" s="2"/>
      <c r="H80" s="37"/>
      <c r="I80" s="2"/>
      <c r="J80" s="37"/>
      <c r="K80" s="2"/>
      <c r="L80" s="2"/>
      <c r="M80" s="2"/>
    </row>
    <row r="81" spans="3:13" ht="15.75">
      <c r="C81" s="2"/>
      <c r="D81" s="2"/>
      <c r="E81" s="2"/>
      <c r="F81" s="37"/>
      <c r="G81" s="2"/>
      <c r="H81" s="37"/>
      <c r="I81" s="2"/>
      <c r="J81" s="37"/>
      <c r="K81" s="2"/>
      <c r="L81" s="2"/>
      <c r="M81" s="2"/>
    </row>
    <row r="82" spans="3:13" ht="15.75">
      <c r="C82" s="2"/>
      <c r="D82" s="2"/>
      <c r="E82" s="2"/>
      <c r="F82" s="37"/>
      <c r="G82" s="2"/>
      <c r="H82" s="37"/>
      <c r="I82" s="2"/>
      <c r="J82" s="37"/>
      <c r="K82" s="2"/>
      <c r="L82" s="2"/>
      <c r="M82" s="2"/>
    </row>
    <row r="83" spans="3:13" ht="15.75">
      <c r="C83" s="2"/>
      <c r="D83" s="2"/>
      <c r="E83" s="2"/>
      <c r="F83" s="37"/>
      <c r="G83" s="2"/>
      <c r="H83" s="37"/>
      <c r="I83" s="2"/>
      <c r="J83" s="37"/>
      <c r="K83" s="2"/>
      <c r="L83" s="2"/>
      <c r="M83" s="2"/>
    </row>
    <row r="84" spans="3:13" ht="15.75">
      <c r="C84" s="2"/>
      <c r="D84" s="2"/>
      <c r="E84" s="2"/>
      <c r="F84" s="37"/>
      <c r="G84" s="2"/>
      <c r="H84" s="37"/>
      <c r="I84" s="2"/>
      <c r="J84" s="37"/>
      <c r="K84" s="2"/>
      <c r="L84" s="2"/>
      <c r="M84" s="2"/>
    </row>
    <row r="85" spans="3:13" ht="15.75">
      <c r="C85" s="2"/>
      <c r="D85" s="2"/>
      <c r="E85" s="2"/>
      <c r="F85" s="37"/>
      <c r="G85" s="2"/>
      <c r="H85" s="37"/>
      <c r="I85" s="2"/>
      <c r="J85" s="37"/>
      <c r="K85" s="2"/>
      <c r="L85" s="2"/>
      <c r="M85" s="2"/>
    </row>
    <row r="86" spans="3:13" ht="15.75">
      <c r="C86" s="2"/>
      <c r="D86" s="2"/>
      <c r="E86" s="2"/>
      <c r="F86" s="37"/>
      <c r="G86" s="2"/>
      <c r="H86" s="37"/>
      <c r="I86" s="2"/>
      <c r="J86" s="37"/>
      <c r="K86" s="2"/>
      <c r="L86" s="2"/>
      <c r="M86" s="2"/>
    </row>
    <row r="87" spans="3:13" ht="15.75">
      <c r="C87" s="2"/>
      <c r="D87" s="2"/>
      <c r="E87" s="2"/>
      <c r="F87" s="37"/>
      <c r="G87" s="2"/>
      <c r="H87" s="37"/>
      <c r="I87" s="2"/>
      <c r="J87" s="37"/>
      <c r="K87" s="2"/>
      <c r="L87" s="2"/>
      <c r="M87" s="2"/>
    </row>
    <row r="88" spans="3:13" ht="15.75">
      <c r="C88" s="2"/>
      <c r="D88" s="2"/>
      <c r="E88" s="2"/>
      <c r="F88" s="37"/>
      <c r="G88" s="2"/>
      <c r="H88" s="37"/>
      <c r="I88" s="2"/>
      <c r="J88" s="37"/>
      <c r="K88" s="2"/>
      <c r="L88" s="2"/>
      <c r="M88" s="2"/>
    </row>
    <row r="89" spans="3:13" ht="15.75">
      <c r="C89" s="2"/>
      <c r="D89" s="2"/>
      <c r="E89" s="2"/>
      <c r="F89" s="37"/>
      <c r="G89" s="2"/>
      <c r="H89" s="37"/>
      <c r="I89" s="2"/>
      <c r="J89" s="37"/>
      <c r="K89" s="2"/>
      <c r="L89" s="2"/>
      <c r="M89" s="2"/>
    </row>
    <row r="90" spans="3:13" ht="15.75">
      <c r="C90" s="2"/>
      <c r="D90" s="2"/>
      <c r="E90" s="2"/>
      <c r="F90" s="37"/>
      <c r="G90" s="2"/>
      <c r="H90" s="37"/>
      <c r="I90" s="2"/>
      <c r="J90" s="37"/>
      <c r="K90" s="2"/>
      <c r="L90" s="2"/>
      <c r="M90" s="2"/>
    </row>
    <row r="91" spans="3:13" ht="15.75">
      <c r="C91" s="2"/>
      <c r="D91" s="2"/>
      <c r="E91" s="2"/>
      <c r="F91" s="37"/>
      <c r="G91" s="2"/>
      <c r="H91" s="37"/>
      <c r="I91" s="2"/>
      <c r="J91" s="37"/>
      <c r="K91" s="2"/>
      <c r="L91" s="2"/>
      <c r="M91" s="2"/>
    </row>
    <row r="92" spans="3:13" ht="15.75">
      <c r="C92" s="2"/>
      <c r="D92" s="2"/>
      <c r="E92" s="2"/>
      <c r="F92" s="37"/>
      <c r="G92" s="2"/>
      <c r="H92" s="37"/>
      <c r="I92" s="2"/>
      <c r="J92" s="37"/>
      <c r="K92" s="2"/>
      <c r="L92" s="2"/>
      <c r="M92" s="2"/>
    </row>
    <row r="93" spans="3:13" ht="15.75">
      <c r="C93" s="2"/>
      <c r="D93" s="2"/>
      <c r="E93" s="2"/>
      <c r="F93" s="37"/>
      <c r="G93" s="2"/>
      <c r="H93" s="37"/>
      <c r="I93" s="2"/>
      <c r="J93" s="37"/>
      <c r="K93" s="2"/>
      <c r="L93" s="2"/>
      <c r="M93" s="2"/>
    </row>
    <row r="94" spans="3:13" ht="15.75">
      <c r="C94" s="2"/>
      <c r="D94" s="2"/>
      <c r="E94" s="2"/>
      <c r="F94" s="37"/>
      <c r="G94" s="2"/>
      <c r="H94" s="37"/>
      <c r="I94" s="2"/>
      <c r="J94" s="37"/>
      <c r="K94" s="2"/>
      <c r="L94" s="2"/>
      <c r="M94" s="2"/>
    </row>
    <row r="95" spans="3:13" ht="15.75">
      <c r="C95" s="2"/>
      <c r="D95" s="2"/>
      <c r="E95" s="2"/>
      <c r="F95" s="37"/>
      <c r="G95" s="2"/>
      <c r="H95" s="37"/>
      <c r="I95" s="2"/>
      <c r="J95" s="37"/>
      <c r="K95" s="2"/>
      <c r="L95" s="2"/>
      <c r="M95" s="2"/>
    </row>
    <row r="96" spans="3:13" ht="15.75">
      <c r="C96" s="2"/>
      <c r="D96" s="2"/>
      <c r="E96" s="2"/>
      <c r="F96" s="37"/>
      <c r="G96" s="2"/>
      <c r="H96" s="37"/>
      <c r="I96" s="2"/>
      <c r="J96" s="37"/>
      <c r="K96" s="2"/>
      <c r="L96" s="2"/>
      <c r="M96" s="2"/>
    </row>
    <row r="97" spans="3:13" ht="15.75">
      <c r="C97" s="2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3:13" ht="1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</sheetData>
  <printOptions horizontalCentered="1"/>
  <pageMargins left="0.5" right="0.5" top="0.5" bottom="0.5" header="0.25" footer="0"/>
  <pageSetup horizontalDpi="300" verticalDpi="300" orientation="portrait" scale="60" r:id="rId1"/>
  <headerFooter alignWithMargins="0">
    <oddFooter>&amp;R&amp;F&amp;D&amp;T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9"/>
  <sheetViews>
    <sheetView showOutlineSymbols="0" view="pageBreakPreview" zoomScale="60" zoomScaleNormal="60" workbookViewId="0" topLeftCell="A1">
      <selection activeCell="A2" sqref="A2"/>
    </sheetView>
  </sheetViews>
  <sheetFormatPr defaultColWidth="8.88671875" defaultRowHeight="15"/>
  <cols>
    <col min="1" max="1" width="3.88671875" style="1" customWidth="1"/>
    <col min="2" max="2" width="4.6640625" style="1" customWidth="1"/>
    <col min="3" max="3" width="19.6640625" style="1" customWidth="1"/>
    <col min="4" max="4" width="28.214843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0.88671875" style="1" customWidth="1"/>
    <col min="10" max="14" width="9.6640625" style="1" hidden="1" customWidth="1"/>
    <col min="15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3.25">
      <c r="A3" s="10"/>
      <c r="B3" s="11" t="s">
        <v>51</v>
      </c>
      <c r="C3" s="31"/>
      <c r="D3" s="31"/>
      <c r="E3" s="10"/>
      <c r="F3" s="10"/>
      <c r="G3" s="10"/>
      <c r="H3" s="10"/>
      <c r="I3" s="10"/>
      <c r="J3" s="10"/>
    </row>
    <row r="4" spans="1:10" ht="15">
      <c r="A4" s="10"/>
      <c r="B4" s="41" t="s">
        <v>52</v>
      </c>
      <c r="C4" s="10"/>
      <c r="D4" s="10"/>
      <c r="E4" s="10"/>
      <c r="F4" s="10"/>
      <c r="G4" s="10"/>
      <c r="H4" s="10"/>
      <c r="I4" s="10"/>
      <c r="J4" s="10"/>
    </row>
    <row r="5" spans="1:10" ht="15">
      <c r="A5" s="10"/>
      <c r="B5" s="41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40" t="s">
        <v>76</v>
      </c>
      <c r="C6" s="46"/>
      <c r="D6" s="46"/>
      <c r="E6" s="10"/>
      <c r="F6" s="10"/>
      <c r="G6" s="10"/>
      <c r="H6" s="10"/>
      <c r="I6" s="10"/>
      <c r="J6" s="10"/>
    </row>
    <row r="7" spans="1:10" ht="20.25">
      <c r="A7" s="10"/>
      <c r="B7" s="40" t="s">
        <v>119</v>
      </c>
      <c r="C7" s="46"/>
      <c r="D7" s="46"/>
      <c r="E7" s="10"/>
      <c r="F7" s="10"/>
      <c r="G7" s="10"/>
      <c r="H7" s="10"/>
      <c r="I7" s="10"/>
      <c r="J7" s="10"/>
    </row>
    <row r="8" spans="1:10" ht="15.75">
      <c r="A8" s="10"/>
      <c r="B8" s="10"/>
      <c r="C8" s="10"/>
      <c r="D8" s="10"/>
      <c r="E8" s="75"/>
      <c r="F8" s="75"/>
      <c r="G8" s="75"/>
      <c r="H8" s="10"/>
      <c r="I8" s="10"/>
      <c r="J8" s="10"/>
    </row>
    <row r="9" spans="1:10" ht="15.75">
      <c r="A9" s="10"/>
      <c r="B9" s="31"/>
      <c r="C9" s="31"/>
      <c r="D9" s="31"/>
      <c r="E9" s="14" t="s">
        <v>101</v>
      </c>
      <c r="F9" s="10"/>
      <c r="G9" s="14" t="s">
        <v>73</v>
      </c>
      <c r="H9" s="10"/>
      <c r="I9" s="10"/>
      <c r="J9" s="10"/>
    </row>
    <row r="10" spans="1:10" ht="15.75">
      <c r="A10" s="10"/>
      <c r="B10" s="31"/>
      <c r="C10" s="31"/>
      <c r="D10" s="31"/>
      <c r="E10" s="77">
        <v>38625</v>
      </c>
      <c r="F10" s="10"/>
      <c r="G10" s="77">
        <v>38442</v>
      </c>
      <c r="H10" s="10"/>
      <c r="I10" s="10"/>
      <c r="J10" s="10"/>
    </row>
    <row r="11" spans="1:10" ht="15.75">
      <c r="A11" s="10"/>
      <c r="B11" s="10"/>
      <c r="C11" s="10"/>
      <c r="D11" s="10"/>
      <c r="E11" s="14" t="s">
        <v>8</v>
      </c>
      <c r="F11" s="10"/>
      <c r="G11" s="14" t="s">
        <v>8</v>
      </c>
      <c r="H11" s="10"/>
      <c r="I11" s="10"/>
      <c r="J11" s="10"/>
    </row>
    <row r="12" spans="1:10" ht="1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">
      <c r="A13" s="10"/>
      <c r="B13" s="13" t="s">
        <v>66</v>
      </c>
      <c r="C13" s="13"/>
      <c r="D13" s="13"/>
      <c r="E13" s="43">
        <v>485574</v>
      </c>
      <c r="F13" s="13"/>
      <c r="G13" s="43">
        <v>494762</v>
      </c>
      <c r="H13" s="10"/>
      <c r="I13" s="10"/>
      <c r="J13" s="10"/>
    </row>
    <row r="14" spans="1:10" ht="18">
      <c r="A14" s="10"/>
      <c r="B14" s="13"/>
      <c r="C14" s="13"/>
      <c r="D14" s="13"/>
      <c r="E14" s="43"/>
      <c r="F14" s="13"/>
      <c r="G14" s="43"/>
      <c r="H14" s="10"/>
      <c r="I14" s="10"/>
      <c r="J14" s="10"/>
    </row>
    <row r="15" spans="1:10" ht="18">
      <c r="A15" s="10"/>
      <c r="B15" s="13" t="s">
        <v>11</v>
      </c>
      <c r="C15" s="13"/>
      <c r="D15" s="13"/>
      <c r="E15" s="43"/>
      <c r="F15" s="13"/>
      <c r="G15" s="43"/>
      <c r="H15" s="10"/>
      <c r="I15" s="10"/>
      <c r="J15" s="10"/>
    </row>
    <row r="16" spans="1:10" ht="18">
      <c r="A16" s="10"/>
      <c r="B16" s="13" t="s">
        <v>67</v>
      </c>
      <c r="C16" s="13"/>
      <c r="D16" s="13"/>
      <c r="E16" s="43">
        <v>4089</v>
      </c>
      <c r="F16" s="13"/>
      <c r="G16" s="43">
        <v>4220</v>
      </c>
      <c r="H16" s="10"/>
      <c r="I16" s="10"/>
      <c r="J16" s="10"/>
    </row>
    <row r="17" spans="1:10" ht="18">
      <c r="A17" s="10"/>
      <c r="B17" s="13" t="s">
        <v>12</v>
      </c>
      <c r="C17" s="13"/>
      <c r="D17" s="13"/>
      <c r="E17" s="43">
        <v>11610</v>
      </c>
      <c r="F17" s="13"/>
      <c r="G17" s="43">
        <v>11611</v>
      </c>
      <c r="H17" s="10"/>
      <c r="I17" s="10"/>
      <c r="J17" s="10"/>
    </row>
    <row r="18" spans="1:10" ht="18">
      <c r="A18" s="10"/>
      <c r="B18" s="13" t="s">
        <v>13</v>
      </c>
      <c r="C18" s="13"/>
      <c r="D18" s="13"/>
      <c r="E18" s="43">
        <v>4439</v>
      </c>
      <c r="F18" s="13"/>
      <c r="G18" s="43">
        <v>5571</v>
      </c>
      <c r="H18" s="10"/>
      <c r="I18" s="10"/>
      <c r="J18" s="10"/>
    </row>
    <row r="19" spans="1:10" ht="18">
      <c r="A19" s="10"/>
      <c r="B19" s="13" t="s">
        <v>98</v>
      </c>
      <c r="C19" s="13"/>
      <c r="D19" s="13"/>
      <c r="E19" s="43">
        <v>21090</v>
      </c>
      <c r="F19" s="13"/>
      <c r="G19" s="43">
        <v>21049</v>
      </c>
      <c r="H19" s="10"/>
      <c r="I19" s="10"/>
      <c r="J19" s="10"/>
    </row>
    <row r="20" spans="1:10" ht="18">
      <c r="A20" s="10"/>
      <c r="B20" s="13" t="s">
        <v>92</v>
      </c>
      <c r="C20" s="13"/>
      <c r="D20" s="13"/>
      <c r="E20" s="43">
        <v>7397</v>
      </c>
      <c r="F20" s="13"/>
      <c r="G20" s="43">
        <v>7397</v>
      </c>
      <c r="H20" s="10"/>
      <c r="I20" s="10"/>
      <c r="J20" s="10"/>
    </row>
    <row r="21" spans="1:10" ht="18">
      <c r="A21" s="10"/>
      <c r="B21" s="13"/>
      <c r="C21" s="13"/>
      <c r="D21" s="13"/>
      <c r="E21" s="43"/>
      <c r="F21" s="13"/>
      <c r="G21" s="43"/>
      <c r="H21" s="10"/>
      <c r="I21" s="10"/>
      <c r="J21" s="10"/>
    </row>
    <row r="22" spans="1:10" ht="18">
      <c r="A22" s="10"/>
      <c r="B22" s="13" t="s">
        <v>14</v>
      </c>
      <c r="C22" s="13"/>
      <c r="D22" s="13"/>
      <c r="E22" s="43"/>
      <c r="F22" s="13"/>
      <c r="G22" s="43"/>
      <c r="H22" s="10"/>
      <c r="I22" s="10"/>
      <c r="J22" s="10"/>
    </row>
    <row r="23" spans="1:10" ht="18">
      <c r="A23" s="10"/>
      <c r="B23" s="13"/>
      <c r="C23" s="13" t="s">
        <v>18</v>
      </c>
      <c r="D23" s="13"/>
      <c r="E23" s="43">
        <v>9660</v>
      </c>
      <c r="F23" s="13"/>
      <c r="G23" s="43">
        <v>9773</v>
      </c>
      <c r="H23" s="10"/>
      <c r="I23" s="10"/>
      <c r="J23" s="10"/>
    </row>
    <row r="24" spans="1:10" ht="18">
      <c r="A24" s="10"/>
      <c r="B24" s="13"/>
      <c r="C24" s="13" t="s">
        <v>93</v>
      </c>
      <c r="D24" s="13"/>
      <c r="E24" s="43">
        <v>4034</v>
      </c>
      <c r="F24" s="13"/>
      <c r="G24" s="43">
        <v>3408</v>
      </c>
      <c r="H24" s="10"/>
      <c r="I24" s="10"/>
      <c r="J24" s="10"/>
    </row>
    <row r="25" spans="1:10" ht="18">
      <c r="A25" s="10"/>
      <c r="B25" s="13"/>
      <c r="C25" s="13" t="s">
        <v>64</v>
      </c>
      <c r="D25" s="13"/>
      <c r="E25" s="43">
        <v>161533</v>
      </c>
      <c r="F25" s="13"/>
      <c r="G25" s="43">
        <v>156179</v>
      </c>
      <c r="H25" s="10"/>
      <c r="I25" s="10"/>
      <c r="J25" s="10"/>
    </row>
    <row r="26" spans="1:10" ht="18">
      <c r="A26" s="10"/>
      <c r="B26" s="13"/>
      <c r="C26" s="13" t="s">
        <v>63</v>
      </c>
      <c r="D26" s="13"/>
      <c r="E26" s="43">
        <v>17219</v>
      </c>
      <c r="F26" s="13"/>
      <c r="G26" s="43">
        <v>5234</v>
      </c>
      <c r="H26" s="10"/>
      <c r="I26" s="10"/>
      <c r="J26" s="10"/>
    </row>
    <row r="27" spans="1:10" ht="18">
      <c r="A27" s="10"/>
      <c r="B27" s="13"/>
      <c r="C27" s="13" t="s">
        <v>65</v>
      </c>
      <c r="D27" s="13"/>
      <c r="E27" s="43">
        <v>61641</v>
      </c>
      <c r="F27" s="13"/>
      <c r="G27" s="43">
        <v>10864</v>
      </c>
      <c r="H27" s="10"/>
      <c r="I27" s="10"/>
      <c r="J27" s="10"/>
    </row>
    <row r="28" spans="1:10" ht="18">
      <c r="A28" s="10"/>
      <c r="B28" s="13"/>
      <c r="C28" s="13"/>
      <c r="D28" s="13"/>
      <c r="E28" s="43"/>
      <c r="F28" s="13"/>
      <c r="G28" s="43"/>
      <c r="H28" s="10"/>
      <c r="I28" s="10"/>
      <c r="J28" s="10"/>
    </row>
    <row r="29" spans="1:10" ht="18">
      <c r="A29" s="10"/>
      <c r="B29" s="13"/>
      <c r="C29" s="13"/>
      <c r="D29" s="13"/>
      <c r="E29" s="44">
        <f>SUM(E22:E27)</f>
        <v>254087</v>
      </c>
      <c r="F29" s="13"/>
      <c r="G29" s="44">
        <f>SUM(G22:G27)</f>
        <v>185458</v>
      </c>
      <c r="H29" s="10"/>
      <c r="I29" s="10"/>
      <c r="J29" s="10"/>
    </row>
    <row r="30" spans="1:10" ht="18">
      <c r="A30" s="10"/>
      <c r="B30" s="13"/>
      <c r="C30" s="13"/>
      <c r="D30" s="13"/>
      <c r="E30" s="44"/>
      <c r="F30" s="13"/>
      <c r="G30" s="44"/>
      <c r="H30" s="10"/>
      <c r="I30" s="10"/>
      <c r="J30" s="10"/>
    </row>
    <row r="31" spans="1:10" ht="18">
      <c r="A31" s="10"/>
      <c r="B31" s="13" t="s">
        <v>15</v>
      </c>
      <c r="C31" s="13"/>
      <c r="D31" s="13"/>
      <c r="E31" s="43"/>
      <c r="F31" s="13"/>
      <c r="G31" s="43"/>
      <c r="H31" s="10"/>
      <c r="I31" s="10"/>
      <c r="J31" s="10"/>
    </row>
    <row r="32" spans="1:10" ht="18">
      <c r="A32" s="10"/>
      <c r="B32" s="13"/>
      <c r="C32" s="13" t="s">
        <v>68</v>
      </c>
      <c r="D32" s="13"/>
      <c r="E32" s="43">
        <f>79390+1</f>
        <v>79391</v>
      </c>
      <c r="F32" s="13"/>
      <c r="G32" s="43">
        <v>52475</v>
      </c>
      <c r="H32" s="10"/>
      <c r="I32" s="10"/>
      <c r="J32" s="10"/>
    </row>
    <row r="33" spans="1:10" ht="18">
      <c r="A33" s="10"/>
      <c r="B33" s="13"/>
      <c r="C33" s="13" t="s">
        <v>69</v>
      </c>
      <c r="D33" s="13"/>
      <c r="E33" s="43">
        <v>59193</v>
      </c>
      <c r="F33" s="13"/>
      <c r="G33" s="43">
        <v>33834</v>
      </c>
      <c r="H33" s="10"/>
      <c r="I33" s="10"/>
      <c r="J33" s="10"/>
    </row>
    <row r="34" spans="1:10" ht="18">
      <c r="A34" s="10"/>
      <c r="B34" s="13"/>
      <c r="C34" s="13" t="s">
        <v>53</v>
      </c>
      <c r="D34" s="13"/>
      <c r="E34" s="43">
        <v>171</v>
      </c>
      <c r="F34" s="13"/>
      <c r="G34" s="43">
        <v>179</v>
      </c>
      <c r="H34" s="10"/>
      <c r="I34" s="10"/>
      <c r="J34" s="10"/>
    </row>
    <row r="35" spans="1:10" ht="18">
      <c r="A35" s="10"/>
      <c r="B35" s="13"/>
      <c r="C35" s="13" t="s">
        <v>4</v>
      </c>
      <c r="D35" s="13"/>
      <c r="E35" s="43">
        <v>1036</v>
      </c>
      <c r="F35" s="13"/>
      <c r="G35" s="43">
        <v>980</v>
      </c>
      <c r="H35" s="10"/>
      <c r="I35" s="10"/>
      <c r="J35" s="10"/>
    </row>
    <row r="36" spans="1:10" ht="18">
      <c r="A36" s="10"/>
      <c r="B36" s="13"/>
      <c r="C36" s="13"/>
      <c r="D36" s="13"/>
      <c r="E36" s="43"/>
      <c r="F36" s="13"/>
      <c r="G36" s="43"/>
      <c r="H36" s="10"/>
      <c r="I36" s="10"/>
      <c r="J36" s="10"/>
    </row>
    <row r="37" spans="1:10" ht="18">
      <c r="A37" s="10"/>
      <c r="B37" s="13"/>
      <c r="C37" s="13"/>
      <c r="D37" s="13"/>
      <c r="E37" s="44">
        <f>SUM(E30:E35)</f>
        <v>139791</v>
      </c>
      <c r="F37" s="13"/>
      <c r="G37" s="44">
        <f>SUM(G30:G35)</f>
        <v>87468</v>
      </c>
      <c r="H37" s="10"/>
      <c r="I37" s="10"/>
      <c r="J37" s="10"/>
    </row>
    <row r="38" spans="1:10" ht="18">
      <c r="A38" s="10"/>
      <c r="B38" s="13"/>
      <c r="C38" s="13"/>
      <c r="D38" s="13"/>
      <c r="E38" s="44"/>
      <c r="F38" s="13"/>
      <c r="G38" s="44"/>
      <c r="H38" s="10"/>
      <c r="I38" s="10"/>
      <c r="J38" s="10"/>
    </row>
    <row r="39" spans="1:10" ht="18">
      <c r="A39" s="10"/>
      <c r="B39" s="13" t="s">
        <v>16</v>
      </c>
      <c r="C39" s="13"/>
      <c r="D39" s="13"/>
      <c r="E39" s="43">
        <f>E29-E37</f>
        <v>114296</v>
      </c>
      <c r="F39" s="13"/>
      <c r="G39" s="43">
        <f>G29-G37</f>
        <v>97990</v>
      </c>
      <c r="H39" s="10"/>
      <c r="I39" s="10"/>
      <c r="J39" s="10"/>
    </row>
    <row r="40" spans="1:10" ht="18.75" thickBot="1">
      <c r="A40" s="10"/>
      <c r="B40" s="13"/>
      <c r="C40" s="13"/>
      <c r="D40" s="13"/>
      <c r="E40" s="43"/>
      <c r="F40" s="13"/>
      <c r="G40" s="43"/>
      <c r="H40" s="10"/>
      <c r="I40" s="10"/>
      <c r="J40" s="10"/>
    </row>
    <row r="41" spans="1:10" ht="18.75" thickBot="1">
      <c r="A41" s="10"/>
      <c r="B41" s="13"/>
      <c r="C41" s="13"/>
      <c r="D41" s="13"/>
      <c r="E41" s="45">
        <f>E39+SUM(E12:E21)</f>
        <v>648495</v>
      </c>
      <c r="F41" s="13"/>
      <c r="G41" s="45">
        <f>G39+SUM(G12:G21)</f>
        <v>642600</v>
      </c>
      <c r="H41" s="10"/>
      <c r="I41" s="10"/>
      <c r="J41" s="10"/>
    </row>
    <row r="42" spans="1:10" ht="18">
      <c r="A42" s="10"/>
      <c r="B42" s="13"/>
      <c r="C42" s="13"/>
      <c r="D42" s="13"/>
      <c r="E42" s="45"/>
      <c r="F42" s="13"/>
      <c r="G42" s="45"/>
      <c r="H42" s="10"/>
      <c r="I42" s="10"/>
      <c r="J42" s="10"/>
    </row>
    <row r="43" spans="1:10" ht="18">
      <c r="A43" s="10"/>
      <c r="B43" s="13"/>
      <c r="C43" s="13"/>
      <c r="D43" s="13"/>
      <c r="E43" s="43"/>
      <c r="F43" s="13"/>
      <c r="G43" s="43"/>
      <c r="H43" s="10"/>
      <c r="I43" s="10"/>
      <c r="J43" s="10"/>
    </row>
    <row r="44" spans="1:10" ht="18">
      <c r="A44" s="10"/>
      <c r="B44" s="13" t="s">
        <v>78</v>
      </c>
      <c r="C44" s="13"/>
      <c r="D44" s="13"/>
      <c r="E44" s="43">
        <v>171710</v>
      </c>
      <c r="F44" s="13"/>
      <c r="G44" s="43">
        <v>171710</v>
      </c>
      <c r="H44" s="10"/>
      <c r="I44" s="10"/>
      <c r="J44" s="10"/>
    </row>
    <row r="45" spans="1:10" ht="18">
      <c r="A45" s="10"/>
      <c r="B45" s="13"/>
      <c r="C45" s="13"/>
      <c r="D45" s="13"/>
      <c r="E45" s="43"/>
      <c r="F45" s="13"/>
      <c r="G45" s="74"/>
      <c r="H45" s="10"/>
      <c r="I45" s="10"/>
      <c r="J45" s="10"/>
    </row>
    <row r="46" spans="1:10" ht="18">
      <c r="A46" s="10"/>
      <c r="B46" s="13" t="s">
        <v>17</v>
      </c>
      <c r="C46" s="13"/>
      <c r="D46" s="13"/>
      <c r="E46" s="43">
        <f>+E48-E44</f>
        <v>88024</v>
      </c>
      <c r="F46" s="13"/>
      <c r="G46" s="43">
        <f>+G48-G44</f>
        <v>85071</v>
      </c>
      <c r="H46" s="10"/>
      <c r="I46" s="10"/>
      <c r="J46" s="10"/>
    </row>
    <row r="47" spans="1:10" ht="18">
      <c r="A47" s="10"/>
      <c r="B47" s="13"/>
      <c r="C47" s="13"/>
      <c r="D47" s="13"/>
      <c r="E47" s="18"/>
      <c r="F47" s="18"/>
      <c r="G47" s="18"/>
      <c r="H47" s="10"/>
      <c r="I47" s="10"/>
      <c r="J47" s="10"/>
    </row>
    <row r="48" spans="1:10" ht="18">
      <c r="A48" s="10"/>
      <c r="B48" s="13" t="s">
        <v>79</v>
      </c>
      <c r="C48" s="13"/>
      <c r="D48" s="13"/>
      <c r="E48" s="44">
        <f>'Equity Change'!O24</f>
        <v>259734</v>
      </c>
      <c r="F48" s="13"/>
      <c r="G48" s="44">
        <v>256781</v>
      </c>
      <c r="H48" s="10"/>
      <c r="I48" s="10"/>
      <c r="J48" s="10"/>
    </row>
    <row r="49" spans="1:10" ht="18">
      <c r="A49" s="10"/>
      <c r="B49" s="13"/>
      <c r="C49" s="13"/>
      <c r="D49" s="13"/>
      <c r="E49" s="43"/>
      <c r="F49" s="13"/>
      <c r="G49" s="43"/>
      <c r="H49" s="10"/>
      <c r="I49" s="10"/>
      <c r="J49" s="10"/>
    </row>
    <row r="50" spans="1:10" ht="18">
      <c r="A50" s="10"/>
      <c r="B50" s="13" t="s">
        <v>77</v>
      </c>
      <c r="C50" s="13"/>
      <c r="D50" s="13"/>
      <c r="E50" s="18">
        <v>-3452</v>
      </c>
      <c r="F50" s="13"/>
      <c r="G50" s="18">
        <v>-2787</v>
      </c>
      <c r="H50" s="10"/>
      <c r="I50" s="10"/>
      <c r="J50" s="10"/>
    </row>
    <row r="51" spans="1:10" ht="18">
      <c r="A51" s="10"/>
      <c r="B51" s="13"/>
      <c r="C51" s="13"/>
      <c r="D51" s="13"/>
      <c r="E51" s="43"/>
      <c r="F51" s="13"/>
      <c r="G51" s="43"/>
      <c r="H51" s="10"/>
      <c r="I51" s="10"/>
      <c r="J51" s="10"/>
    </row>
    <row r="52" spans="1:10" ht="18">
      <c r="A52" s="10"/>
      <c r="B52" s="13" t="s">
        <v>80</v>
      </c>
      <c r="C52" s="13"/>
      <c r="D52" s="13"/>
      <c r="E52" s="43"/>
      <c r="F52" s="13"/>
      <c r="G52" s="43"/>
      <c r="H52" s="10"/>
      <c r="I52" s="10"/>
      <c r="J52" s="10"/>
    </row>
    <row r="53" spans="1:10" ht="18">
      <c r="A53" s="10"/>
      <c r="B53" s="13"/>
      <c r="C53" s="13" t="s">
        <v>83</v>
      </c>
      <c r="D53" s="13"/>
      <c r="E53" s="43">
        <v>73775</v>
      </c>
      <c r="F53" s="13"/>
      <c r="G53" s="43">
        <v>75394</v>
      </c>
      <c r="H53" s="10"/>
      <c r="I53" s="10"/>
      <c r="J53" s="10"/>
    </row>
    <row r="54" spans="1:10" ht="18">
      <c r="A54" s="10"/>
      <c r="B54" s="13"/>
      <c r="C54" s="13" t="s">
        <v>50</v>
      </c>
      <c r="D54" s="13"/>
      <c r="E54" s="43">
        <v>180531</v>
      </c>
      <c r="F54" s="13"/>
      <c r="G54" s="43">
        <v>186672</v>
      </c>
      <c r="H54" s="10"/>
      <c r="I54" s="10"/>
      <c r="J54" s="10"/>
    </row>
    <row r="55" spans="1:10" ht="18">
      <c r="A55" s="10"/>
      <c r="B55" s="13"/>
      <c r="C55" s="13" t="s">
        <v>53</v>
      </c>
      <c r="D55" s="13"/>
      <c r="E55" s="43">
        <v>145</v>
      </c>
      <c r="F55" s="13"/>
      <c r="G55" s="43">
        <v>253</v>
      </c>
      <c r="H55" s="10"/>
      <c r="I55" s="10"/>
      <c r="J55" s="10"/>
    </row>
    <row r="56" spans="1:10" ht="18">
      <c r="A56" s="10"/>
      <c r="B56" s="13"/>
      <c r="C56" s="13" t="s">
        <v>54</v>
      </c>
      <c r="D56" s="13"/>
      <c r="E56" s="43">
        <v>47540</v>
      </c>
      <c r="F56" s="13"/>
      <c r="G56" s="43">
        <v>81065</v>
      </c>
      <c r="H56" s="10"/>
      <c r="I56" s="10"/>
      <c r="J56" s="10"/>
    </row>
    <row r="57" spans="1:10" ht="18">
      <c r="A57" s="10"/>
      <c r="B57" s="13"/>
      <c r="C57" s="13" t="s">
        <v>58</v>
      </c>
      <c r="D57" s="13"/>
      <c r="E57" s="43">
        <v>90000</v>
      </c>
      <c r="F57" s="13"/>
      <c r="G57" s="43">
        <v>45000</v>
      </c>
      <c r="H57" s="10"/>
      <c r="I57" s="10"/>
      <c r="J57" s="10"/>
    </row>
    <row r="58" spans="1:10" ht="18">
      <c r="A58" s="10"/>
      <c r="B58" s="13"/>
      <c r="C58" s="13" t="s">
        <v>55</v>
      </c>
      <c r="D58" s="13"/>
      <c r="E58" s="43">
        <v>222</v>
      </c>
      <c r="F58" s="13"/>
      <c r="G58" s="43">
        <v>222</v>
      </c>
      <c r="H58" s="10"/>
      <c r="I58" s="10"/>
      <c r="J58" s="10"/>
    </row>
    <row r="59" spans="1:10" ht="18.75" thickBot="1">
      <c r="A59" s="10"/>
      <c r="B59" s="13"/>
      <c r="C59" s="13"/>
      <c r="D59" s="13"/>
      <c r="E59" s="43"/>
      <c r="F59" s="13"/>
      <c r="G59" s="43"/>
      <c r="H59" s="10"/>
      <c r="I59" s="10"/>
      <c r="J59" s="10"/>
    </row>
    <row r="60" spans="1:10" ht="18.75" thickBot="1">
      <c r="A60" s="10"/>
      <c r="B60" s="13"/>
      <c r="C60" s="13"/>
      <c r="D60" s="13"/>
      <c r="E60" s="45">
        <f>SUM(E48:E58)</f>
        <v>648495</v>
      </c>
      <c r="F60" s="13"/>
      <c r="G60" s="45">
        <f>SUM(G48:G58)</f>
        <v>642600</v>
      </c>
      <c r="H60" s="10"/>
      <c r="I60" s="10"/>
      <c r="J60" s="10"/>
    </row>
    <row r="61" spans="1:10" ht="18">
      <c r="A61" s="10"/>
      <c r="B61" s="13"/>
      <c r="C61" s="13"/>
      <c r="D61" s="13"/>
      <c r="E61" s="45"/>
      <c r="F61" s="13"/>
      <c r="G61" s="45"/>
      <c r="H61" s="10"/>
      <c r="I61" s="10"/>
      <c r="J61" s="10"/>
    </row>
    <row r="62" spans="1:10" ht="18">
      <c r="A62" s="10"/>
      <c r="B62" s="13"/>
      <c r="C62" s="13"/>
      <c r="D62" s="13"/>
      <c r="E62" s="13"/>
      <c r="F62" s="13"/>
      <c r="G62" s="13"/>
      <c r="H62" s="10"/>
      <c r="I62" s="10"/>
      <c r="J62" s="10"/>
    </row>
    <row r="63" spans="1:10" ht="15.75">
      <c r="A63" s="10"/>
      <c r="B63" s="31" t="s">
        <v>82</v>
      </c>
      <c r="C63" s="31"/>
      <c r="D63" s="31"/>
      <c r="E63" s="10"/>
      <c r="F63" s="10"/>
      <c r="G63" s="10"/>
      <c r="H63" s="10"/>
      <c r="I63" s="10"/>
      <c r="J63" s="10"/>
    </row>
    <row r="64" spans="1:10" ht="15.75">
      <c r="A64" s="10"/>
      <c r="B64" s="31" t="str">
        <f>'Income Statemen'!C47</f>
        <v> Annual Financial Report for the year ended 31st March 2005)</v>
      </c>
      <c r="C64" s="31"/>
      <c r="D64" s="31"/>
      <c r="E64" s="10"/>
      <c r="F64" s="10"/>
      <c r="G64" s="10"/>
      <c r="H64" s="10"/>
      <c r="I64" s="10"/>
      <c r="J64" s="10"/>
    </row>
    <row r="65" spans="1:10" ht="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8.75">
      <c r="A67" s="2"/>
      <c r="B67" s="3"/>
      <c r="C67" s="3"/>
      <c r="D67" s="3"/>
      <c r="E67" s="3"/>
      <c r="F67" s="3"/>
      <c r="G67" s="3"/>
      <c r="H67" s="3"/>
      <c r="I67" s="3"/>
      <c r="J67" s="5"/>
    </row>
    <row r="68" spans="1:10" ht="18.75">
      <c r="A68" s="2"/>
      <c r="B68" s="3"/>
      <c r="C68" s="3"/>
      <c r="D68" s="3"/>
      <c r="E68" s="4">
        <f>+E60-E41</f>
        <v>0</v>
      </c>
      <c r="F68" s="3"/>
      <c r="G68" s="4">
        <f>+G60-G41</f>
        <v>0</v>
      </c>
      <c r="H68" s="3"/>
      <c r="I68" s="3"/>
      <c r="J68" s="5"/>
    </row>
    <row r="69" spans="1:10" ht="18.75">
      <c r="A69" s="2"/>
      <c r="B69" s="3"/>
      <c r="C69" s="3"/>
      <c r="D69" s="3"/>
      <c r="E69" s="4"/>
      <c r="F69" s="4"/>
      <c r="G69" s="4"/>
      <c r="H69" s="3"/>
      <c r="I69" s="3"/>
      <c r="J69" s="5"/>
    </row>
    <row r="70" spans="2:10" ht="18">
      <c r="B70" s="5"/>
      <c r="C70" s="5"/>
      <c r="D70" s="5"/>
      <c r="E70" s="5"/>
      <c r="F70" s="5"/>
      <c r="G70" s="5"/>
      <c r="H70" s="5"/>
      <c r="I70" s="5"/>
      <c r="J70" s="5"/>
    </row>
    <row r="71" spans="2:10" ht="18">
      <c r="B71" s="5"/>
      <c r="C71" s="5"/>
      <c r="D71" s="5"/>
      <c r="E71" s="5"/>
      <c r="F71" s="5"/>
      <c r="G71" s="5"/>
      <c r="H71" s="5"/>
      <c r="I71" s="5"/>
      <c r="J71" s="5"/>
    </row>
    <row r="72" spans="2:10" ht="18">
      <c r="B72" s="5"/>
      <c r="C72" s="5"/>
      <c r="D72" s="5"/>
      <c r="E72" s="5"/>
      <c r="F72" s="5"/>
      <c r="G72" s="5"/>
      <c r="H72" s="5"/>
      <c r="I72" s="5"/>
      <c r="J72" s="5"/>
    </row>
    <row r="73" spans="2:10" ht="18">
      <c r="B73" s="5"/>
      <c r="C73" s="5"/>
      <c r="D73" s="5"/>
      <c r="E73" s="5"/>
      <c r="F73" s="5"/>
      <c r="G73" s="5"/>
      <c r="H73" s="5"/>
      <c r="I73" s="5"/>
      <c r="J73" s="5"/>
    </row>
    <row r="74" spans="2:10" ht="18">
      <c r="B74" s="5"/>
      <c r="C74" s="5"/>
      <c r="D74" s="5"/>
      <c r="E74" s="5"/>
      <c r="F74" s="5"/>
      <c r="G74" s="5"/>
      <c r="H74" s="5"/>
      <c r="I74" s="5"/>
      <c r="J74" s="5"/>
    </row>
    <row r="75" spans="2:10" ht="18">
      <c r="B75" s="5"/>
      <c r="C75" s="5"/>
      <c r="D75" s="5"/>
      <c r="E75" s="5"/>
      <c r="F75" s="5"/>
      <c r="G75" s="5"/>
      <c r="H75" s="5"/>
      <c r="I75" s="5"/>
      <c r="J75" s="5"/>
    </row>
    <row r="76" spans="2:10" ht="18">
      <c r="B76" s="5"/>
      <c r="C76" s="5"/>
      <c r="D76" s="5"/>
      <c r="E76" s="5"/>
      <c r="F76" s="5"/>
      <c r="G76" s="5"/>
      <c r="H76" s="5"/>
      <c r="I76" s="5"/>
      <c r="J76" s="5"/>
    </row>
    <row r="77" spans="2:10" ht="18">
      <c r="B77" s="5"/>
      <c r="C77" s="5"/>
      <c r="D77" s="5"/>
      <c r="E77" s="5"/>
      <c r="F77" s="5"/>
      <c r="G77" s="5"/>
      <c r="H77" s="5"/>
      <c r="I77" s="5"/>
      <c r="J77" s="5"/>
    </row>
    <row r="78" spans="2:10" ht="18">
      <c r="B78" s="5"/>
      <c r="C78" s="5"/>
      <c r="D78" s="5"/>
      <c r="E78" s="5"/>
      <c r="F78" s="5"/>
      <c r="G78" s="5"/>
      <c r="H78" s="5"/>
      <c r="I78" s="5"/>
      <c r="J78" s="5"/>
    </row>
    <row r="79" spans="2:10" ht="18">
      <c r="B79" s="5"/>
      <c r="C79" s="5"/>
      <c r="D79" s="5"/>
      <c r="E79" s="5"/>
      <c r="F79" s="5"/>
      <c r="G79" s="5"/>
      <c r="H79" s="5"/>
      <c r="I79" s="5"/>
      <c r="J79" s="5"/>
    </row>
    <row r="80" spans="2:10" ht="18">
      <c r="B80" s="5"/>
      <c r="C80" s="5"/>
      <c r="D80" s="5"/>
      <c r="E80" s="5"/>
      <c r="F80" s="5"/>
      <c r="G80" s="5"/>
      <c r="H80" s="5"/>
      <c r="I80" s="5"/>
      <c r="J80" s="5"/>
    </row>
    <row r="81" spans="2:10" ht="18">
      <c r="B81" s="5"/>
      <c r="C81" s="5"/>
      <c r="D81" s="5"/>
      <c r="E81" s="5"/>
      <c r="F81" s="5"/>
      <c r="G81" s="5"/>
      <c r="H81" s="5"/>
      <c r="I81" s="5"/>
      <c r="J81" s="5"/>
    </row>
    <row r="82" spans="2:10" ht="18">
      <c r="B82" s="5"/>
      <c r="C82" s="5"/>
      <c r="D82" s="5"/>
      <c r="E82" s="5"/>
      <c r="F82" s="5"/>
      <c r="G82" s="5"/>
      <c r="H82" s="5"/>
      <c r="I82" s="5"/>
      <c r="J82" s="5"/>
    </row>
    <row r="83" spans="2:10" ht="18">
      <c r="B83" s="5"/>
      <c r="C83" s="5"/>
      <c r="D83" s="5"/>
      <c r="E83" s="5"/>
      <c r="F83" s="5"/>
      <c r="G83" s="5"/>
      <c r="H83" s="5"/>
      <c r="I83" s="5"/>
      <c r="J83" s="5"/>
    </row>
    <row r="84" spans="2:10" ht="18">
      <c r="B84" s="5"/>
      <c r="C84" s="5"/>
      <c r="D84" s="5"/>
      <c r="E84" s="5"/>
      <c r="F84" s="5"/>
      <c r="G84" s="5"/>
      <c r="H84" s="5"/>
      <c r="I84" s="5"/>
      <c r="J84" s="5"/>
    </row>
    <row r="85" spans="2:10" ht="18">
      <c r="B85" s="5"/>
      <c r="C85" s="5"/>
      <c r="D85" s="5"/>
      <c r="E85" s="5"/>
      <c r="F85" s="5"/>
      <c r="G85" s="5"/>
      <c r="H85" s="5"/>
      <c r="I85" s="5"/>
      <c r="J85" s="5"/>
    </row>
    <row r="86" spans="2:10" ht="18">
      <c r="B86" s="5"/>
      <c r="C86" s="5"/>
      <c r="D86" s="5"/>
      <c r="E86" s="5"/>
      <c r="F86" s="5"/>
      <c r="G86" s="5"/>
      <c r="H86" s="5"/>
      <c r="I86" s="5"/>
      <c r="J86" s="5"/>
    </row>
    <row r="87" spans="2:10" ht="18">
      <c r="B87" s="5"/>
      <c r="C87" s="5"/>
      <c r="D87" s="5"/>
      <c r="E87" s="5"/>
      <c r="F87" s="5"/>
      <c r="G87" s="5"/>
      <c r="H87" s="5"/>
      <c r="I87" s="5"/>
      <c r="J87" s="5"/>
    </row>
    <row r="88" spans="2:10" ht="18">
      <c r="B88" s="5"/>
      <c r="C88" s="5"/>
      <c r="D88" s="5"/>
      <c r="E88" s="5"/>
      <c r="F88" s="5"/>
      <c r="G88" s="5"/>
      <c r="H88" s="5"/>
      <c r="I88" s="5"/>
      <c r="J88" s="5"/>
    </row>
    <row r="89" spans="2:10" ht="18">
      <c r="B89" s="5"/>
      <c r="C89" s="5"/>
      <c r="D89" s="5"/>
      <c r="E89" s="5"/>
      <c r="F89" s="5"/>
      <c r="G89" s="5"/>
      <c r="H89" s="5"/>
      <c r="I89" s="5"/>
      <c r="J89" s="5"/>
    </row>
    <row r="90" spans="2:10" ht="18">
      <c r="B90" s="5"/>
      <c r="C90" s="5"/>
      <c r="D90" s="5"/>
      <c r="E90" s="5"/>
      <c r="F90" s="5"/>
      <c r="G90" s="5"/>
      <c r="H90" s="5"/>
      <c r="I90" s="5"/>
      <c r="J90" s="5"/>
    </row>
    <row r="91" spans="2:10" ht="18">
      <c r="B91" s="5"/>
      <c r="C91" s="5"/>
      <c r="D91" s="5"/>
      <c r="E91" s="5"/>
      <c r="F91" s="5"/>
      <c r="G91" s="5"/>
      <c r="H91" s="5"/>
      <c r="I91" s="5"/>
      <c r="J91" s="5"/>
    </row>
    <row r="92" spans="2:10" ht="18">
      <c r="B92" s="5"/>
      <c r="C92" s="5"/>
      <c r="D92" s="5"/>
      <c r="E92" s="5"/>
      <c r="F92" s="5"/>
      <c r="G92" s="5"/>
      <c r="H92" s="5"/>
      <c r="I92" s="5"/>
      <c r="J92" s="5"/>
    </row>
    <row r="93" spans="2:10" ht="18">
      <c r="B93" s="5"/>
      <c r="C93" s="5"/>
      <c r="D93" s="5"/>
      <c r="E93" s="5"/>
      <c r="F93" s="5"/>
      <c r="G93" s="5"/>
      <c r="H93" s="5"/>
      <c r="I93" s="5"/>
      <c r="J93" s="5"/>
    </row>
    <row r="94" spans="2:10" ht="18">
      <c r="B94" s="5"/>
      <c r="C94" s="5"/>
      <c r="D94" s="5"/>
      <c r="E94" s="5"/>
      <c r="F94" s="5"/>
      <c r="G94" s="5"/>
      <c r="H94" s="5"/>
      <c r="I94" s="5"/>
      <c r="J94" s="5"/>
    </row>
    <row r="95" spans="2:10" ht="18">
      <c r="B95" s="5"/>
      <c r="C95" s="5"/>
      <c r="D95" s="5"/>
      <c r="E95" s="5"/>
      <c r="F95" s="5"/>
      <c r="G95" s="5"/>
      <c r="H95" s="5"/>
      <c r="I95" s="5"/>
      <c r="J95" s="5"/>
    </row>
    <row r="96" spans="2:10" ht="18">
      <c r="B96" s="5"/>
      <c r="C96" s="5"/>
      <c r="D96" s="5"/>
      <c r="E96" s="5"/>
      <c r="F96" s="5"/>
      <c r="G96" s="5"/>
      <c r="H96" s="5"/>
      <c r="I96" s="5"/>
      <c r="J96" s="5"/>
    </row>
    <row r="97" spans="2:10" ht="18">
      <c r="B97" s="5"/>
      <c r="C97" s="5"/>
      <c r="D97" s="5"/>
      <c r="E97" s="5"/>
      <c r="F97" s="5"/>
      <c r="G97" s="5"/>
      <c r="H97" s="5"/>
      <c r="I97" s="5"/>
      <c r="J97" s="5"/>
    </row>
    <row r="98" spans="2:10" ht="18">
      <c r="B98" s="5"/>
      <c r="C98" s="5"/>
      <c r="D98" s="5"/>
      <c r="E98" s="5"/>
      <c r="F98" s="5"/>
      <c r="G98" s="5"/>
      <c r="H98" s="5"/>
      <c r="I98" s="5"/>
      <c r="J98" s="5"/>
    </row>
    <row r="99" spans="2:10" ht="18">
      <c r="B99" s="5"/>
      <c r="C99" s="5"/>
      <c r="D99" s="5"/>
      <c r="E99" s="5"/>
      <c r="F99" s="5"/>
      <c r="G99" s="5"/>
      <c r="H99" s="5"/>
      <c r="I99" s="5"/>
      <c r="J99" s="5"/>
    </row>
    <row r="100" spans="2:10" ht="18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8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8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8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8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8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8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8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8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8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8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8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8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8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">
      <c r="B119" s="5"/>
      <c r="C119" s="5"/>
      <c r="D119" s="5"/>
      <c r="E119" s="5"/>
      <c r="F119" s="5"/>
      <c r="G119" s="5"/>
      <c r="H119" s="5"/>
      <c r="I119" s="5"/>
      <c r="J119" s="5"/>
    </row>
  </sheetData>
  <printOptions horizontalCentered="1"/>
  <pageMargins left="0.5" right="0.5" top="0.5" bottom="0.5" header="0" footer="0"/>
  <pageSetup fitToHeight="1" fitToWidth="1" horizontalDpi="300" verticalDpi="300" orientation="portrait" scale="61" r:id="rId1"/>
  <headerFooter alignWithMargins="0">
    <oddFooter>&amp;R&amp;F&amp;D&amp;T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3"/>
  <sheetViews>
    <sheetView showOutlineSymbols="0" view="pageBreakPreview" zoomScale="60" zoomScaleNormal="60" workbookViewId="0" topLeftCell="A1">
      <selection activeCell="B1" sqref="B1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5" width="10.99609375" style="1" customWidth="1"/>
    <col min="6" max="6" width="2.3359375" style="1" customWidth="1"/>
    <col min="7" max="7" width="10.5546875" style="1" customWidth="1"/>
    <col min="8" max="8" width="1.99609375" style="1" customWidth="1"/>
    <col min="9" max="9" width="12.77734375" style="1" customWidth="1"/>
    <col min="10" max="10" width="9.4453125" style="1" customWidth="1"/>
    <col min="11" max="11" width="12.88671875" style="1" customWidth="1"/>
    <col min="12" max="12" width="2.10546875" style="1" customWidth="1"/>
    <col min="13" max="13" width="11.10546875" style="1" customWidth="1"/>
    <col min="14" max="14" width="1.88671875" style="1" customWidth="1"/>
    <col min="15" max="15" width="12.6640625" style="1" customWidth="1"/>
    <col min="16" max="16384" width="9.6640625" style="1" customWidth="1"/>
  </cols>
  <sheetData>
    <row r="1" spans="1:14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3.25">
      <c r="A3" s="10"/>
      <c r="B3" s="47" t="s">
        <v>51</v>
      </c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</row>
    <row r="4" spans="1:14" ht="15">
      <c r="A4" s="10"/>
      <c r="B4" s="41" t="s">
        <v>52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0.25">
      <c r="A6" s="10"/>
      <c r="B6" s="40" t="s">
        <v>56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0.25">
      <c r="A7" s="10"/>
      <c r="B7" s="40" t="str">
        <f>+'Income Statemen'!C7</f>
        <v>FOR THE QUARTER ENDED 30 SEPTEMBER 2005</v>
      </c>
      <c r="C7" s="10"/>
      <c r="D7" s="10"/>
      <c r="E7" s="10"/>
      <c r="F7" s="30"/>
      <c r="G7" s="10"/>
      <c r="H7" s="10"/>
      <c r="I7" s="10"/>
      <c r="J7" s="10"/>
      <c r="K7" s="10"/>
      <c r="L7" s="10"/>
      <c r="M7" s="10"/>
      <c r="N7" s="10"/>
    </row>
    <row r="8" spans="1:14" ht="18">
      <c r="A8" s="10"/>
      <c r="B8" s="12"/>
      <c r="C8" s="10"/>
      <c r="D8" s="10"/>
      <c r="E8" s="10"/>
      <c r="F8" s="30"/>
      <c r="G8" s="10"/>
      <c r="H8" s="10"/>
      <c r="I8" s="10"/>
      <c r="J8" s="10"/>
      <c r="K8" s="10"/>
      <c r="L8" s="10"/>
      <c r="M8" s="10"/>
      <c r="N8" s="10"/>
    </row>
    <row r="9" spans="1:16" ht="18">
      <c r="A9" s="10"/>
      <c r="B9" s="12"/>
      <c r="C9" s="10"/>
      <c r="D9" s="10"/>
      <c r="E9" s="10"/>
      <c r="F9" s="30"/>
      <c r="G9" s="10"/>
      <c r="H9" s="10"/>
      <c r="I9" s="31" t="s">
        <v>75</v>
      </c>
      <c r="J9" s="10"/>
      <c r="K9" s="10"/>
      <c r="L9" s="10"/>
      <c r="M9" s="48" t="s">
        <v>32</v>
      </c>
      <c r="N9" s="10"/>
      <c r="O9" s="10"/>
      <c r="P9" s="10"/>
    </row>
    <row r="10" spans="1:256" ht="15.75">
      <c r="A10" s="10"/>
      <c r="B10" s="46"/>
      <c r="C10" s="10"/>
      <c r="D10" s="10"/>
      <c r="E10" s="10"/>
      <c r="F10" s="10"/>
      <c r="G10" s="10"/>
      <c r="H10" s="10"/>
      <c r="I10" s="10"/>
      <c r="J10" s="10"/>
      <c r="K10" s="39"/>
      <c r="L10" s="10"/>
      <c r="M10" s="14" t="s">
        <v>17</v>
      </c>
      <c r="N10" s="10"/>
      <c r="O10" s="10"/>
      <c r="P10" s="10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16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5" t="s">
        <v>30</v>
      </c>
      <c r="L11" s="10"/>
      <c r="M11" s="10"/>
      <c r="N11" s="10"/>
      <c r="O11" s="10"/>
      <c r="P11" s="10"/>
    </row>
    <row r="12" spans="1:16" ht="15.75">
      <c r="A12" s="10"/>
      <c r="B12" s="10"/>
      <c r="C12" s="15"/>
      <c r="D12" s="15"/>
      <c r="E12" s="15"/>
      <c r="F12" s="15"/>
      <c r="G12" s="15"/>
      <c r="H12" s="10"/>
      <c r="I12" s="15" t="s">
        <v>23</v>
      </c>
      <c r="J12" s="15" t="s">
        <v>23</v>
      </c>
      <c r="K12" s="15" t="s">
        <v>31</v>
      </c>
      <c r="L12" s="15"/>
      <c r="M12" s="15"/>
      <c r="N12" s="14"/>
      <c r="O12" s="14"/>
      <c r="P12" s="10"/>
    </row>
    <row r="13" spans="1:16" ht="15.75">
      <c r="A13" s="10"/>
      <c r="B13" s="10"/>
      <c r="C13" s="15" t="s">
        <v>23</v>
      </c>
      <c r="D13" s="15"/>
      <c r="E13" s="15"/>
      <c r="F13" s="15"/>
      <c r="G13" s="15" t="s">
        <v>25</v>
      </c>
      <c r="H13" s="10"/>
      <c r="I13" s="15" t="s">
        <v>27</v>
      </c>
      <c r="J13" s="15" t="s">
        <v>29</v>
      </c>
      <c r="K13" s="15" t="s">
        <v>72</v>
      </c>
      <c r="L13" s="15"/>
      <c r="M13" s="15" t="s">
        <v>33</v>
      </c>
      <c r="N13" s="14"/>
      <c r="O13" s="15"/>
      <c r="P13" s="10"/>
    </row>
    <row r="14" spans="1:16" ht="15.75">
      <c r="A14" s="10"/>
      <c r="B14" s="10"/>
      <c r="C14" s="49" t="s">
        <v>24</v>
      </c>
      <c r="D14" s="49"/>
      <c r="E14" s="49"/>
      <c r="F14" s="15"/>
      <c r="G14" s="49" t="s">
        <v>26</v>
      </c>
      <c r="H14" s="10"/>
      <c r="I14" s="49" t="s">
        <v>28</v>
      </c>
      <c r="J14" s="49" t="s">
        <v>28</v>
      </c>
      <c r="K14" s="49" t="s">
        <v>28</v>
      </c>
      <c r="L14" s="15"/>
      <c r="M14" s="49" t="s">
        <v>34</v>
      </c>
      <c r="N14" s="14"/>
      <c r="O14" s="49" t="s">
        <v>35</v>
      </c>
      <c r="P14" s="10"/>
    </row>
    <row r="15" spans="1:16" ht="15">
      <c r="A15" s="10"/>
      <c r="B15" s="10"/>
      <c r="C15" s="15" t="s">
        <v>8</v>
      </c>
      <c r="D15" s="15"/>
      <c r="E15" s="15"/>
      <c r="F15" s="10"/>
      <c r="G15" s="15" t="s">
        <v>8</v>
      </c>
      <c r="H15" s="10"/>
      <c r="I15" s="15" t="s">
        <v>8</v>
      </c>
      <c r="J15" s="15" t="s">
        <v>8</v>
      </c>
      <c r="K15" s="15" t="s">
        <v>8</v>
      </c>
      <c r="L15" s="10"/>
      <c r="M15" s="15" t="s">
        <v>8</v>
      </c>
      <c r="N15" s="10"/>
      <c r="O15" s="15" t="s">
        <v>8</v>
      </c>
      <c r="P15" s="10"/>
    </row>
    <row r="16" spans="1:16" ht="18">
      <c r="A16" s="10"/>
      <c r="B16" s="30" t="s">
        <v>120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0"/>
    </row>
    <row r="17" spans="1:16" ht="18">
      <c r="A17" s="10"/>
      <c r="B17" s="12" t="s">
        <v>121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0"/>
    </row>
    <row r="18" spans="1:16" ht="18">
      <c r="A18" s="10"/>
      <c r="B18" s="13" t="s">
        <v>19</v>
      </c>
      <c r="C18" s="18">
        <f>'Balance Sheet'!G44</f>
        <v>171710</v>
      </c>
      <c r="D18" s="18"/>
      <c r="E18" s="18">
        <f>'Balance Sheet'!I44</f>
        <v>0</v>
      </c>
      <c r="F18" s="18"/>
      <c r="G18" s="18">
        <v>0</v>
      </c>
      <c r="H18" s="13"/>
      <c r="I18" s="18">
        <v>19911</v>
      </c>
      <c r="J18" s="18">
        <v>8930</v>
      </c>
      <c r="K18" s="18">
        <v>26871</v>
      </c>
      <c r="L18" s="18"/>
      <c r="M18" s="18">
        <v>29359</v>
      </c>
      <c r="N18" s="18"/>
      <c r="O18" s="18">
        <f>SUM(C18:M18)</f>
        <v>256781</v>
      </c>
      <c r="P18" s="10"/>
    </row>
    <row r="19" spans="1:16" ht="18">
      <c r="A19" s="10"/>
      <c r="B19" s="13" t="s">
        <v>102</v>
      </c>
      <c r="C19" s="18"/>
      <c r="D19" s="18"/>
      <c r="E19" s="18"/>
      <c r="F19" s="18"/>
      <c r="G19" s="18"/>
      <c r="H19" s="13"/>
      <c r="I19" s="18"/>
      <c r="J19" s="18"/>
      <c r="K19" s="18"/>
      <c r="L19" s="18"/>
      <c r="M19" s="18"/>
      <c r="N19" s="18"/>
      <c r="O19" s="18"/>
      <c r="P19" s="10"/>
    </row>
    <row r="20" spans="1:16" ht="18">
      <c r="A20" s="10"/>
      <c r="B20" s="13"/>
      <c r="C20" s="18"/>
      <c r="D20" s="18"/>
      <c r="E20" s="18"/>
      <c r="F20" s="18"/>
      <c r="G20" s="18"/>
      <c r="H20" s="13"/>
      <c r="I20" s="18"/>
      <c r="J20" s="18"/>
      <c r="K20" s="18"/>
      <c r="L20" s="18"/>
      <c r="M20" s="18"/>
      <c r="N20" s="18"/>
      <c r="O20" s="18"/>
      <c r="P20" s="10"/>
    </row>
    <row r="21" spans="1:16" ht="18">
      <c r="A21" s="10"/>
      <c r="B21" s="13" t="s">
        <v>20</v>
      </c>
      <c r="C21" s="29">
        <f>C24-C18</f>
        <v>0</v>
      </c>
      <c r="D21" s="29"/>
      <c r="E21" s="29">
        <v>0</v>
      </c>
      <c r="F21" s="18"/>
      <c r="G21" s="29">
        <v>0</v>
      </c>
      <c r="H21" s="13"/>
      <c r="I21" s="29">
        <f>I24-I18</f>
        <v>0</v>
      </c>
      <c r="J21" s="29">
        <f>J24-J18</f>
        <v>0</v>
      </c>
      <c r="K21" s="29">
        <f>K24-K18</f>
        <v>-6365</v>
      </c>
      <c r="L21" s="18"/>
      <c r="M21" s="29">
        <f>+'Income Statemen'!I38</f>
        <v>9318</v>
      </c>
      <c r="N21" s="18"/>
      <c r="O21" s="18">
        <f>SUM(C21:M21)</f>
        <v>2953</v>
      </c>
      <c r="P21" s="10"/>
    </row>
    <row r="22" spans="1:16" ht="18">
      <c r="A22" s="10"/>
      <c r="B22" s="13" t="s">
        <v>21</v>
      </c>
      <c r="C22" s="50"/>
      <c r="D22" s="50"/>
      <c r="E22" s="50"/>
      <c r="F22" s="18"/>
      <c r="G22" s="18"/>
      <c r="H22" s="13"/>
      <c r="I22" s="18"/>
      <c r="J22" s="18"/>
      <c r="K22" s="18"/>
      <c r="L22" s="18"/>
      <c r="M22" s="18"/>
      <c r="N22" s="18"/>
      <c r="O22" s="18"/>
      <c r="P22" s="10"/>
    </row>
    <row r="23" spans="1:16" ht="18.75" thickBot="1">
      <c r="A23" s="10"/>
      <c r="B23" s="13"/>
      <c r="C23" s="18"/>
      <c r="D23" s="22"/>
      <c r="E23" s="18"/>
      <c r="F23" s="18"/>
      <c r="G23" s="18"/>
      <c r="H23" s="13"/>
      <c r="I23" s="18"/>
      <c r="J23" s="18"/>
      <c r="K23" s="18"/>
      <c r="L23" s="18"/>
      <c r="M23" s="18"/>
      <c r="N23" s="18"/>
      <c r="O23" s="18"/>
      <c r="P23" s="10"/>
    </row>
    <row r="24" spans="1:16" ht="18.75" thickBot="1">
      <c r="A24" s="10"/>
      <c r="B24" s="30" t="s">
        <v>103</v>
      </c>
      <c r="C24" s="25">
        <f>'Balance Sheet'!E44</f>
        <v>171710</v>
      </c>
      <c r="D24" s="21"/>
      <c r="E24" s="25">
        <v>0</v>
      </c>
      <c r="F24" s="24"/>
      <c r="G24" s="25">
        <f>SUM(G18:G23)</f>
        <v>0</v>
      </c>
      <c r="H24" s="13"/>
      <c r="I24" s="25">
        <v>19911</v>
      </c>
      <c r="J24" s="25">
        <f>SUM(J18:J23)</f>
        <v>8930</v>
      </c>
      <c r="K24" s="25">
        <v>20506</v>
      </c>
      <c r="L24" s="24"/>
      <c r="M24" s="25">
        <f>SUM(M18:M23)</f>
        <v>38677</v>
      </c>
      <c r="N24" s="24"/>
      <c r="O24" s="25">
        <f>SUM(O18:O23)</f>
        <v>259734</v>
      </c>
      <c r="P24" s="10"/>
    </row>
    <row r="25" spans="1:16" ht="18">
      <c r="A25" s="10"/>
      <c r="B25" s="13"/>
      <c r="C25" s="26"/>
      <c r="D25" s="22"/>
      <c r="E25" s="26"/>
      <c r="F25" s="18"/>
      <c r="G25" s="26"/>
      <c r="H25" s="13"/>
      <c r="I25" s="26"/>
      <c r="J25" s="26"/>
      <c r="K25" s="26"/>
      <c r="L25" s="18"/>
      <c r="M25" s="26"/>
      <c r="N25" s="18"/>
      <c r="O25" s="26"/>
      <c r="P25" s="10"/>
    </row>
    <row r="26" spans="1:16" ht="18">
      <c r="A26" s="10"/>
      <c r="B26" s="10"/>
      <c r="C26" s="18"/>
      <c r="D26" s="22"/>
      <c r="E26" s="18"/>
      <c r="F26" s="18"/>
      <c r="G26" s="18"/>
      <c r="H26" s="13"/>
      <c r="I26" s="18"/>
      <c r="J26" s="18"/>
      <c r="K26" s="18"/>
      <c r="L26" s="18"/>
      <c r="M26" s="18"/>
      <c r="N26" s="18"/>
      <c r="O26" s="18"/>
      <c r="P26" s="10"/>
    </row>
    <row r="27" spans="1:16" ht="18">
      <c r="A27" s="10"/>
      <c r="B27" s="67" t="str">
        <f>+B16</f>
        <v>6 months quarter</v>
      </c>
      <c r="C27" s="18"/>
      <c r="D27" s="22"/>
      <c r="E27" s="18"/>
      <c r="F27" s="18"/>
      <c r="G27" s="18"/>
      <c r="H27" s="13"/>
      <c r="I27" s="18"/>
      <c r="J27" s="18"/>
      <c r="K27" s="18"/>
      <c r="L27" s="18"/>
      <c r="M27" s="18"/>
      <c r="N27" s="18"/>
      <c r="O27" s="18"/>
      <c r="P27" s="10"/>
    </row>
    <row r="28" spans="1:16" ht="18">
      <c r="A28" s="10"/>
      <c r="B28" s="12" t="s">
        <v>122</v>
      </c>
      <c r="C28" s="18"/>
      <c r="D28" s="22"/>
      <c r="E28" s="18"/>
      <c r="F28" s="18"/>
      <c r="G28" s="18"/>
      <c r="H28" s="13"/>
      <c r="I28" s="18"/>
      <c r="J28" s="18"/>
      <c r="K28" s="18"/>
      <c r="L28" s="18"/>
      <c r="M28" s="18"/>
      <c r="N28" s="18"/>
      <c r="O28" s="18"/>
      <c r="P28" s="10"/>
    </row>
    <row r="29" spans="1:16" ht="18">
      <c r="A29" s="10"/>
      <c r="B29" s="67" t="s">
        <v>104</v>
      </c>
      <c r="C29" s="18"/>
      <c r="D29" s="22"/>
      <c r="E29" s="18"/>
      <c r="F29" s="18"/>
      <c r="G29" s="18"/>
      <c r="H29" s="13"/>
      <c r="I29" s="18"/>
      <c r="J29" s="18"/>
      <c r="K29" s="18"/>
      <c r="L29" s="18"/>
      <c r="M29" s="18"/>
      <c r="N29" s="18"/>
      <c r="O29" s="18"/>
      <c r="P29" s="10"/>
    </row>
    <row r="30" spans="1:16" ht="18">
      <c r="A30" s="10"/>
      <c r="B30" s="13" t="s">
        <v>94</v>
      </c>
      <c r="C30" s="18">
        <v>98120</v>
      </c>
      <c r="D30" s="22"/>
      <c r="E30" s="18">
        <v>0</v>
      </c>
      <c r="F30" s="18"/>
      <c r="G30" s="18">
        <v>-63</v>
      </c>
      <c r="H30" s="13"/>
      <c r="I30" s="18">
        <v>62898</v>
      </c>
      <c r="J30" s="18">
        <v>8930</v>
      </c>
      <c r="K30" s="18">
        <v>22127</v>
      </c>
      <c r="L30" s="18"/>
      <c r="M30" s="18">
        <v>19057</v>
      </c>
      <c r="N30" s="18"/>
      <c r="O30" s="18">
        <f>SUM(C30:M30)</f>
        <v>211069</v>
      </c>
      <c r="P30" s="10"/>
    </row>
    <row r="31" spans="1:16" ht="18">
      <c r="A31" s="10"/>
      <c r="B31" s="13"/>
      <c r="C31" s="18"/>
      <c r="D31" s="22"/>
      <c r="E31" s="18"/>
      <c r="F31" s="18"/>
      <c r="G31" s="18"/>
      <c r="H31" s="13"/>
      <c r="I31" s="18"/>
      <c r="J31" s="18"/>
      <c r="K31" s="18"/>
      <c r="L31" s="18"/>
      <c r="M31" s="18"/>
      <c r="N31" s="18"/>
      <c r="O31" s="18"/>
      <c r="P31" s="10"/>
    </row>
    <row r="32" spans="1:16" ht="18">
      <c r="A32" s="10"/>
      <c r="B32" s="13" t="s">
        <v>105</v>
      </c>
      <c r="C32" s="68" t="s">
        <v>95</v>
      </c>
      <c r="D32" s="78"/>
      <c r="E32" s="68" t="s">
        <v>95</v>
      </c>
      <c r="F32" s="18"/>
      <c r="G32" s="68" t="s">
        <v>95</v>
      </c>
      <c r="H32" s="13"/>
      <c r="I32" s="68" t="s">
        <v>95</v>
      </c>
      <c r="J32" s="68" t="s">
        <v>95</v>
      </c>
      <c r="K32" s="68" t="s">
        <v>95</v>
      </c>
      <c r="L32" s="18"/>
      <c r="M32" s="18">
        <v>-331</v>
      </c>
      <c r="N32" s="18"/>
      <c r="O32" s="18">
        <f>SUM(C32:M32)</f>
        <v>-331</v>
      </c>
      <c r="P32" s="10"/>
    </row>
    <row r="33" spans="1:16" ht="18">
      <c r="A33" s="10"/>
      <c r="B33" s="13"/>
      <c r="C33" s="69"/>
      <c r="D33" s="22"/>
      <c r="E33" s="69"/>
      <c r="F33" s="18"/>
      <c r="G33" s="69"/>
      <c r="H33" s="13"/>
      <c r="I33" s="69"/>
      <c r="J33" s="69"/>
      <c r="K33" s="69"/>
      <c r="L33" s="18"/>
      <c r="M33" s="69"/>
      <c r="N33" s="18"/>
      <c r="O33" s="69"/>
      <c r="P33" s="10"/>
    </row>
    <row r="34" spans="1:16" ht="18">
      <c r="A34" s="10"/>
      <c r="B34" s="67" t="s">
        <v>106</v>
      </c>
      <c r="C34" s="18">
        <f>SUM(C30:C33)</f>
        <v>98120</v>
      </c>
      <c r="D34" s="22"/>
      <c r="E34" s="18">
        <f>SUM(E30:E33)</f>
        <v>0</v>
      </c>
      <c r="F34" s="18"/>
      <c r="G34" s="18">
        <f>SUM(G30:G33)</f>
        <v>-63</v>
      </c>
      <c r="H34" s="13"/>
      <c r="I34" s="18">
        <f>SUM(I30:I33)</f>
        <v>62898</v>
      </c>
      <c r="J34" s="18">
        <f>SUM(J30:J33)</f>
        <v>8930</v>
      </c>
      <c r="K34" s="18">
        <f>SUM(K30:K33)</f>
        <v>22127</v>
      </c>
      <c r="L34" s="18"/>
      <c r="M34" s="18">
        <f>SUM(M30:M32)</f>
        <v>18726</v>
      </c>
      <c r="N34" s="18"/>
      <c r="O34" s="18">
        <f>SUM(O30:O32)</f>
        <v>210738</v>
      </c>
      <c r="P34" s="10"/>
    </row>
    <row r="35" spans="1:16" ht="18">
      <c r="A35" s="10"/>
      <c r="B35" s="13"/>
      <c r="C35" s="18"/>
      <c r="D35" s="22"/>
      <c r="E35" s="18"/>
      <c r="F35" s="18"/>
      <c r="G35" s="18"/>
      <c r="H35" s="13"/>
      <c r="I35" s="18"/>
      <c r="J35" s="18"/>
      <c r="K35" s="18"/>
      <c r="L35" s="18"/>
      <c r="M35" s="18"/>
      <c r="N35" s="18"/>
      <c r="O35" s="18"/>
      <c r="P35" s="10"/>
    </row>
    <row r="36" spans="1:16" ht="18">
      <c r="A36" s="10"/>
      <c r="B36" s="13" t="s">
        <v>20</v>
      </c>
      <c r="C36" s="29">
        <f>C39-C30</f>
        <v>0</v>
      </c>
      <c r="D36" s="73"/>
      <c r="E36" s="18">
        <v>28460</v>
      </c>
      <c r="F36" s="18"/>
      <c r="G36" s="29">
        <f>G39-G30</f>
        <v>63</v>
      </c>
      <c r="H36" s="29"/>
      <c r="I36" s="29">
        <f>I39-I30</f>
        <v>25</v>
      </c>
      <c r="J36" s="29">
        <f>J39-J30</f>
        <v>0</v>
      </c>
      <c r="K36" s="29">
        <f>K39-K30</f>
        <v>-6653</v>
      </c>
      <c r="L36" s="18"/>
      <c r="M36" s="29">
        <v>4418</v>
      </c>
      <c r="N36" s="18"/>
      <c r="O36" s="18">
        <f>SUM(C36:M36)</f>
        <v>26313</v>
      </c>
      <c r="P36" s="10"/>
    </row>
    <row r="37" spans="1:16" ht="18">
      <c r="A37" s="10"/>
      <c r="B37" s="13" t="s">
        <v>21</v>
      </c>
      <c r="C37" s="50"/>
      <c r="D37" s="79"/>
      <c r="E37" s="50"/>
      <c r="F37" s="18"/>
      <c r="G37" s="18"/>
      <c r="H37" s="13"/>
      <c r="I37" s="18"/>
      <c r="J37" s="18"/>
      <c r="K37" s="18"/>
      <c r="L37" s="18"/>
      <c r="M37" s="18"/>
      <c r="N37" s="18"/>
      <c r="O37" s="18"/>
      <c r="P37" s="10"/>
    </row>
    <row r="38" spans="1:16" ht="18.75" thickBot="1">
      <c r="A38" s="10"/>
      <c r="B38" s="13"/>
      <c r="C38" s="18"/>
      <c r="D38" s="22"/>
      <c r="E38" s="18"/>
      <c r="F38" s="18"/>
      <c r="G38" s="18"/>
      <c r="H38" s="13"/>
      <c r="I38" s="18"/>
      <c r="J38" s="18"/>
      <c r="K38" s="18"/>
      <c r="L38" s="18"/>
      <c r="M38" s="18"/>
      <c r="N38" s="18"/>
      <c r="O38" s="18"/>
      <c r="P38" s="10"/>
    </row>
    <row r="39" spans="1:16" ht="18.75" thickBot="1">
      <c r="A39" s="10"/>
      <c r="B39" s="30" t="s">
        <v>107</v>
      </c>
      <c r="C39" s="25">
        <v>98120</v>
      </c>
      <c r="D39" s="21"/>
      <c r="E39" s="80">
        <f>+E36+E34</f>
        <v>28460</v>
      </c>
      <c r="F39" s="24"/>
      <c r="G39" s="25">
        <v>0</v>
      </c>
      <c r="H39" s="13"/>
      <c r="I39" s="25">
        <v>62923</v>
      </c>
      <c r="J39" s="25">
        <v>8930</v>
      </c>
      <c r="K39" s="25">
        <v>15474</v>
      </c>
      <c r="L39" s="24"/>
      <c r="M39" s="25">
        <f>+M36+M34</f>
        <v>23144</v>
      </c>
      <c r="N39" s="24"/>
      <c r="O39" s="25">
        <f>SUM(C39:N39)</f>
        <v>237051</v>
      </c>
      <c r="P39" s="10"/>
    </row>
    <row r="40" spans="1:16" ht="18">
      <c r="A40" s="10"/>
      <c r="B40" s="10"/>
      <c r="C40" s="26"/>
      <c r="D40" s="22"/>
      <c r="E40" s="26"/>
      <c r="F40" s="18"/>
      <c r="G40" s="26"/>
      <c r="H40" s="13"/>
      <c r="I40" s="26"/>
      <c r="J40" s="26"/>
      <c r="K40" s="26"/>
      <c r="L40" s="18"/>
      <c r="M40" s="26"/>
      <c r="N40" s="18"/>
      <c r="O40" s="26"/>
      <c r="P40" s="10"/>
    </row>
    <row r="41" spans="1:16" ht="15">
      <c r="A41" s="10"/>
      <c r="B41" s="10"/>
      <c r="C41" s="20"/>
      <c r="D41" s="20"/>
      <c r="E41" s="20"/>
      <c r="F41" s="20"/>
      <c r="G41" s="20"/>
      <c r="H41" s="10"/>
      <c r="I41" s="20"/>
      <c r="J41" s="20"/>
      <c r="K41" s="20"/>
      <c r="L41" s="20"/>
      <c r="M41" s="20"/>
      <c r="N41" s="20"/>
      <c r="O41" s="20"/>
      <c r="P41" s="10"/>
    </row>
    <row r="42" spans="1:16" ht="15">
      <c r="A42" s="10"/>
      <c r="B42" s="1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0"/>
      <c r="P42" s="10"/>
    </row>
    <row r="43" spans="1:16" ht="15">
      <c r="A43" s="10"/>
      <c r="B43" s="1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0"/>
      <c r="P43" s="10"/>
    </row>
    <row r="44" spans="1:16" ht="18">
      <c r="A44" s="10"/>
      <c r="B44" s="30" t="s">
        <v>22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8">
      <c r="A45" s="10"/>
      <c r="B45" s="30" t="s">
        <v>109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4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</sheetData>
  <printOptions horizontalCentered="1"/>
  <pageMargins left="0.5" right="0.5" top="0.5" bottom="0.5" header="0" footer="0"/>
  <pageSetup horizontalDpi="300" verticalDpi="300" orientation="landscape" scale="65" r:id="rId2"/>
  <headerFooter alignWithMargins="0">
    <oddFooter>&amp;R&amp;F&amp;D&amp;T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04"/>
  <sheetViews>
    <sheetView showOutlineSymbols="0" view="pageBreakPreview" zoomScale="60" workbookViewId="0" topLeftCell="A1">
      <selection activeCell="D32" sqref="D32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30.88671875" style="1" customWidth="1"/>
    <col min="5" max="5" width="12.10546875" style="1" customWidth="1"/>
    <col min="6" max="6" width="3.21484375" style="1" customWidth="1"/>
    <col min="7" max="7" width="11.99609375" style="1" customWidth="1"/>
    <col min="8" max="8" width="1.77734375" style="1" customWidth="1"/>
    <col min="9" max="16384" width="9.6640625" style="1" customWidth="1"/>
  </cols>
  <sheetData>
    <row r="1" spans="1:9" ht="15">
      <c r="A1" s="10"/>
      <c r="B1" s="10"/>
      <c r="C1" s="10"/>
      <c r="D1" s="10"/>
      <c r="E1" s="10"/>
      <c r="F1" s="70"/>
      <c r="G1" s="10"/>
      <c r="H1" s="10"/>
      <c r="I1" s="10"/>
    </row>
    <row r="2" spans="1:9" ht="15">
      <c r="A2" s="10"/>
      <c r="B2" s="10"/>
      <c r="C2" s="10"/>
      <c r="D2" s="10"/>
      <c r="E2" s="10"/>
      <c r="F2" s="70"/>
      <c r="G2" s="10"/>
      <c r="H2" s="10"/>
      <c r="I2" s="10"/>
    </row>
    <row r="3" spans="1:9" ht="23.25">
      <c r="A3" s="10"/>
      <c r="B3" s="11" t="s">
        <v>51</v>
      </c>
      <c r="C3" s="11"/>
      <c r="D3" s="11"/>
      <c r="E3" s="10"/>
      <c r="F3" s="70"/>
      <c r="G3" s="10"/>
      <c r="H3" s="10"/>
      <c r="I3" s="10"/>
    </row>
    <row r="4" spans="1:9" ht="15">
      <c r="A4" s="10"/>
      <c r="B4" s="41" t="s">
        <v>52</v>
      </c>
      <c r="C4" s="10"/>
      <c r="D4" s="10"/>
      <c r="E4" s="10"/>
      <c r="F4" s="70"/>
      <c r="G4" s="10"/>
      <c r="H4" s="10"/>
      <c r="I4" s="10"/>
    </row>
    <row r="5" spans="1:9" ht="15">
      <c r="A5" s="10"/>
      <c r="B5" s="41"/>
      <c r="C5" s="10"/>
      <c r="D5" s="10"/>
      <c r="E5" s="10"/>
      <c r="F5" s="70"/>
      <c r="G5" s="10"/>
      <c r="H5" s="10"/>
      <c r="I5" s="10"/>
    </row>
    <row r="6" spans="1:9" ht="18">
      <c r="A6" s="10"/>
      <c r="B6" s="12" t="s">
        <v>57</v>
      </c>
      <c r="C6" s="12"/>
      <c r="D6" s="12"/>
      <c r="E6" s="10"/>
      <c r="F6" s="70"/>
      <c r="G6" s="10"/>
      <c r="H6" s="10"/>
      <c r="I6" s="10"/>
    </row>
    <row r="7" spans="1:9" ht="18">
      <c r="A7" s="10"/>
      <c r="B7" s="12" t="str">
        <f>'Income Statemen'!C7</f>
        <v>FOR THE QUARTER ENDED 30 SEPTEMBER 2005</v>
      </c>
      <c r="C7" s="12"/>
      <c r="D7" s="12"/>
      <c r="E7" s="13"/>
      <c r="F7" s="56"/>
      <c r="G7" s="13"/>
      <c r="H7" s="13"/>
      <c r="I7" s="10"/>
    </row>
    <row r="8" spans="1:9" ht="18">
      <c r="A8" s="10"/>
      <c r="B8" s="30"/>
      <c r="C8" s="30"/>
      <c r="D8" s="30"/>
      <c r="E8" s="75"/>
      <c r="F8" s="75"/>
      <c r="G8" s="75"/>
      <c r="H8" s="42"/>
      <c r="I8" s="10"/>
    </row>
    <row r="9" spans="1:9" ht="18">
      <c r="A9" s="10"/>
      <c r="B9" s="30"/>
      <c r="C9" s="30"/>
      <c r="D9" s="30"/>
      <c r="E9" s="42">
        <v>2005</v>
      </c>
      <c r="F9" s="71"/>
      <c r="G9" s="42">
        <v>2004</v>
      </c>
      <c r="H9" s="52"/>
      <c r="I9" s="10"/>
    </row>
    <row r="10" spans="1:9" ht="18">
      <c r="A10" s="10"/>
      <c r="B10" s="30"/>
      <c r="C10" s="30"/>
      <c r="D10" s="30"/>
      <c r="E10" s="51" t="s">
        <v>123</v>
      </c>
      <c r="F10" s="52"/>
      <c r="G10" s="51" t="str">
        <f>E10</f>
        <v>6 months</v>
      </c>
      <c r="H10" s="52"/>
      <c r="I10" s="10"/>
    </row>
    <row r="11" spans="1:9" ht="18">
      <c r="A11" s="10"/>
      <c r="B11" s="30"/>
      <c r="C11" s="13"/>
      <c r="D11" s="30"/>
      <c r="E11" s="42" t="s">
        <v>74</v>
      </c>
      <c r="F11" s="71"/>
      <c r="G11" s="42" t="s">
        <v>74</v>
      </c>
      <c r="H11" s="52"/>
      <c r="I11" s="10"/>
    </row>
    <row r="12" spans="1:9" ht="18">
      <c r="A12" s="10"/>
      <c r="B12" s="30"/>
      <c r="C12" s="13"/>
      <c r="D12" s="30"/>
      <c r="E12" s="66">
        <f>'Income Statemen'!E13</f>
        <v>38625</v>
      </c>
      <c r="F12" s="72"/>
      <c r="G12" s="66">
        <f>E12</f>
        <v>38625</v>
      </c>
      <c r="H12" s="52"/>
      <c r="I12" s="10"/>
    </row>
    <row r="13" spans="1:9" ht="18">
      <c r="A13" s="10"/>
      <c r="B13" s="13"/>
      <c r="D13" s="13"/>
      <c r="E13" s="14" t="s">
        <v>8</v>
      </c>
      <c r="F13" s="53"/>
      <c r="G13" s="14" t="s">
        <v>8</v>
      </c>
      <c r="H13" s="53"/>
      <c r="I13" s="10"/>
    </row>
    <row r="14" spans="1:9" ht="18">
      <c r="A14" s="10"/>
      <c r="B14" s="30" t="s">
        <v>85</v>
      </c>
      <c r="D14" s="13"/>
      <c r="E14" s="54"/>
      <c r="F14" s="55"/>
      <c r="G14" s="54"/>
      <c r="H14" s="55"/>
      <c r="I14" s="10"/>
    </row>
    <row r="15" spans="1:9" ht="18">
      <c r="A15" s="10"/>
      <c r="B15" s="30"/>
      <c r="C15" s="13"/>
      <c r="D15" s="13"/>
      <c r="E15" s="54"/>
      <c r="F15" s="55"/>
      <c r="G15" s="54"/>
      <c r="H15" s="55"/>
      <c r="I15" s="10"/>
    </row>
    <row r="16" spans="1:9" ht="18">
      <c r="A16" s="10"/>
      <c r="B16" s="13" t="s">
        <v>96</v>
      </c>
      <c r="C16" s="13"/>
      <c r="D16" s="13"/>
      <c r="E16" s="18">
        <f>'Income Statemen'!I30</f>
        <v>8934</v>
      </c>
      <c r="F16" s="22"/>
      <c r="G16" s="18">
        <f>+'Income Statemen'!K30</f>
        <v>3125</v>
      </c>
      <c r="H16" s="22"/>
      <c r="I16" s="10"/>
    </row>
    <row r="17" spans="1:9" ht="18">
      <c r="A17" s="10"/>
      <c r="B17" s="13"/>
      <c r="C17" s="13"/>
      <c r="D17" s="13"/>
      <c r="E17" s="18"/>
      <c r="F17" s="22"/>
      <c r="G17" s="18"/>
      <c r="H17" s="22"/>
      <c r="I17" s="10"/>
    </row>
    <row r="18" spans="1:9" ht="18">
      <c r="A18" s="10"/>
      <c r="B18" s="13" t="s">
        <v>36</v>
      </c>
      <c r="C18" s="13"/>
      <c r="D18" s="13"/>
      <c r="E18" s="18"/>
      <c r="F18" s="22"/>
      <c r="G18" s="18"/>
      <c r="H18" s="22"/>
      <c r="I18" s="10"/>
    </row>
    <row r="19" spans="1:9" ht="18">
      <c r="A19" s="10"/>
      <c r="B19" s="13"/>
      <c r="C19" s="13" t="s">
        <v>44</v>
      </c>
      <c r="D19" s="13"/>
      <c r="E19" s="18">
        <v>1293</v>
      </c>
      <c r="F19" s="22"/>
      <c r="G19" s="18">
        <v>3979</v>
      </c>
      <c r="H19" s="22"/>
      <c r="I19" s="10"/>
    </row>
    <row r="20" spans="1:9" ht="18">
      <c r="A20" s="10"/>
      <c r="B20" s="13"/>
      <c r="C20" s="13" t="s">
        <v>45</v>
      </c>
      <c r="D20" s="13"/>
      <c r="E20" s="18">
        <v>772</v>
      </c>
      <c r="F20" s="22"/>
      <c r="G20" s="18">
        <v>1580</v>
      </c>
      <c r="H20" s="22"/>
      <c r="I20" s="10"/>
    </row>
    <row r="21" spans="1:9" ht="18">
      <c r="A21" s="10"/>
      <c r="B21" s="13"/>
      <c r="C21" s="13"/>
      <c r="D21" s="13"/>
      <c r="E21" s="18"/>
      <c r="F21" s="22"/>
      <c r="G21" s="18"/>
      <c r="H21" s="22"/>
      <c r="I21" s="10"/>
    </row>
    <row r="22" spans="1:9" ht="18">
      <c r="A22" s="10"/>
      <c r="B22" s="13" t="s">
        <v>37</v>
      </c>
      <c r="C22" s="13"/>
      <c r="D22" s="13"/>
      <c r="E22" s="23">
        <f>SUM(E16:E21)</f>
        <v>10999</v>
      </c>
      <c r="F22" s="22"/>
      <c r="G22" s="23">
        <f>SUM(G16:G21)</f>
        <v>8684</v>
      </c>
      <c r="H22" s="22"/>
      <c r="I22" s="10"/>
    </row>
    <row r="23" spans="1:9" ht="18">
      <c r="A23" s="10"/>
      <c r="B23" s="13"/>
      <c r="C23" s="13"/>
      <c r="D23" s="13"/>
      <c r="E23" s="18"/>
      <c r="F23" s="22"/>
      <c r="G23" s="18"/>
      <c r="H23" s="22"/>
      <c r="I23" s="10"/>
    </row>
    <row r="24" spans="1:9" ht="18">
      <c r="A24" s="10"/>
      <c r="B24" s="13" t="s">
        <v>38</v>
      </c>
      <c r="C24" s="13"/>
      <c r="D24" s="13"/>
      <c r="E24" s="18"/>
      <c r="F24" s="22"/>
      <c r="G24" s="18"/>
      <c r="H24" s="22"/>
      <c r="I24" s="10"/>
    </row>
    <row r="25" spans="1:9" ht="18">
      <c r="A25" s="10"/>
      <c r="B25" s="10"/>
      <c r="C25" s="13" t="s">
        <v>46</v>
      </c>
      <c r="D25" s="13"/>
      <c r="E25" s="18">
        <f>-14208+1</f>
        <v>-14207</v>
      </c>
      <c r="F25" s="22"/>
      <c r="G25" s="18">
        <v>12731</v>
      </c>
      <c r="H25" s="22"/>
      <c r="I25" s="10"/>
    </row>
    <row r="26" spans="1:9" ht="18">
      <c r="A26" s="10"/>
      <c r="B26" s="10"/>
      <c r="C26" s="13" t="s">
        <v>47</v>
      </c>
      <c r="D26" s="13"/>
      <c r="E26" s="29">
        <v>32496</v>
      </c>
      <c r="F26" s="22"/>
      <c r="G26" s="18">
        <v>-9864</v>
      </c>
      <c r="H26" s="22"/>
      <c r="I26" s="10"/>
    </row>
    <row r="27" spans="1:9" ht="18">
      <c r="A27" s="10"/>
      <c r="B27" s="10"/>
      <c r="C27" s="10"/>
      <c r="D27" s="13"/>
      <c r="E27" s="18"/>
      <c r="F27" s="22"/>
      <c r="G27" s="18"/>
      <c r="H27" s="22"/>
      <c r="I27" s="10"/>
    </row>
    <row r="28" spans="1:9" ht="18">
      <c r="A28" s="10"/>
      <c r="B28" s="13" t="s">
        <v>39</v>
      </c>
      <c r="C28" s="13"/>
      <c r="D28" s="13"/>
      <c r="E28" s="23">
        <f>SUM(E22:E27)</f>
        <v>29288</v>
      </c>
      <c r="F28" s="22"/>
      <c r="G28" s="23">
        <f>SUM(G22:G27)</f>
        <v>11551</v>
      </c>
      <c r="H28" s="22"/>
      <c r="I28" s="10"/>
    </row>
    <row r="29" spans="1:9" ht="15.75" customHeight="1">
      <c r="A29" s="10"/>
      <c r="B29" s="13"/>
      <c r="C29" s="13"/>
      <c r="D29" s="13"/>
      <c r="E29" s="18"/>
      <c r="F29" s="22"/>
      <c r="G29" s="18"/>
      <c r="H29" s="22"/>
      <c r="I29" s="10"/>
    </row>
    <row r="30" spans="1:9" ht="18" hidden="1">
      <c r="A30" s="10"/>
      <c r="B30" s="13"/>
      <c r="C30" s="13" t="s">
        <v>48</v>
      </c>
      <c r="D30" s="13"/>
      <c r="E30" s="18"/>
      <c r="F30" s="22"/>
      <c r="G30" s="18"/>
      <c r="H30" s="22"/>
      <c r="I30" s="10"/>
    </row>
    <row r="31" spans="1:9" ht="18">
      <c r="A31" s="10"/>
      <c r="B31" s="13"/>
      <c r="C31" s="13" t="s">
        <v>59</v>
      </c>
      <c r="D31" s="13"/>
      <c r="E31" s="18">
        <v>-192</v>
      </c>
      <c r="F31" s="22"/>
      <c r="G31" s="18">
        <v>-237</v>
      </c>
      <c r="H31" s="22"/>
      <c r="I31" s="10"/>
    </row>
    <row r="32" spans="1:9" ht="18">
      <c r="A32" s="10"/>
      <c r="B32" s="13"/>
      <c r="C32" s="13"/>
      <c r="D32" s="13"/>
      <c r="E32" s="18"/>
      <c r="F32" s="22"/>
      <c r="G32" s="18"/>
      <c r="H32" s="22"/>
      <c r="I32" s="10"/>
    </row>
    <row r="33" spans="1:9" ht="18">
      <c r="A33" s="10"/>
      <c r="B33" s="13" t="s">
        <v>40</v>
      </c>
      <c r="C33" s="13"/>
      <c r="D33" s="13"/>
      <c r="E33" s="23">
        <f>SUM(E28:E32)</f>
        <v>29096</v>
      </c>
      <c r="F33" s="22"/>
      <c r="G33" s="23">
        <f>SUM(G28:G32)</f>
        <v>11314</v>
      </c>
      <c r="H33" s="22"/>
      <c r="I33" s="10"/>
    </row>
    <row r="34" spans="1:9" ht="18">
      <c r="A34" s="10"/>
      <c r="B34" s="13"/>
      <c r="C34" s="13"/>
      <c r="D34" s="13"/>
      <c r="E34" s="23"/>
      <c r="F34" s="22"/>
      <c r="G34" s="23"/>
      <c r="H34" s="22"/>
      <c r="I34" s="10"/>
    </row>
    <row r="35" spans="1:9" ht="18">
      <c r="A35" s="10"/>
      <c r="B35" s="30" t="s">
        <v>86</v>
      </c>
      <c r="C35" s="13"/>
      <c r="D35" s="13"/>
      <c r="E35" s="18"/>
      <c r="F35" s="22"/>
      <c r="G35" s="18"/>
      <c r="H35" s="22"/>
      <c r="I35" s="10"/>
    </row>
    <row r="36" spans="1:9" ht="18">
      <c r="A36" s="10"/>
      <c r="B36" s="13"/>
      <c r="C36" s="13" t="s">
        <v>61</v>
      </c>
      <c r="D36" s="13"/>
      <c r="E36" s="18">
        <v>604</v>
      </c>
      <c r="F36" s="22"/>
      <c r="G36" s="18">
        <v>-307</v>
      </c>
      <c r="H36" s="22"/>
      <c r="I36" s="10"/>
    </row>
    <row r="37" spans="1:9" ht="18">
      <c r="A37" s="10"/>
      <c r="B37" s="13"/>
      <c r="C37" s="13" t="s">
        <v>125</v>
      </c>
      <c r="D37" s="13"/>
      <c r="E37" s="18">
        <v>750</v>
      </c>
      <c r="F37" s="22"/>
      <c r="G37" s="18">
        <v>64</v>
      </c>
      <c r="H37" s="22"/>
      <c r="I37" s="10"/>
    </row>
    <row r="38" spans="1:9" ht="18">
      <c r="A38" s="10"/>
      <c r="B38" s="13"/>
      <c r="C38" s="13" t="s">
        <v>126</v>
      </c>
      <c r="D38" s="13"/>
      <c r="E38" s="18">
        <v>-1538</v>
      </c>
      <c r="F38" s="22"/>
      <c r="G38" s="18">
        <v>-441</v>
      </c>
      <c r="H38" s="22"/>
      <c r="I38" s="10"/>
    </row>
    <row r="39" spans="1:9" ht="18">
      <c r="A39" s="10"/>
      <c r="B39" s="13"/>
      <c r="C39" s="13" t="s">
        <v>99</v>
      </c>
      <c r="D39" s="13"/>
      <c r="E39" s="18">
        <v>-41</v>
      </c>
      <c r="F39" s="22"/>
      <c r="G39" s="18">
        <v>0</v>
      </c>
      <c r="H39" s="22"/>
      <c r="I39" s="10"/>
    </row>
    <row r="40" spans="1:9" ht="18">
      <c r="A40" s="10"/>
      <c r="B40" s="13"/>
      <c r="C40" s="13"/>
      <c r="D40" s="13"/>
      <c r="E40" s="18"/>
      <c r="F40" s="22"/>
      <c r="G40" s="18"/>
      <c r="H40" s="22"/>
      <c r="I40" s="10"/>
    </row>
    <row r="41" spans="1:9" ht="18">
      <c r="A41" s="10"/>
      <c r="B41" s="13" t="s">
        <v>41</v>
      </c>
      <c r="C41" s="10"/>
      <c r="D41" s="13"/>
      <c r="E41" s="23">
        <f>SUM(E35:E39)</f>
        <v>-225</v>
      </c>
      <c r="F41" s="22"/>
      <c r="G41" s="23">
        <f>SUM(G35:G39)</f>
        <v>-684</v>
      </c>
      <c r="H41" s="22"/>
      <c r="I41" s="10"/>
    </row>
    <row r="42" spans="1:9" ht="18">
      <c r="A42" s="10"/>
      <c r="B42" s="13"/>
      <c r="C42" s="13"/>
      <c r="D42" s="13"/>
      <c r="E42" s="23"/>
      <c r="F42" s="22"/>
      <c r="G42" s="23"/>
      <c r="H42" s="22"/>
      <c r="I42" s="10"/>
    </row>
    <row r="43" spans="1:9" ht="18">
      <c r="A43" s="10"/>
      <c r="B43" s="30" t="s">
        <v>87</v>
      </c>
      <c r="C43" s="13"/>
      <c r="D43" s="13"/>
      <c r="E43" s="18"/>
      <c r="F43" s="22"/>
      <c r="G43" s="18"/>
      <c r="H43" s="22"/>
      <c r="I43" s="10"/>
    </row>
    <row r="44" spans="1:9" ht="18">
      <c r="A44" s="10"/>
      <c r="B44" s="13"/>
      <c r="C44" s="13" t="s">
        <v>49</v>
      </c>
      <c r="D44" s="13"/>
      <c r="E44" s="18">
        <v>10914</v>
      </c>
      <c r="F44" s="22"/>
      <c r="G44" s="18">
        <v>-6111</v>
      </c>
      <c r="H44" s="22"/>
      <c r="I44" s="10"/>
    </row>
    <row r="45" spans="1:9" ht="18">
      <c r="A45" s="10"/>
      <c r="B45" s="13"/>
      <c r="C45" s="13" t="s">
        <v>124</v>
      </c>
      <c r="D45" s="13"/>
      <c r="E45" s="18">
        <v>0</v>
      </c>
      <c r="F45" s="22"/>
      <c r="G45" s="18">
        <v>28460</v>
      </c>
      <c r="H45" s="22"/>
      <c r="I45" s="10"/>
    </row>
    <row r="46" spans="1:9" ht="18">
      <c r="A46" s="10"/>
      <c r="B46" s="13"/>
      <c r="C46" s="13"/>
      <c r="D46" s="13"/>
      <c r="E46" s="18"/>
      <c r="F46" s="22"/>
      <c r="G46" s="18"/>
      <c r="H46" s="22"/>
      <c r="I46" s="10"/>
    </row>
    <row r="47" spans="1:9" ht="18">
      <c r="A47" s="10"/>
      <c r="B47" s="13" t="s">
        <v>42</v>
      </c>
      <c r="C47" s="13"/>
      <c r="D47" s="13"/>
      <c r="E47" s="23">
        <f>SUM(E43:E46)</f>
        <v>10914</v>
      </c>
      <c r="F47" s="22"/>
      <c r="G47" s="23">
        <f>SUM(G43:G46)</f>
        <v>22349</v>
      </c>
      <c r="H47" s="22"/>
      <c r="I47" s="10"/>
    </row>
    <row r="48" spans="1:9" ht="18">
      <c r="A48" s="10"/>
      <c r="B48" s="13"/>
      <c r="C48" s="13"/>
      <c r="D48" s="13"/>
      <c r="E48" s="23"/>
      <c r="F48" s="22"/>
      <c r="G48" s="23"/>
      <c r="H48" s="22"/>
      <c r="I48" s="10"/>
    </row>
    <row r="49" spans="1:9" ht="18">
      <c r="A49" s="10"/>
      <c r="B49" s="30" t="s">
        <v>88</v>
      </c>
      <c r="C49" s="30"/>
      <c r="D49" s="30"/>
      <c r="E49" s="24">
        <f>E47+E41+E33</f>
        <v>39785</v>
      </c>
      <c r="F49" s="21"/>
      <c r="G49" s="24">
        <f>G47+G41+G33</f>
        <v>32979</v>
      </c>
      <c r="H49" s="21"/>
      <c r="I49" s="10"/>
    </row>
    <row r="50" spans="1:9" ht="18">
      <c r="A50" s="10"/>
      <c r="B50" s="13"/>
      <c r="C50" s="13"/>
      <c r="D50" s="13"/>
      <c r="E50" s="18"/>
      <c r="F50" s="22"/>
      <c r="G50" s="18"/>
      <c r="H50" s="22"/>
      <c r="I50" s="10"/>
    </row>
    <row r="51" spans="1:9" ht="18">
      <c r="A51" s="10"/>
      <c r="B51" s="13" t="s">
        <v>89</v>
      </c>
      <c r="C51" s="13"/>
      <c r="D51" s="13"/>
      <c r="E51" s="29">
        <v>14960</v>
      </c>
      <c r="F51" s="73"/>
      <c r="G51" s="29">
        <v>-18391</v>
      </c>
      <c r="H51" s="22"/>
      <c r="I51" s="10"/>
    </row>
    <row r="52" spans="1:9" ht="18">
      <c r="A52" s="10"/>
      <c r="B52" s="13"/>
      <c r="C52" s="13"/>
      <c r="D52" s="13"/>
      <c r="E52" s="18"/>
      <c r="F52" s="22"/>
      <c r="G52" s="18"/>
      <c r="H52" s="22"/>
      <c r="I52" s="10"/>
    </row>
    <row r="53" spans="1:9" ht="18">
      <c r="A53" s="10"/>
      <c r="B53" s="13" t="s">
        <v>90</v>
      </c>
      <c r="C53" s="13"/>
      <c r="D53" s="13"/>
      <c r="E53" s="18">
        <v>639</v>
      </c>
      <c r="F53" s="22"/>
      <c r="G53" s="18">
        <v>-3484</v>
      </c>
      <c r="H53" s="22"/>
      <c r="I53" s="10"/>
    </row>
    <row r="54" spans="1:9" ht="18">
      <c r="A54" s="10"/>
      <c r="B54" s="13"/>
      <c r="C54" s="13" t="s">
        <v>91</v>
      </c>
      <c r="D54" s="13"/>
      <c r="E54" s="18"/>
      <c r="F54" s="22"/>
      <c r="G54" s="18"/>
      <c r="H54" s="22"/>
      <c r="I54" s="10"/>
    </row>
    <row r="55" spans="1:9" ht="18.75" thickBot="1">
      <c r="A55" s="10"/>
      <c r="B55" s="13"/>
      <c r="C55" s="13"/>
      <c r="D55" s="13"/>
      <c r="E55" s="18"/>
      <c r="F55" s="22"/>
      <c r="G55" s="18"/>
      <c r="H55" s="22"/>
      <c r="I55" s="10"/>
    </row>
    <row r="56" spans="1:9" ht="18.75" thickBot="1">
      <c r="A56" s="10"/>
      <c r="B56" s="30" t="s">
        <v>110</v>
      </c>
      <c r="C56" s="30"/>
      <c r="D56" s="30"/>
      <c r="E56" s="25">
        <f>SUM(E48:E55)</f>
        <v>55384</v>
      </c>
      <c r="F56" s="21"/>
      <c r="G56" s="25">
        <f>SUM(G48:G55)</f>
        <v>11104</v>
      </c>
      <c r="H56" s="21"/>
      <c r="I56" s="10"/>
    </row>
    <row r="57" spans="1:9" ht="18">
      <c r="A57" s="10"/>
      <c r="B57" s="13"/>
      <c r="C57" s="13"/>
      <c r="D57" s="13"/>
      <c r="E57" s="26"/>
      <c r="F57" s="22"/>
      <c r="G57" s="26"/>
      <c r="H57" s="22"/>
      <c r="I57" s="10"/>
    </row>
    <row r="58" spans="1:9" ht="18">
      <c r="A58" s="10"/>
      <c r="B58" s="13"/>
      <c r="C58" s="13"/>
      <c r="D58" s="13"/>
      <c r="E58" s="13"/>
      <c r="F58" s="13"/>
      <c r="G58" s="13"/>
      <c r="H58" s="56"/>
      <c r="I58" s="10"/>
    </row>
    <row r="59" spans="1:9" ht="18">
      <c r="A59" s="10"/>
      <c r="B59" s="31" t="s">
        <v>43</v>
      </c>
      <c r="C59" s="31"/>
      <c r="D59" s="30"/>
      <c r="E59" s="13"/>
      <c r="F59" s="13"/>
      <c r="G59" s="13"/>
      <c r="H59" s="56"/>
      <c r="I59" s="10"/>
    </row>
    <row r="60" spans="1:9" ht="18">
      <c r="A60" s="10"/>
      <c r="B60" s="31" t="s">
        <v>108</v>
      </c>
      <c r="C60" s="31"/>
      <c r="D60" s="30"/>
      <c r="E60" s="13"/>
      <c r="F60" s="13"/>
      <c r="G60" s="13"/>
      <c r="H60" s="56"/>
      <c r="I60" s="10"/>
    </row>
    <row r="61" spans="1:9" ht="18">
      <c r="A61" s="10"/>
      <c r="B61" s="57"/>
      <c r="C61" s="30"/>
      <c r="D61" s="30"/>
      <c r="E61" s="13"/>
      <c r="F61" s="13"/>
      <c r="G61" s="13"/>
      <c r="H61" s="56"/>
      <c r="I61" s="10"/>
    </row>
    <row r="62" spans="1:8" ht="18.75">
      <c r="A62" s="2"/>
      <c r="B62" s="3"/>
      <c r="C62" s="3"/>
      <c r="D62" s="3"/>
      <c r="E62" s="3"/>
      <c r="F62" s="3"/>
      <c r="G62" s="3"/>
      <c r="H62" s="8"/>
    </row>
    <row r="63" spans="1:8" ht="18.75">
      <c r="A63" s="2"/>
      <c r="B63" s="3"/>
      <c r="C63" s="3"/>
      <c r="D63" s="3"/>
      <c r="E63" s="3"/>
      <c r="F63" s="3"/>
      <c r="G63" s="3"/>
      <c r="H63" s="8"/>
    </row>
    <row r="64" spans="1:8" ht="18.75">
      <c r="A64" s="2"/>
      <c r="B64" s="3"/>
      <c r="C64" s="3"/>
      <c r="D64" s="3"/>
      <c r="E64" s="3"/>
      <c r="F64" s="3"/>
      <c r="G64" s="3"/>
      <c r="H64" s="8"/>
    </row>
    <row r="65" spans="1:8" ht="18.75">
      <c r="A65" s="2"/>
      <c r="B65" s="3"/>
      <c r="C65" s="3"/>
      <c r="D65" s="3"/>
      <c r="E65" s="3"/>
      <c r="F65" s="3"/>
      <c r="G65" s="3"/>
      <c r="H65" s="8"/>
    </row>
    <row r="66" ht="15">
      <c r="H66" s="9"/>
    </row>
    <row r="67" ht="15">
      <c r="H67" s="9"/>
    </row>
    <row r="68" ht="15">
      <c r="H68" s="9"/>
    </row>
    <row r="69" ht="15">
      <c r="H69" s="9"/>
    </row>
    <row r="70" ht="15">
      <c r="H70" s="9"/>
    </row>
    <row r="71" ht="15">
      <c r="H71" s="9"/>
    </row>
    <row r="72" ht="15">
      <c r="H72" s="9"/>
    </row>
    <row r="73" ht="15">
      <c r="H73" s="9"/>
    </row>
    <row r="74" ht="15">
      <c r="H74" s="9"/>
    </row>
    <row r="75" ht="15">
      <c r="H75" s="9"/>
    </row>
    <row r="76" ht="15">
      <c r="H76" s="9"/>
    </row>
    <row r="77" ht="15">
      <c r="H77" s="9"/>
    </row>
    <row r="78" ht="15">
      <c r="H78" s="9"/>
    </row>
    <row r="79" ht="15">
      <c r="H79" s="9"/>
    </row>
    <row r="80" ht="15">
      <c r="H80" s="9"/>
    </row>
    <row r="81" ht="15">
      <c r="H81" s="9"/>
    </row>
    <row r="82" ht="15">
      <c r="H82" s="9"/>
    </row>
    <row r="83" ht="15">
      <c r="H83" s="9"/>
    </row>
    <row r="84" ht="15">
      <c r="H84" s="9"/>
    </row>
    <row r="85" ht="15">
      <c r="H85" s="9"/>
    </row>
    <row r="86" ht="15">
      <c r="H86" s="9"/>
    </row>
    <row r="87" ht="15">
      <c r="H87" s="9"/>
    </row>
    <row r="88" ht="15">
      <c r="H88" s="9"/>
    </row>
    <row r="89" ht="15">
      <c r="H89" s="9"/>
    </row>
    <row r="90" ht="15">
      <c r="H90" s="9"/>
    </row>
    <row r="91" ht="15">
      <c r="H91" s="9"/>
    </row>
    <row r="92" ht="15">
      <c r="H92" s="9"/>
    </row>
    <row r="93" ht="15">
      <c r="H93" s="9"/>
    </row>
    <row r="94" ht="15">
      <c r="H94" s="9"/>
    </row>
    <row r="95" ht="15">
      <c r="H95" s="9"/>
    </row>
    <row r="96" ht="15">
      <c r="H96" s="9"/>
    </row>
    <row r="97" ht="15">
      <c r="H97" s="9"/>
    </row>
    <row r="98" ht="15">
      <c r="H98" s="9"/>
    </row>
    <row r="99" ht="15">
      <c r="H99" s="9"/>
    </row>
    <row r="100" ht="15">
      <c r="H100" s="9"/>
    </row>
    <row r="101" ht="15">
      <c r="H101" s="9"/>
    </row>
    <row r="102" ht="15">
      <c r="H102" s="9"/>
    </row>
    <row r="103" ht="15">
      <c r="H103" s="9"/>
    </row>
    <row r="104" ht="15">
      <c r="H104" s="9"/>
    </row>
  </sheetData>
  <printOptions horizontalCentered="1"/>
  <pageMargins left="0.5" right="0.5" top="0.5" bottom="0.5" header="0" footer="0"/>
  <pageSetup horizontalDpi="300" verticalDpi="300" orientation="portrait" scale="63" r:id="rId1"/>
  <headerFooter alignWithMargins="0">
    <oddFooter>&amp;R&amp;F&amp;D&amp;T</oddFooter>
  </headerFooter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