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Income Statemen" sheetId="1" r:id="rId1"/>
    <sheet name="Balance Sheet" sheetId="2" r:id="rId2"/>
    <sheet name="Equity Change" sheetId="3" r:id="rId3"/>
    <sheet name="Cashflow" sheetId="4" r:id="rId4"/>
  </sheets>
  <definedNames>
    <definedName name="_xlnm.Print_Area" localSheetId="1">'Balance Sheet'!$A$1:$I$66</definedName>
    <definedName name="_xlnm.Print_Area" localSheetId="3">'Cashflow'!$A$1:$H$65</definedName>
    <definedName name="_xlnm.Print_Area" localSheetId="2">'Equity Change'!$A$1:$M$46</definedName>
    <definedName name="_xlnm.Print_Area" localSheetId="0">'Income Statemen'!$A$1:$L$48</definedName>
    <definedName name="_xlnm.Print_Area">'Cashflow'!$A$3:$E$64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<sst xmlns="http://schemas.openxmlformats.org/spreadsheetml/2006/main" count="175" uniqueCount="134">
  <si>
    <t>Revenue</t>
  </si>
  <si>
    <t>Operating Expenses</t>
  </si>
  <si>
    <t>Other Operating Income</t>
  </si>
  <si>
    <t>Profit /( Loss)from Operations</t>
  </si>
  <si>
    <t>Finance Costs</t>
  </si>
  <si>
    <t>Profit / (Loss)  before tax</t>
  </si>
  <si>
    <t>Taxation</t>
  </si>
  <si>
    <t>Profit / (Loss)  after tax</t>
  </si>
  <si>
    <t>Minority Interest</t>
  </si>
  <si>
    <t>EPS - Basic</t>
  </si>
  <si>
    <t xml:space="preserve">(The Condensed Consolidated Income Statements should be read in conjunction with the </t>
  </si>
  <si>
    <t>(RM'000)</t>
  </si>
  <si>
    <t>N /A</t>
  </si>
  <si>
    <t>Preceding Year</t>
  </si>
  <si>
    <t>Intangible Assets</t>
  </si>
  <si>
    <t>Investments</t>
  </si>
  <si>
    <t>Deferred and development expenditure</t>
  </si>
  <si>
    <t>Current Assets</t>
  </si>
  <si>
    <t>Current Liabilities</t>
  </si>
  <si>
    <t>Net Current Assets</t>
  </si>
  <si>
    <t>Reserves</t>
  </si>
  <si>
    <t>Inventories</t>
  </si>
  <si>
    <t>Balance at beginning of</t>
  </si>
  <si>
    <t>Movements during the</t>
  </si>
  <si>
    <t>period (cumulative)</t>
  </si>
  <si>
    <t xml:space="preserve">(The Condensed Consolidated Statements of Changes in Equity should be read in conjunction with </t>
  </si>
  <si>
    <t>Share</t>
  </si>
  <si>
    <t>Capital</t>
  </si>
  <si>
    <t xml:space="preserve">Treasury </t>
  </si>
  <si>
    <t>Shares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</si>
  <si>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</si>
  <si>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</si>
  <si>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</si>
  <si>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</si>
  <si>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</si>
  <si>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</si>
  <si>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</si>
  <si>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</si>
  <si>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</si>
  <si>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</si>
  <si>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</si>
  <si>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</si>
  <si>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</si>
  <si>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</si>
  <si>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</si>
  <si>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</si>
  <si>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 xml:space="preserve">(The Condensed Consolidated Cash Flow Statements should be read in conjunction with 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</si>
  <si>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</si>
  <si>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</si>
  <si>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</si>
  <si>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</si>
  <si>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</si>
  <si>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</si>
  <si>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</si>
  <si>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</si>
  <si>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</si>
  <si>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</si>
  <si>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</si>
  <si>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Bonds issued</t>
  </si>
  <si>
    <t>Deferred taxation</t>
  </si>
  <si>
    <t>CONDENSED CONSOLIDATED STATEMENTS OF CHANGES IN EQUITY</t>
  </si>
  <si>
    <t>CONDENSED CONSOLIDATED CASH FLOW STATEMENTS</t>
  </si>
  <si>
    <t>Collaterised Loan Obligaton (CLO)</t>
  </si>
  <si>
    <t>Tax Paid</t>
  </si>
  <si>
    <t xml:space="preserve"> Quarter Ended</t>
  </si>
  <si>
    <t>Other investment</t>
  </si>
  <si>
    <t>Equity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</si>
  <si>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</si>
  <si>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</si>
  <si>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</si>
  <si>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</si>
  <si>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</si>
  <si>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</si>
  <si>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</si>
  <si>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</si>
  <si>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Less : 60,000 treasury shares at cost</t>
  </si>
  <si>
    <t>(Incorporated in Malaysia)</t>
  </si>
  <si>
    <t>CONDENSED CONSOLIDATED INCOME STATEMENTS</t>
  </si>
  <si>
    <t>Translation</t>
  </si>
  <si>
    <t>Year ended</t>
  </si>
  <si>
    <t>ended</t>
  </si>
  <si>
    <t xml:space="preserve">        Non Distributable Reserves</t>
  </si>
  <si>
    <t>CONDENSED CONSOLIDATED BALANCE SHEET</t>
  </si>
  <si>
    <t>Minority interest</t>
  </si>
  <si>
    <t>Share capital</t>
  </si>
  <si>
    <t>Total share capital and reserves</t>
  </si>
  <si>
    <t>Long term and deferred liabilities</t>
  </si>
  <si>
    <t xml:space="preserve">      - Diluted</t>
  </si>
  <si>
    <t>(The Condensed Consolidated Balance Sheet should be read in conjunction with the</t>
  </si>
  <si>
    <t>Advanced from Joint Venture shareholder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</si>
  <si>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</si>
  <si>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</si>
  <si>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</si>
  <si>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</si>
  <si>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</si>
  <si>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</si>
  <si>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</si>
  <si>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</si>
  <si>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Proceeds from property, pland and equipment</t>
  </si>
  <si>
    <t xml:space="preserve"> Annual Financial Report for the year ended 31st March 2004)</t>
  </si>
  <si>
    <t>31 Mar. 2004</t>
  </si>
  <si>
    <t>Deferred tax assets</t>
  </si>
  <si>
    <t>Development properties</t>
  </si>
  <si>
    <t>At 1 April 2003</t>
  </si>
  <si>
    <t>As previously stated</t>
  </si>
  <si>
    <t>Effect of adopting MASB 25</t>
  </si>
  <si>
    <t>At 1 April 2003 (restated)</t>
  </si>
  <si>
    <t xml:space="preserve">  year as at 1 Apr. 2004</t>
  </si>
  <si>
    <t>-</t>
  </si>
  <si>
    <t xml:space="preserve"> the Annual Financial Report for the year ended 31st March 2004)</t>
  </si>
  <si>
    <t xml:space="preserve"> the Annual Financial Report for the year ended 31st  March 2004)</t>
  </si>
  <si>
    <t>Profit / (Loss) before taxation</t>
  </si>
  <si>
    <t>Exceptional item</t>
  </si>
  <si>
    <t>Proceeds from Rights Issue shares</t>
  </si>
  <si>
    <t>FOR THE YEAR ENDED 31 MARCH 2005</t>
  </si>
  <si>
    <t>Current Year</t>
  </si>
  <si>
    <t>Ended</t>
  </si>
  <si>
    <t>AS AT 31 MARCH  2005</t>
  </si>
  <si>
    <t>31 Mar. 2005</t>
  </si>
  <si>
    <t>(Unaudited)</t>
  </si>
  <si>
    <t>(Audited)</t>
  </si>
  <si>
    <t>Year</t>
  </si>
  <si>
    <t>ended 31 March 2005</t>
  </si>
  <si>
    <t>At 31 March 2005</t>
  </si>
  <si>
    <t>ended 31 March 2004</t>
  </si>
  <si>
    <t>At 31 March 2004</t>
  </si>
  <si>
    <t>Preceding Period</t>
  </si>
  <si>
    <t>Net Profit/(Loss) for the year</t>
  </si>
  <si>
    <t>Right Issue Expenses</t>
  </si>
  <si>
    <t>Proceeds from Treasury shares</t>
  </si>
  <si>
    <t>Proceeds from disposal of investment</t>
  </si>
  <si>
    <t>Cash &amp; cash equivalents at end of financial year</t>
  </si>
  <si>
    <t>Land held for development</t>
  </si>
  <si>
    <t>Purchase of land held for development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</si>
</sst>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&quot;$&quot;#,##0.00"/>
    <numFmt numFmtId="167" formatCode="0.00_);[Red]\(0.00\)"/>
    <numFmt numFmtId="168" formatCode="0_);[Red]\(0\)"/>
    <numFmt numFmtId="169" formatCode="0_);\(0\)"/>
    <numFmt numFmtId="170" formatCode="0.00_);\(0.00\)"/>
  </numFmts>
  <fonts count="2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4"/>
      <name val="Arial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u val="single"/>
      <sz val="16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6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7" fontId="11" fillId="0" borderId="1" xfId="0" applyNumberFormat="1" applyFont="1" applyAlignment="1">
      <alignment/>
    </xf>
    <xf numFmtId="37" fontId="13" fillId="0" borderId="0" xfId="0" applyNumberFormat="1" applyFont="1" applyAlignment="1">
      <alignment/>
    </xf>
    <xf numFmtId="37" fontId="13" fillId="0" borderId="2" xfId="0" applyNumberFormat="1" applyFont="1" applyAlignment="1">
      <alignment/>
    </xf>
    <xf numFmtId="37" fontId="11" fillId="0" borderId="2" xfId="0" applyNumberFormat="1" applyFont="1" applyAlignment="1">
      <alignment/>
    </xf>
    <xf numFmtId="169" fontId="7" fillId="0" borderId="0" xfId="0" applyNumberFormat="1" applyFont="1" applyBorder="1" applyAlignment="1">
      <alignment/>
    </xf>
    <xf numFmtId="170" fontId="7" fillId="0" borderId="0" xfId="0" applyNumberFormat="1" applyFont="1" applyAlignment="1">
      <alignment/>
    </xf>
    <xf numFmtId="37" fontId="11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15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13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11" fillId="0" borderId="1" xfId="0" applyNumberFormat="1" applyFont="1" applyAlignment="1">
      <alignment/>
    </xf>
    <xf numFmtId="3" fontId="11" fillId="0" borderId="2" xfId="0" applyNumberFormat="1" applyFont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17" fillId="0" borderId="0" xfId="0" applyNumberFormat="1" applyFont="1" applyAlignment="1">
      <alignment horizontal="center"/>
    </xf>
    <xf numFmtId="37" fontId="10" fillId="0" borderId="0" xfId="0" applyNumberFormat="1" applyFont="1" applyAlignment="1">
      <alignment/>
    </xf>
    <xf numFmtId="0" fontId="13" fillId="0" borderId="0" xfId="0" applyNumberFormat="1" applyFont="1" applyAlignment="1" quotePrefix="1">
      <alignment horizontal="center"/>
    </xf>
    <xf numFmtId="0" fontId="13" fillId="0" borderId="0" xfId="0" applyNumberFormat="1" applyFont="1" applyBorder="1" applyAlignment="1" quotePrefix="1">
      <alignment horizontal="center"/>
    </xf>
    <xf numFmtId="0" fontId="12" fillId="0" borderId="0" xfId="0" applyNumberFormat="1" applyFont="1" applyBorder="1" applyAlignment="1">
      <alignment horizontal="center"/>
    </xf>
    <xf numFmtId="37" fontId="13" fillId="0" borderId="0" xfId="0" applyNumberFormat="1" applyFont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37" fontId="13" fillId="0" borderId="1" xfId="0" applyNumberFormat="1" applyFont="1" applyAlignment="1">
      <alignment/>
    </xf>
    <xf numFmtId="170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16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37" fontId="11" fillId="0" borderId="0" xfId="0" applyNumberFormat="1" applyFont="1" applyAlignment="1">
      <alignment horizontal="center"/>
    </xf>
    <xf numFmtId="37" fontId="11" fillId="0" borderId="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8</xdr:row>
      <xdr:rowOff>123825</xdr:rowOff>
    </xdr:from>
    <xdr:to>
      <xdr:col>6</xdr:col>
      <xdr:colOff>333375</xdr:colOff>
      <xdr:row>8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5172075" y="1952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8</xdr:row>
      <xdr:rowOff>123825</xdr:rowOff>
    </xdr:from>
    <xdr:to>
      <xdr:col>8</xdr:col>
      <xdr:colOff>1028700</xdr:colOff>
      <xdr:row>8</xdr:row>
      <xdr:rowOff>123825</xdr:rowOff>
    </xdr:to>
    <xdr:sp>
      <xdr:nvSpPr>
        <xdr:cNvPr id="2" name="Line 7"/>
        <xdr:cNvSpPr>
          <a:spLocks/>
        </xdr:cNvSpPr>
      </xdr:nvSpPr>
      <xdr:spPr>
        <a:xfrm>
          <a:off x="7791450" y="1952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98"/>
  <sheetViews>
    <sheetView tabSelected="1" showOutlineSymbols="0" view="pageBreakPreview" zoomScale="60" workbookViewId="0" topLeftCell="B8">
      <selection activeCell="I18" sqref="I18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32.4453125" style="1" customWidth="1"/>
    <col min="4" max="4" width="2.4453125" style="1" customWidth="1"/>
    <col min="5" max="5" width="14.10546875" style="1" customWidth="1"/>
    <col min="6" max="6" width="2.6640625" style="1" customWidth="1"/>
    <col min="7" max="7" width="15.77734375" style="1" customWidth="1"/>
    <col min="8" max="8" width="2.6640625" style="1" customWidth="1"/>
    <col min="9" max="9" width="17.5546875" style="1" customWidth="1"/>
    <col min="10" max="10" width="3.4453125" style="1" customWidth="1"/>
    <col min="11" max="11" width="15.4453125" style="1" customWidth="1"/>
    <col min="12" max="12" width="3.335937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3.25">
      <c r="A3" s="2"/>
      <c r="B3" s="10"/>
      <c r="C3" s="11" t="s">
        <v>55</v>
      </c>
      <c r="D3" s="31"/>
      <c r="E3" s="10"/>
      <c r="F3" s="10"/>
      <c r="G3" s="10"/>
      <c r="H3" s="10"/>
      <c r="I3" s="10"/>
      <c r="J3" s="10"/>
      <c r="K3" s="10"/>
      <c r="L3" s="10"/>
      <c r="M3" s="10"/>
    </row>
    <row r="4" spans="1:13" s="32" customFormat="1" ht="15.75">
      <c r="A4" s="2"/>
      <c r="B4" s="10"/>
      <c r="C4" s="10" t="s">
        <v>76</v>
      </c>
      <c r="D4" s="31"/>
      <c r="E4" s="10"/>
      <c r="F4" s="10"/>
      <c r="G4" s="10"/>
      <c r="H4" s="10"/>
      <c r="I4" s="10"/>
      <c r="J4" s="10"/>
      <c r="K4" s="10"/>
      <c r="L4" s="10"/>
      <c r="M4" s="10"/>
    </row>
    <row r="5" spans="1:13" s="32" customFormat="1" ht="15.75">
      <c r="A5" s="2"/>
      <c r="B5" s="10"/>
      <c r="C5" s="31"/>
      <c r="D5" s="31"/>
      <c r="E5" s="10"/>
      <c r="F5" s="10"/>
      <c r="G5" s="10"/>
      <c r="H5" s="10"/>
      <c r="I5" s="10"/>
      <c r="J5" s="10"/>
      <c r="K5" s="10"/>
      <c r="L5" s="10"/>
      <c r="M5" s="10"/>
    </row>
    <row r="6" spans="1:13" ht="20.25">
      <c r="A6" s="2"/>
      <c r="B6" s="10"/>
      <c r="C6" s="40" t="s">
        <v>77</v>
      </c>
      <c r="D6" s="46"/>
      <c r="E6" s="58"/>
      <c r="F6" s="10"/>
      <c r="G6" s="10"/>
      <c r="H6" s="10"/>
      <c r="I6" s="10"/>
      <c r="J6" s="10"/>
      <c r="K6" s="10"/>
      <c r="L6" s="10"/>
      <c r="M6" s="10"/>
    </row>
    <row r="7" spans="1:13" ht="20.25">
      <c r="A7" s="2"/>
      <c r="B7" s="10"/>
      <c r="C7" s="40" t="s">
        <v>114</v>
      </c>
      <c r="D7" s="46"/>
      <c r="E7" s="58"/>
      <c r="F7" s="10"/>
      <c r="G7" s="10"/>
      <c r="H7" s="10"/>
      <c r="I7" s="10"/>
      <c r="J7" s="10"/>
      <c r="K7" s="10"/>
      <c r="L7" s="10"/>
      <c r="M7" s="10"/>
    </row>
    <row r="8" spans="1:13" ht="15.75">
      <c r="A8" s="2"/>
      <c r="B8" s="10"/>
      <c r="C8" s="46"/>
      <c r="D8" s="46"/>
      <c r="E8" s="58"/>
      <c r="F8" s="10"/>
      <c r="G8" s="10"/>
      <c r="H8" s="10"/>
      <c r="I8" s="10"/>
      <c r="J8" s="10"/>
      <c r="K8" s="10"/>
      <c r="L8" s="10"/>
      <c r="M8" s="10"/>
    </row>
    <row r="9" spans="1:13" ht="15.75">
      <c r="A9" s="2"/>
      <c r="B9" s="10"/>
      <c r="C9" s="46"/>
      <c r="D9" s="46"/>
      <c r="E9" s="58"/>
      <c r="F9" s="10"/>
      <c r="G9" s="10"/>
      <c r="H9" s="10"/>
      <c r="I9" s="10"/>
      <c r="J9" s="10"/>
      <c r="K9" s="10"/>
      <c r="L9" s="10"/>
      <c r="M9" s="10"/>
    </row>
    <row r="10" spans="1:18" ht="15.75">
      <c r="A10" s="2"/>
      <c r="B10" s="10"/>
      <c r="C10" s="46"/>
      <c r="D10" s="10"/>
      <c r="E10" s="38">
        <v>2005</v>
      </c>
      <c r="F10" s="10"/>
      <c r="G10" s="38">
        <v>2004</v>
      </c>
      <c r="H10" s="10"/>
      <c r="I10" s="38">
        <f>+E10</f>
        <v>2005</v>
      </c>
      <c r="J10" s="10"/>
      <c r="K10" s="38">
        <f>+G10</f>
        <v>2004</v>
      </c>
      <c r="L10" s="38"/>
      <c r="M10" s="10"/>
      <c r="N10" s="32"/>
      <c r="O10" s="32"/>
      <c r="P10" s="32"/>
      <c r="Q10" s="32"/>
      <c r="R10" s="32"/>
    </row>
    <row r="11" spans="1:13" ht="15.75">
      <c r="A11" s="2"/>
      <c r="B11" s="10"/>
      <c r="C11" s="10"/>
      <c r="D11" s="10"/>
      <c r="E11" s="76" t="s">
        <v>67</v>
      </c>
      <c r="F11" s="59"/>
      <c r="G11" s="76" t="s">
        <v>126</v>
      </c>
      <c r="H11" s="59"/>
      <c r="I11" s="59" t="s">
        <v>115</v>
      </c>
      <c r="J11" s="59"/>
      <c r="K11" s="59" t="s">
        <v>13</v>
      </c>
      <c r="L11" s="14"/>
      <c r="M11" s="10"/>
    </row>
    <row r="12" spans="1:13" ht="15.75">
      <c r="A12" s="2"/>
      <c r="B12" s="10"/>
      <c r="C12" s="10"/>
      <c r="D12" s="10"/>
      <c r="E12" s="76" t="s">
        <v>64</v>
      </c>
      <c r="F12" s="59"/>
      <c r="G12" s="59" t="str">
        <f>+E12</f>
        <v> Quarter Ended</v>
      </c>
      <c r="H12" s="59"/>
      <c r="I12" s="59" t="s">
        <v>116</v>
      </c>
      <c r="J12" s="59"/>
      <c r="K12" s="59" t="s">
        <v>116</v>
      </c>
      <c r="L12" s="14"/>
      <c r="M12" s="10"/>
    </row>
    <row r="13" spans="1:13" ht="15.75">
      <c r="A13" s="2"/>
      <c r="B13" s="10"/>
      <c r="C13" s="10"/>
      <c r="D13" s="10"/>
      <c r="E13" s="16">
        <v>38442</v>
      </c>
      <c r="F13" s="31"/>
      <c r="G13" s="16">
        <f>+E13</f>
        <v>38442</v>
      </c>
      <c r="H13" s="31"/>
      <c r="I13" s="16">
        <f>+G13</f>
        <v>38442</v>
      </c>
      <c r="J13" s="31"/>
      <c r="K13" s="16">
        <f>+I13</f>
        <v>38442</v>
      </c>
      <c r="L13" s="16"/>
      <c r="M13" s="10"/>
    </row>
    <row r="14" spans="1:13" ht="15.75">
      <c r="A14" s="2"/>
      <c r="B14" s="10"/>
      <c r="C14" s="10"/>
      <c r="D14" s="10"/>
      <c r="E14" s="59" t="s">
        <v>11</v>
      </c>
      <c r="F14" s="60"/>
      <c r="G14" s="59" t="s">
        <v>11</v>
      </c>
      <c r="H14" s="60"/>
      <c r="I14" s="59" t="s">
        <v>11</v>
      </c>
      <c r="J14" s="60"/>
      <c r="K14" s="59" t="s">
        <v>11</v>
      </c>
      <c r="L14" s="14"/>
      <c r="M14" s="10"/>
    </row>
    <row r="15" spans="1:13" ht="15.75">
      <c r="A15" s="2"/>
      <c r="B15" s="10"/>
      <c r="C15" s="10"/>
      <c r="D15" s="10"/>
      <c r="E15" s="17"/>
      <c r="F15" s="10"/>
      <c r="G15" s="17"/>
      <c r="H15" s="10"/>
      <c r="I15" s="17"/>
      <c r="J15" s="10"/>
      <c r="K15" s="17"/>
      <c r="L15" s="17"/>
      <c r="M15" s="10"/>
    </row>
    <row r="16" spans="1:13" ht="18">
      <c r="A16" s="2"/>
      <c r="B16" s="10"/>
      <c r="C16" s="13" t="s">
        <v>0</v>
      </c>
      <c r="D16" s="13"/>
      <c r="E16" s="18">
        <f>+I16-266120</f>
        <v>117711</v>
      </c>
      <c r="F16" s="18"/>
      <c r="G16" s="18">
        <f>+K16-209000</f>
        <v>107340</v>
      </c>
      <c r="H16" s="61"/>
      <c r="I16" s="18">
        <v>383831</v>
      </c>
      <c r="J16" s="18"/>
      <c r="K16" s="18">
        <v>316340</v>
      </c>
      <c r="L16" s="20"/>
      <c r="M16" s="19"/>
    </row>
    <row r="17" spans="1:13" ht="18">
      <c r="A17" s="2"/>
      <c r="B17" s="10"/>
      <c r="C17" s="13"/>
      <c r="D17" s="13"/>
      <c r="E17" s="18"/>
      <c r="F17" s="18"/>
      <c r="G17" s="18"/>
      <c r="H17" s="61"/>
      <c r="I17" s="18"/>
      <c r="J17" s="18"/>
      <c r="K17" s="18"/>
      <c r="L17" s="20"/>
      <c r="M17" s="19"/>
    </row>
    <row r="18" spans="1:13" ht="18">
      <c r="A18" s="2"/>
      <c r="B18" s="10"/>
      <c r="C18" s="13" t="s">
        <v>1</v>
      </c>
      <c r="D18" s="13"/>
      <c r="E18" s="18">
        <f>-+E16+E24-E20-E22</f>
        <v>-105610</v>
      </c>
      <c r="F18" s="18"/>
      <c r="G18" s="18">
        <f>-+G16+G24-G20-G22</f>
        <v>-97776</v>
      </c>
      <c r="H18" s="61"/>
      <c r="I18" s="18">
        <f>-+I16+I24-I20-I22</f>
        <v>-340364</v>
      </c>
      <c r="J18" s="18"/>
      <c r="K18" s="18">
        <f>-+K16+K24-K20-K22</f>
        <v>-288192</v>
      </c>
      <c r="L18" s="20"/>
      <c r="M18" s="19"/>
    </row>
    <row r="19" spans="1:13" ht="18">
      <c r="A19" s="2"/>
      <c r="B19" s="10"/>
      <c r="C19" s="13"/>
      <c r="D19" s="13"/>
      <c r="E19" s="18"/>
      <c r="F19" s="18"/>
      <c r="G19" s="18"/>
      <c r="H19" s="61"/>
      <c r="I19" s="18"/>
      <c r="J19" s="18"/>
      <c r="K19" s="18"/>
      <c r="L19" s="20"/>
      <c r="M19" s="19"/>
    </row>
    <row r="20" spans="1:13" ht="18">
      <c r="A20" s="2"/>
      <c r="B20" s="10"/>
      <c r="C20" s="13" t="s">
        <v>2</v>
      </c>
      <c r="D20" s="13"/>
      <c r="E20" s="18">
        <f>+I20-973</f>
        <v>134</v>
      </c>
      <c r="F20" s="18"/>
      <c r="G20" s="18">
        <f>+K20-686</f>
        <v>389</v>
      </c>
      <c r="H20" s="61"/>
      <c r="I20" s="18">
        <v>1107</v>
      </c>
      <c r="J20" s="18"/>
      <c r="K20" s="18">
        <v>1075</v>
      </c>
      <c r="L20" s="20"/>
      <c r="M20" s="19"/>
    </row>
    <row r="21" spans="1:13" ht="18">
      <c r="A21" s="2"/>
      <c r="B21" s="10"/>
      <c r="C21" s="13"/>
      <c r="D21" s="13"/>
      <c r="E21" s="18"/>
      <c r="F21" s="18"/>
      <c r="G21" s="18"/>
      <c r="H21" s="61"/>
      <c r="I21" s="18"/>
      <c r="J21" s="18"/>
      <c r="K21" s="18"/>
      <c r="L21" s="20"/>
      <c r="M21" s="19"/>
    </row>
    <row r="22" spans="1:13" ht="18">
      <c r="A22" s="2"/>
      <c r="B22" s="10"/>
      <c r="C22" s="13" t="s">
        <v>90</v>
      </c>
      <c r="D22" s="13"/>
      <c r="E22" s="18">
        <f>+I22+6085</f>
        <v>-2131</v>
      </c>
      <c r="F22" s="18"/>
      <c r="G22" s="18">
        <f>+K22+6426</f>
        <v>-1916</v>
      </c>
      <c r="H22" s="61"/>
      <c r="I22" s="18">
        <v>-8216</v>
      </c>
      <c r="J22" s="18"/>
      <c r="K22" s="18">
        <v>-8342</v>
      </c>
      <c r="L22" s="20"/>
      <c r="M22" s="19"/>
    </row>
    <row r="23" spans="1:13" ht="18">
      <c r="A23" s="2"/>
      <c r="B23" s="10"/>
      <c r="C23" s="13"/>
      <c r="D23" s="13"/>
      <c r="E23" s="18"/>
      <c r="F23" s="18"/>
      <c r="G23" s="18"/>
      <c r="H23" s="61"/>
      <c r="I23" s="18"/>
      <c r="J23" s="18"/>
      <c r="K23" s="18"/>
      <c r="L23" s="20"/>
      <c r="M23" s="19"/>
    </row>
    <row r="24" spans="1:13" ht="18">
      <c r="A24" s="2"/>
      <c r="B24" s="10"/>
      <c r="C24" s="30" t="s">
        <v>3</v>
      </c>
      <c r="D24" s="13"/>
      <c r="E24" s="62">
        <f>E30-E26-E27</f>
        <v>10104</v>
      </c>
      <c r="F24" s="62"/>
      <c r="G24" s="62">
        <f>G30-G26-G27</f>
        <v>8037</v>
      </c>
      <c r="H24" s="62"/>
      <c r="I24" s="62">
        <f>I30-I26-I27</f>
        <v>36358</v>
      </c>
      <c r="J24" s="18"/>
      <c r="K24" s="62">
        <f>K30-K26-K27</f>
        <v>20881</v>
      </c>
      <c r="L24" s="33"/>
      <c r="M24" s="19"/>
    </row>
    <row r="25" spans="1:13" ht="18">
      <c r="A25" s="2"/>
      <c r="B25" s="10"/>
      <c r="C25" s="13"/>
      <c r="D25" s="13"/>
      <c r="E25" s="18"/>
      <c r="F25" s="18"/>
      <c r="G25" s="18"/>
      <c r="H25" s="61"/>
      <c r="I25" s="18"/>
      <c r="J25" s="18"/>
      <c r="K25" s="18"/>
      <c r="L25" s="34"/>
      <c r="M25" s="19"/>
    </row>
    <row r="26" spans="1:13" ht="18">
      <c r="A26" s="2"/>
      <c r="B26" s="10"/>
      <c r="C26" s="13" t="s">
        <v>4</v>
      </c>
      <c r="D26" s="13"/>
      <c r="E26" s="18">
        <f>+I26+21709</f>
        <v>-7383</v>
      </c>
      <c r="F26" s="18"/>
      <c r="G26" s="18">
        <f>+K26+20068</f>
        <v>-7865</v>
      </c>
      <c r="H26" s="61"/>
      <c r="I26" s="18">
        <v>-29092</v>
      </c>
      <c r="J26" s="18"/>
      <c r="K26" s="18">
        <v>-27933</v>
      </c>
      <c r="L26" s="34"/>
      <c r="M26" s="19"/>
    </row>
    <row r="27" spans="1:13" ht="18">
      <c r="A27" s="2"/>
      <c r="B27" s="10"/>
      <c r="C27" s="13" t="s">
        <v>112</v>
      </c>
      <c r="D27" s="13"/>
      <c r="E27" s="18">
        <f>+I27-0</f>
        <v>1936</v>
      </c>
      <c r="F27" s="18"/>
      <c r="G27" s="18">
        <f>+K27-247</f>
        <v>1075</v>
      </c>
      <c r="H27" s="61"/>
      <c r="I27" s="18">
        <v>1936</v>
      </c>
      <c r="J27" s="18"/>
      <c r="K27" s="18">
        <v>1322</v>
      </c>
      <c r="L27" s="34"/>
      <c r="M27" s="19"/>
    </row>
    <row r="28" spans="1:13" ht="18">
      <c r="A28" s="2"/>
      <c r="B28" s="10"/>
      <c r="C28" s="13"/>
      <c r="D28" s="13"/>
      <c r="E28" s="18"/>
      <c r="F28" s="18"/>
      <c r="G28" s="18"/>
      <c r="H28" s="61"/>
      <c r="I28" s="18"/>
      <c r="J28" s="18"/>
      <c r="K28" s="18"/>
      <c r="L28" s="34"/>
      <c r="M28" s="19"/>
    </row>
    <row r="29" spans="1:13" ht="18">
      <c r="A29" s="2"/>
      <c r="B29" s="10"/>
      <c r="C29" s="13"/>
      <c r="D29" s="13"/>
      <c r="E29" s="23"/>
      <c r="F29" s="18"/>
      <c r="G29" s="23"/>
      <c r="H29" s="61"/>
      <c r="I29" s="23"/>
      <c r="J29" s="18"/>
      <c r="K29" s="23"/>
      <c r="L29" s="34"/>
      <c r="M29" s="19"/>
    </row>
    <row r="30" spans="1:13" ht="18">
      <c r="A30" s="2"/>
      <c r="B30" s="10"/>
      <c r="C30" s="30" t="s">
        <v>5</v>
      </c>
      <c r="D30" s="13"/>
      <c r="E30" s="24">
        <f>+I30-4545</f>
        <v>4657</v>
      </c>
      <c r="F30" s="18"/>
      <c r="G30" s="24">
        <f>+K30+6977</f>
        <v>1247</v>
      </c>
      <c r="H30" s="61"/>
      <c r="I30" s="24">
        <v>9202</v>
      </c>
      <c r="J30" s="18"/>
      <c r="K30" s="24">
        <v>-5730</v>
      </c>
      <c r="L30" s="33"/>
      <c r="M30" s="19"/>
    </row>
    <row r="31" spans="1:13" ht="18">
      <c r="A31" s="2"/>
      <c r="B31" s="10"/>
      <c r="C31" s="13"/>
      <c r="D31" s="13"/>
      <c r="E31" s="18"/>
      <c r="F31" s="18"/>
      <c r="G31" s="18"/>
      <c r="H31" s="61"/>
      <c r="I31" s="18"/>
      <c r="J31" s="18"/>
      <c r="K31" s="18"/>
      <c r="L31" s="34"/>
      <c r="M31" s="19"/>
    </row>
    <row r="32" spans="1:13" ht="18">
      <c r="A32" s="2"/>
      <c r="B32" s="10"/>
      <c r="C32" s="13" t="s">
        <v>6</v>
      </c>
      <c r="D32" s="13"/>
      <c r="E32" s="18">
        <f>+I32-39</f>
        <v>-2195</v>
      </c>
      <c r="F32" s="18"/>
      <c r="G32" s="18">
        <f>+K32+52</f>
        <v>-1539</v>
      </c>
      <c r="H32" s="61"/>
      <c r="I32" s="18">
        <v>-2156</v>
      </c>
      <c r="J32" s="18"/>
      <c r="K32" s="18">
        <v>-1591</v>
      </c>
      <c r="L32" s="34"/>
      <c r="M32" s="19"/>
    </row>
    <row r="33" spans="1:13" ht="18">
      <c r="A33" s="2"/>
      <c r="B33" s="10"/>
      <c r="C33" s="13"/>
      <c r="D33" s="13"/>
      <c r="E33" s="23"/>
      <c r="F33" s="18"/>
      <c r="G33" s="23"/>
      <c r="H33" s="61"/>
      <c r="I33" s="23"/>
      <c r="J33" s="18"/>
      <c r="K33" s="23"/>
      <c r="L33" s="34"/>
      <c r="M33" s="19"/>
    </row>
    <row r="34" spans="1:13" ht="18">
      <c r="A34" s="2"/>
      <c r="B34" s="10"/>
      <c r="C34" s="30" t="s">
        <v>7</v>
      </c>
      <c r="D34" s="13"/>
      <c r="E34" s="24">
        <f>SUM(E29:E32)</f>
        <v>2462</v>
      </c>
      <c r="F34" s="18"/>
      <c r="G34" s="24">
        <f>SUM(G29:G32)</f>
        <v>-292</v>
      </c>
      <c r="H34" s="61"/>
      <c r="I34" s="24">
        <f>SUM(I29:I32)</f>
        <v>7046</v>
      </c>
      <c r="J34" s="18"/>
      <c r="K34" s="24">
        <f>SUM(K29:K32)</f>
        <v>-7321</v>
      </c>
      <c r="L34" s="33"/>
      <c r="M34" s="19"/>
    </row>
    <row r="35" spans="1:13" ht="18">
      <c r="A35" s="2"/>
      <c r="B35" s="10"/>
      <c r="C35" s="13"/>
      <c r="D35" s="13"/>
      <c r="E35" s="18"/>
      <c r="F35" s="18"/>
      <c r="G35" s="18"/>
      <c r="H35" s="61"/>
      <c r="I35" s="18"/>
      <c r="J35" s="18"/>
      <c r="K35" s="18"/>
      <c r="L35" s="34"/>
      <c r="M35" s="19"/>
    </row>
    <row r="36" spans="1:13" ht="18">
      <c r="A36" s="2"/>
      <c r="B36" s="10"/>
      <c r="C36" s="13" t="s">
        <v>8</v>
      </c>
      <c r="D36" s="13"/>
      <c r="E36" s="18">
        <f>+I36-2288</f>
        <v>927</v>
      </c>
      <c r="F36" s="18"/>
      <c r="G36" s="18">
        <f>+K36-910</f>
        <v>993</v>
      </c>
      <c r="H36" s="61"/>
      <c r="I36" s="18">
        <v>3215</v>
      </c>
      <c r="J36" s="18"/>
      <c r="K36" s="18">
        <v>1903</v>
      </c>
      <c r="L36" s="34"/>
      <c r="M36" s="19"/>
    </row>
    <row r="37" spans="1:13" ht="18.75" thickBot="1">
      <c r="A37" s="2"/>
      <c r="B37" s="10"/>
      <c r="C37" s="13"/>
      <c r="D37" s="13"/>
      <c r="E37" s="18"/>
      <c r="F37" s="18"/>
      <c r="G37" s="18"/>
      <c r="H37" s="61"/>
      <c r="I37" s="18"/>
      <c r="J37" s="18"/>
      <c r="K37" s="18"/>
      <c r="L37" s="34"/>
      <c r="M37" s="19"/>
    </row>
    <row r="38" spans="1:13" ht="18.75" thickBot="1">
      <c r="A38" s="2"/>
      <c r="B38" s="10"/>
      <c r="C38" s="30" t="s">
        <v>127</v>
      </c>
      <c r="D38" s="13"/>
      <c r="E38" s="25">
        <f>SUM(E33:E36)</f>
        <v>3389</v>
      </c>
      <c r="F38" s="18"/>
      <c r="G38" s="25">
        <f>SUM(G33:G36)</f>
        <v>701</v>
      </c>
      <c r="H38" s="61"/>
      <c r="I38" s="25">
        <f>SUM(I33:I36)</f>
        <v>10261</v>
      </c>
      <c r="J38" s="18"/>
      <c r="K38" s="25">
        <f>SUM(K33:K36)</f>
        <v>-5418</v>
      </c>
      <c r="L38" s="33"/>
      <c r="M38" s="19"/>
    </row>
    <row r="39" spans="1:13" ht="18">
      <c r="A39" s="2"/>
      <c r="B39" s="10"/>
      <c r="C39" s="13"/>
      <c r="D39" s="13"/>
      <c r="E39" s="26"/>
      <c r="F39" s="18"/>
      <c r="G39" s="26"/>
      <c r="H39" s="61"/>
      <c r="I39" s="26"/>
      <c r="J39" s="18"/>
      <c r="K39" s="26"/>
      <c r="L39" s="34"/>
      <c r="M39" s="19"/>
    </row>
    <row r="40" spans="1:13" ht="18">
      <c r="A40" s="2"/>
      <c r="B40" s="10"/>
      <c r="C40" s="13"/>
      <c r="D40" s="13"/>
      <c r="E40" s="61"/>
      <c r="F40" s="61"/>
      <c r="G40" s="61"/>
      <c r="H40" s="61"/>
      <c r="I40" s="61"/>
      <c r="J40" s="61"/>
      <c r="K40" s="61"/>
      <c r="L40" s="27"/>
      <c r="M40" s="19"/>
    </row>
    <row r="41" spans="1:13" ht="18">
      <c r="A41" s="7"/>
      <c r="B41" s="28"/>
      <c r="C41" s="63" t="s">
        <v>9</v>
      </c>
      <c r="D41" s="63"/>
      <c r="E41" s="63">
        <v>1.97</v>
      </c>
      <c r="F41" s="63"/>
      <c r="G41" s="63">
        <v>0.71</v>
      </c>
      <c r="H41" s="63"/>
      <c r="I41" s="63">
        <v>5.98</v>
      </c>
      <c r="J41" s="63"/>
      <c r="K41" s="63">
        <v>-5.52</v>
      </c>
      <c r="L41" s="35"/>
      <c r="M41" s="28"/>
    </row>
    <row r="42" spans="1:13" ht="18">
      <c r="A42" s="2"/>
      <c r="B42" s="10"/>
      <c r="C42" s="13" t="s">
        <v>87</v>
      </c>
      <c r="D42" s="13"/>
      <c r="E42" s="29" t="s">
        <v>12</v>
      </c>
      <c r="F42" s="18"/>
      <c r="G42" s="29" t="s">
        <v>12</v>
      </c>
      <c r="H42" s="64"/>
      <c r="I42" s="65" t="s">
        <v>12</v>
      </c>
      <c r="J42" s="64"/>
      <c r="K42" s="65" t="s">
        <v>12</v>
      </c>
      <c r="L42" s="36"/>
      <c r="M42" s="19"/>
    </row>
    <row r="43" spans="1:13" ht="18">
      <c r="A43" s="2"/>
      <c r="B43" s="10"/>
      <c r="C43" s="5"/>
      <c r="D43" s="13"/>
      <c r="E43" s="18"/>
      <c r="F43" s="18"/>
      <c r="G43" s="18"/>
      <c r="H43" s="64"/>
      <c r="I43" s="64"/>
      <c r="J43" s="64"/>
      <c r="K43" s="64"/>
      <c r="L43" s="19"/>
      <c r="M43" s="19"/>
    </row>
    <row r="44" spans="1:13" ht="15.75">
      <c r="A44" s="2"/>
      <c r="B44" s="10"/>
      <c r="C44" s="10"/>
      <c r="D44" s="10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5.75">
      <c r="A45" s="2"/>
      <c r="B45" s="10"/>
      <c r="C45" s="10"/>
      <c r="D45" s="31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8">
      <c r="A46" s="2"/>
      <c r="B46" s="10"/>
      <c r="C46" s="30" t="s">
        <v>10</v>
      </c>
      <c r="D46" s="31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8">
      <c r="A47" s="2"/>
      <c r="B47" s="10"/>
      <c r="C47" s="30" t="s">
        <v>99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.75">
      <c r="A48" s="2"/>
      <c r="B48" s="2"/>
      <c r="C48" s="10"/>
      <c r="D48" s="2"/>
      <c r="E48" s="2"/>
      <c r="F48" s="37"/>
      <c r="G48" s="2"/>
      <c r="H48" s="37"/>
      <c r="I48" s="2"/>
      <c r="J48" s="37"/>
      <c r="K48" s="2"/>
      <c r="L48" s="2"/>
      <c r="M48" s="2"/>
    </row>
    <row r="49" spans="3:13" ht="15.75">
      <c r="C49" s="2"/>
      <c r="D49" s="2"/>
      <c r="E49" s="2"/>
      <c r="F49" s="37"/>
      <c r="G49" s="2"/>
      <c r="H49" s="37"/>
      <c r="I49" s="2"/>
      <c r="J49" s="37"/>
      <c r="K49" s="2"/>
      <c r="L49" s="2"/>
      <c r="M49" s="2"/>
    </row>
    <row r="50" spans="3:13" ht="15.75">
      <c r="C50" s="2"/>
      <c r="D50" s="2"/>
      <c r="E50" s="2"/>
      <c r="F50" s="37"/>
      <c r="G50" s="2"/>
      <c r="H50" s="37"/>
      <c r="I50" s="2"/>
      <c r="J50" s="37"/>
      <c r="K50" s="2"/>
      <c r="L50" s="2"/>
      <c r="M50" s="2"/>
    </row>
    <row r="51" spans="3:13" ht="15.75">
      <c r="C51" s="2"/>
      <c r="D51" s="2"/>
      <c r="E51" s="2"/>
      <c r="F51" s="37"/>
      <c r="G51" s="2"/>
      <c r="H51" s="37"/>
      <c r="I51" s="2"/>
      <c r="J51" s="37"/>
      <c r="K51" s="2"/>
      <c r="L51" s="2"/>
      <c r="M51" s="2"/>
    </row>
    <row r="52" spans="3:13" ht="15.75">
      <c r="C52" s="2"/>
      <c r="D52" s="2"/>
      <c r="E52" s="2"/>
      <c r="F52" s="37"/>
      <c r="G52" s="2"/>
      <c r="H52" s="37"/>
      <c r="I52" s="2"/>
      <c r="J52" s="37"/>
      <c r="K52" s="2"/>
      <c r="L52" s="2"/>
      <c r="M52" s="2"/>
    </row>
    <row r="53" spans="3:13" ht="15.75">
      <c r="C53" s="2"/>
      <c r="D53" s="2"/>
      <c r="E53" s="2"/>
      <c r="F53" s="37"/>
      <c r="G53" s="2"/>
      <c r="H53" s="37"/>
      <c r="I53" s="2"/>
      <c r="J53" s="37"/>
      <c r="K53" s="2"/>
      <c r="L53" s="2"/>
      <c r="M53" s="2"/>
    </row>
    <row r="54" spans="3:13" ht="15.75">
      <c r="C54" s="2"/>
      <c r="D54" s="2"/>
      <c r="E54" s="2"/>
      <c r="F54" s="37"/>
      <c r="G54" s="2"/>
      <c r="H54" s="37"/>
      <c r="I54" s="2"/>
      <c r="J54" s="37"/>
      <c r="K54" s="2"/>
      <c r="L54" s="2"/>
      <c r="M54" s="2"/>
    </row>
    <row r="55" spans="3:13" ht="15.75">
      <c r="C55" s="2"/>
      <c r="D55" s="2"/>
      <c r="E55" s="2"/>
      <c r="F55" s="37"/>
      <c r="G55" s="2"/>
      <c r="H55" s="37"/>
      <c r="I55" s="2"/>
      <c r="J55" s="37"/>
      <c r="K55" s="2"/>
      <c r="L55" s="2"/>
      <c r="M55" s="2"/>
    </row>
    <row r="56" spans="3:13" ht="15.75">
      <c r="C56" s="2"/>
      <c r="D56" s="2"/>
      <c r="E56" s="2"/>
      <c r="F56" s="37"/>
      <c r="G56" s="2"/>
      <c r="H56" s="37"/>
      <c r="I56" s="2"/>
      <c r="J56" s="37"/>
      <c r="K56" s="2"/>
      <c r="L56" s="2"/>
      <c r="M56" s="2"/>
    </row>
    <row r="57" spans="3:13" ht="15.75">
      <c r="C57" s="2"/>
      <c r="D57" s="2"/>
      <c r="E57" s="2"/>
      <c r="F57" s="37"/>
      <c r="G57" s="2"/>
      <c r="H57" s="37"/>
      <c r="I57" s="2"/>
      <c r="J57" s="37"/>
      <c r="K57" s="2"/>
      <c r="L57" s="2"/>
      <c r="M57" s="2"/>
    </row>
    <row r="58" spans="3:13" ht="15.75">
      <c r="C58" s="2"/>
      <c r="D58" s="2"/>
      <c r="E58" s="2"/>
      <c r="F58" s="37"/>
      <c r="G58" s="2"/>
      <c r="H58" s="37"/>
      <c r="I58" s="2"/>
      <c r="J58" s="37"/>
      <c r="K58" s="2"/>
      <c r="L58" s="2"/>
      <c r="M58" s="2"/>
    </row>
    <row r="59" spans="3:13" ht="15.75">
      <c r="C59" s="2"/>
      <c r="D59" s="2"/>
      <c r="E59" s="2"/>
      <c r="F59" s="37"/>
      <c r="G59" s="2"/>
      <c r="H59" s="37"/>
      <c r="I59" s="2"/>
      <c r="J59" s="37"/>
      <c r="K59" s="2"/>
      <c r="L59" s="2"/>
      <c r="M59" s="2"/>
    </row>
    <row r="60" spans="3:13" ht="15.75">
      <c r="C60" s="2"/>
      <c r="D60" s="2"/>
      <c r="E60" s="2"/>
      <c r="F60" s="37"/>
      <c r="G60" s="2"/>
      <c r="H60" s="37"/>
      <c r="I60" s="2"/>
      <c r="J60" s="37"/>
      <c r="K60" s="2"/>
      <c r="L60" s="2"/>
      <c r="M60" s="2"/>
    </row>
    <row r="61" spans="3:13" ht="15.75">
      <c r="C61" s="2"/>
      <c r="D61" s="2"/>
      <c r="E61" s="2"/>
      <c r="F61" s="37"/>
      <c r="G61" s="2"/>
      <c r="H61" s="37"/>
      <c r="I61" s="2"/>
      <c r="J61" s="37"/>
      <c r="K61" s="2"/>
      <c r="L61" s="2"/>
      <c r="M61" s="2"/>
    </row>
    <row r="62" spans="3:13" ht="15.75">
      <c r="C62" s="2"/>
      <c r="D62" s="2"/>
      <c r="E62" s="2"/>
      <c r="F62" s="37"/>
      <c r="G62" s="2"/>
      <c r="H62" s="37"/>
      <c r="I62" s="2"/>
      <c r="J62" s="37"/>
      <c r="K62" s="2"/>
      <c r="L62" s="2"/>
      <c r="M62" s="2"/>
    </row>
    <row r="63" spans="3:13" ht="15.75">
      <c r="C63" s="2"/>
      <c r="D63" s="2"/>
      <c r="E63" s="2"/>
      <c r="F63" s="37"/>
      <c r="G63" s="2"/>
      <c r="H63" s="37"/>
      <c r="I63" s="2"/>
      <c r="J63" s="37"/>
      <c r="K63" s="2"/>
      <c r="L63" s="2"/>
      <c r="M63" s="2"/>
    </row>
    <row r="64" spans="3:13" ht="15.75">
      <c r="C64" s="2"/>
      <c r="D64" s="2"/>
      <c r="E64" s="2"/>
      <c r="F64" s="37"/>
      <c r="G64" s="2"/>
      <c r="H64" s="37"/>
      <c r="I64" s="2"/>
      <c r="J64" s="37"/>
      <c r="K64" s="2"/>
      <c r="L64" s="2"/>
      <c r="M64" s="2"/>
    </row>
    <row r="65" spans="3:13" ht="15.75">
      <c r="C65" s="2"/>
      <c r="D65" s="2"/>
      <c r="E65" s="2"/>
      <c r="F65" s="37"/>
      <c r="G65" s="2"/>
      <c r="H65" s="37"/>
      <c r="I65" s="2"/>
      <c r="J65" s="37"/>
      <c r="K65" s="2"/>
      <c r="L65" s="2"/>
      <c r="M65" s="2"/>
    </row>
    <row r="66" spans="3:13" ht="15.75">
      <c r="C66" s="2"/>
      <c r="D66" s="2"/>
      <c r="E66" s="2"/>
      <c r="F66" s="37"/>
      <c r="G66" s="2"/>
      <c r="H66" s="37"/>
      <c r="I66" s="2"/>
      <c r="J66" s="37"/>
      <c r="K66" s="2"/>
      <c r="L66" s="2"/>
      <c r="M66" s="2"/>
    </row>
    <row r="67" spans="3:13" ht="15.75">
      <c r="C67" s="2"/>
      <c r="D67" s="2"/>
      <c r="E67" s="2"/>
      <c r="F67" s="37"/>
      <c r="G67" s="2"/>
      <c r="H67" s="37"/>
      <c r="I67" s="2"/>
      <c r="J67" s="37"/>
      <c r="K67" s="2"/>
      <c r="L67" s="2"/>
      <c r="M67" s="2"/>
    </row>
    <row r="68" spans="3:13" ht="15.75">
      <c r="C68" s="2"/>
      <c r="D68" s="2"/>
      <c r="E68" s="2"/>
      <c r="F68" s="37"/>
      <c r="G68" s="2"/>
      <c r="H68" s="37"/>
      <c r="I68" s="2"/>
      <c r="J68" s="37"/>
      <c r="K68" s="2"/>
      <c r="L68" s="2"/>
      <c r="M68" s="2"/>
    </row>
    <row r="69" spans="3:13" ht="15.75">
      <c r="C69" s="2"/>
      <c r="D69" s="2"/>
      <c r="E69" s="2"/>
      <c r="F69" s="37"/>
      <c r="G69" s="2"/>
      <c r="H69" s="37"/>
      <c r="I69" s="2"/>
      <c r="J69" s="37"/>
      <c r="K69" s="2"/>
      <c r="L69" s="2"/>
      <c r="M69" s="2"/>
    </row>
    <row r="70" spans="3:13" ht="15.75">
      <c r="C70" s="2"/>
      <c r="D70" s="2"/>
      <c r="E70" s="2"/>
      <c r="F70" s="37"/>
      <c r="G70" s="2"/>
      <c r="H70" s="37"/>
      <c r="I70" s="2"/>
      <c r="J70" s="37"/>
      <c r="K70" s="2"/>
      <c r="L70" s="2"/>
      <c r="M70" s="2"/>
    </row>
    <row r="71" spans="3:13" ht="15.75">
      <c r="C71" s="2"/>
      <c r="D71" s="2"/>
      <c r="E71" s="2"/>
      <c r="F71" s="37"/>
      <c r="G71" s="2"/>
      <c r="H71" s="37"/>
      <c r="I71" s="2"/>
      <c r="J71" s="37"/>
      <c r="K71" s="2"/>
      <c r="L71" s="2"/>
      <c r="M71" s="2"/>
    </row>
    <row r="72" spans="3:13" ht="15.75">
      <c r="C72" s="2"/>
      <c r="D72" s="2"/>
      <c r="E72" s="2"/>
      <c r="F72" s="37"/>
      <c r="G72" s="2"/>
      <c r="H72" s="37"/>
      <c r="I72" s="2"/>
      <c r="J72" s="37"/>
      <c r="K72" s="2"/>
      <c r="L72" s="2"/>
      <c r="M72" s="2"/>
    </row>
    <row r="73" spans="3:13" ht="15.75">
      <c r="C73" s="2"/>
      <c r="D73" s="2"/>
      <c r="E73" s="2"/>
      <c r="F73" s="37"/>
      <c r="G73" s="2"/>
      <c r="H73" s="37"/>
      <c r="I73" s="2"/>
      <c r="J73" s="37"/>
      <c r="K73" s="2"/>
      <c r="L73" s="2"/>
      <c r="M73" s="2"/>
    </row>
    <row r="74" spans="3:13" ht="15.75">
      <c r="C74" s="2"/>
      <c r="D74" s="2"/>
      <c r="E74" s="2"/>
      <c r="F74" s="37"/>
      <c r="G74" s="2"/>
      <c r="H74" s="37"/>
      <c r="I74" s="2"/>
      <c r="J74" s="37"/>
      <c r="K74" s="2"/>
      <c r="L74" s="2"/>
      <c r="M74" s="2"/>
    </row>
    <row r="75" spans="3:13" ht="15.75">
      <c r="C75" s="2"/>
      <c r="D75" s="2"/>
      <c r="E75" s="2"/>
      <c r="F75" s="37"/>
      <c r="G75" s="2"/>
      <c r="H75" s="37"/>
      <c r="I75" s="2"/>
      <c r="J75" s="37"/>
      <c r="K75" s="2"/>
      <c r="L75" s="2"/>
      <c r="M75" s="2"/>
    </row>
    <row r="76" spans="3:13" ht="15.75">
      <c r="C76" s="2"/>
      <c r="D76" s="2"/>
      <c r="E76" s="2"/>
      <c r="F76" s="37"/>
      <c r="G76" s="2"/>
      <c r="H76" s="37"/>
      <c r="I76" s="2"/>
      <c r="J76" s="37"/>
      <c r="K76" s="2"/>
      <c r="L76" s="2"/>
      <c r="M76" s="2"/>
    </row>
    <row r="77" spans="3:13" ht="15.75">
      <c r="C77" s="2"/>
      <c r="D77" s="2"/>
      <c r="E77" s="2"/>
      <c r="F77" s="37"/>
      <c r="G77" s="2"/>
      <c r="H77" s="37"/>
      <c r="I77" s="2"/>
      <c r="J77" s="37"/>
      <c r="K77" s="2"/>
      <c r="L77" s="2"/>
      <c r="M77" s="2"/>
    </row>
    <row r="78" spans="3:13" ht="15.75">
      <c r="C78" s="2"/>
      <c r="D78" s="2"/>
      <c r="E78" s="2"/>
      <c r="F78" s="37"/>
      <c r="G78" s="2"/>
      <c r="H78" s="37"/>
      <c r="I78" s="2"/>
      <c r="J78" s="37"/>
      <c r="K78" s="2"/>
      <c r="L78" s="2"/>
      <c r="M78" s="2"/>
    </row>
    <row r="79" spans="3:13" ht="15.75">
      <c r="C79" s="2"/>
      <c r="D79" s="2"/>
      <c r="E79" s="2"/>
      <c r="F79" s="37"/>
      <c r="G79" s="2"/>
      <c r="H79" s="37"/>
      <c r="I79" s="2"/>
      <c r="J79" s="37"/>
      <c r="K79" s="2"/>
      <c r="L79" s="2"/>
      <c r="M79" s="2"/>
    </row>
    <row r="80" spans="3:13" ht="15.75">
      <c r="C80" s="2"/>
      <c r="D80" s="2"/>
      <c r="E80" s="2"/>
      <c r="F80" s="37"/>
      <c r="G80" s="2"/>
      <c r="H80" s="37"/>
      <c r="I80" s="2"/>
      <c r="J80" s="37"/>
      <c r="K80" s="2"/>
      <c r="L80" s="2"/>
      <c r="M80" s="2"/>
    </row>
    <row r="81" spans="3:13" ht="15.75">
      <c r="C81" s="2"/>
      <c r="D81" s="2"/>
      <c r="E81" s="2"/>
      <c r="F81" s="37"/>
      <c r="G81" s="2"/>
      <c r="H81" s="37"/>
      <c r="I81" s="2"/>
      <c r="J81" s="37"/>
      <c r="K81" s="2"/>
      <c r="L81" s="2"/>
      <c r="M81" s="2"/>
    </row>
    <row r="82" spans="3:13" ht="15.75">
      <c r="C82" s="2"/>
      <c r="D82" s="2"/>
      <c r="E82" s="2"/>
      <c r="F82" s="37"/>
      <c r="G82" s="2"/>
      <c r="H82" s="37"/>
      <c r="I82" s="2"/>
      <c r="J82" s="37"/>
      <c r="K82" s="2"/>
      <c r="L82" s="2"/>
      <c r="M82" s="2"/>
    </row>
    <row r="83" spans="3:13" ht="15.75">
      <c r="C83" s="2"/>
      <c r="D83" s="2"/>
      <c r="E83" s="2"/>
      <c r="F83" s="37"/>
      <c r="G83" s="2"/>
      <c r="H83" s="37"/>
      <c r="I83" s="2"/>
      <c r="J83" s="37"/>
      <c r="K83" s="2"/>
      <c r="L83" s="2"/>
      <c r="M83" s="2"/>
    </row>
    <row r="84" spans="3:13" ht="15.75">
      <c r="C84" s="2"/>
      <c r="D84" s="2"/>
      <c r="E84" s="2"/>
      <c r="F84" s="37"/>
      <c r="G84" s="2"/>
      <c r="H84" s="37"/>
      <c r="I84" s="2"/>
      <c r="J84" s="37"/>
      <c r="K84" s="2"/>
      <c r="L84" s="2"/>
      <c r="M84" s="2"/>
    </row>
    <row r="85" spans="3:13" ht="15.75">
      <c r="C85" s="2"/>
      <c r="D85" s="2"/>
      <c r="E85" s="2"/>
      <c r="F85" s="37"/>
      <c r="G85" s="2"/>
      <c r="H85" s="37"/>
      <c r="I85" s="2"/>
      <c r="J85" s="37"/>
      <c r="K85" s="2"/>
      <c r="L85" s="2"/>
      <c r="M85" s="2"/>
    </row>
    <row r="86" spans="3:13" ht="15.75">
      <c r="C86" s="2"/>
      <c r="D86" s="2"/>
      <c r="E86" s="2"/>
      <c r="F86" s="37"/>
      <c r="G86" s="2"/>
      <c r="H86" s="37"/>
      <c r="I86" s="2"/>
      <c r="J86" s="37"/>
      <c r="K86" s="2"/>
      <c r="L86" s="2"/>
      <c r="M86" s="2"/>
    </row>
    <row r="87" spans="3:13" ht="15.75">
      <c r="C87" s="2"/>
      <c r="D87" s="2"/>
      <c r="E87" s="2"/>
      <c r="F87" s="37"/>
      <c r="G87" s="2"/>
      <c r="H87" s="37"/>
      <c r="I87" s="2"/>
      <c r="J87" s="37"/>
      <c r="K87" s="2"/>
      <c r="L87" s="2"/>
      <c r="M87" s="2"/>
    </row>
    <row r="88" spans="3:13" ht="15.75">
      <c r="C88" s="2"/>
      <c r="D88" s="2"/>
      <c r="E88" s="2"/>
      <c r="F88" s="37"/>
      <c r="G88" s="2"/>
      <c r="H88" s="37"/>
      <c r="I88" s="2"/>
      <c r="J88" s="37"/>
      <c r="K88" s="2"/>
      <c r="L88" s="2"/>
      <c r="M88" s="2"/>
    </row>
    <row r="89" spans="3:13" ht="15.75">
      <c r="C89" s="2"/>
      <c r="D89" s="2"/>
      <c r="E89" s="2"/>
      <c r="F89" s="37"/>
      <c r="G89" s="2"/>
      <c r="H89" s="37"/>
      <c r="I89" s="2"/>
      <c r="J89" s="37"/>
      <c r="K89" s="2"/>
      <c r="L89" s="2"/>
      <c r="M89" s="2"/>
    </row>
    <row r="90" spans="3:13" ht="15.75">
      <c r="C90" s="2"/>
      <c r="D90" s="2"/>
      <c r="E90" s="2"/>
      <c r="F90" s="37"/>
      <c r="G90" s="2"/>
      <c r="H90" s="37"/>
      <c r="I90" s="2"/>
      <c r="J90" s="37"/>
      <c r="K90" s="2"/>
      <c r="L90" s="2"/>
      <c r="M90" s="2"/>
    </row>
    <row r="91" spans="3:13" ht="15.75">
      <c r="C91" s="2"/>
      <c r="D91" s="2"/>
      <c r="E91" s="2"/>
      <c r="F91" s="37"/>
      <c r="G91" s="2"/>
      <c r="H91" s="37"/>
      <c r="I91" s="2"/>
      <c r="J91" s="37"/>
      <c r="K91" s="2"/>
      <c r="L91" s="2"/>
      <c r="M91" s="2"/>
    </row>
    <row r="92" spans="3:13" ht="15.75">
      <c r="C92" s="2"/>
      <c r="D92" s="2"/>
      <c r="E92" s="2"/>
      <c r="F92" s="37"/>
      <c r="G92" s="2"/>
      <c r="H92" s="37"/>
      <c r="I92" s="2"/>
      <c r="J92" s="37"/>
      <c r="K92" s="2"/>
      <c r="L92" s="2"/>
      <c r="M92" s="2"/>
    </row>
    <row r="93" spans="3:13" ht="15.75">
      <c r="C93" s="2"/>
      <c r="D93" s="2"/>
      <c r="E93" s="2"/>
      <c r="F93" s="37"/>
      <c r="G93" s="2"/>
      <c r="H93" s="37"/>
      <c r="I93" s="2"/>
      <c r="J93" s="37"/>
      <c r="K93" s="2"/>
      <c r="L93" s="2"/>
      <c r="M93" s="2"/>
    </row>
    <row r="94" spans="3:13" ht="15.75">
      <c r="C94" s="2"/>
      <c r="D94" s="2"/>
      <c r="E94" s="2"/>
      <c r="F94" s="37"/>
      <c r="G94" s="2"/>
      <c r="H94" s="37"/>
      <c r="I94" s="2"/>
      <c r="J94" s="37"/>
      <c r="K94" s="2"/>
      <c r="L94" s="2"/>
      <c r="M94" s="2"/>
    </row>
    <row r="95" spans="3:13" ht="15.75">
      <c r="C95" s="2"/>
      <c r="D95" s="2"/>
      <c r="E95" s="2"/>
      <c r="F95" s="37"/>
      <c r="G95" s="2"/>
      <c r="H95" s="37"/>
      <c r="I95" s="2"/>
      <c r="J95" s="37"/>
      <c r="K95" s="2"/>
      <c r="L95" s="2"/>
      <c r="M95" s="2"/>
    </row>
    <row r="96" spans="3:13" ht="15.75">
      <c r="C96" s="2"/>
      <c r="D96" s="2"/>
      <c r="E96" s="2"/>
      <c r="F96" s="37"/>
      <c r="G96" s="2"/>
      <c r="H96" s="37"/>
      <c r="I96" s="2"/>
      <c r="J96" s="37"/>
      <c r="K96" s="2"/>
      <c r="L96" s="2"/>
      <c r="M96" s="2"/>
    </row>
    <row r="97" spans="3:13" ht="15.75">
      <c r="C97" s="2"/>
      <c r="D97" s="37"/>
      <c r="E97" s="37"/>
      <c r="F97" s="37"/>
      <c r="G97" s="37"/>
      <c r="H97" s="37"/>
      <c r="I97" s="37"/>
      <c r="J97" s="37"/>
      <c r="K97" s="37"/>
      <c r="L97" s="37"/>
      <c r="M97" s="37"/>
    </row>
    <row r="98" spans="3:13" ht="15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</row>
  </sheetData>
  <printOptions horizontalCentered="1"/>
  <pageMargins left="0.5" right="0.5" top="0.5" bottom="0.5" header="0.25" footer="0"/>
  <pageSetup horizontalDpi="300" verticalDpi="300" orientation="portrait" scale="60" r:id="rId1"/>
  <headerFooter alignWithMargins="0">
    <oddFooter>&amp;R&amp;F&amp;D&amp;T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20"/>
  <sheetViews>
    <sheetView showOutlineSymbols="0" view="pageBreakPreview" zoomScale="60" zoomScaleNormal="60" workbookViewId="0" topLeftCell="A26">
      <selection activeCell="B20" sqref="B20"/>
    </sheetView>
  </sheetViews>
  <sheetFormatPr defaultColWidth="8.88671875" defaultRowHeight="15"/>
  <cols>
    <col min="1" max="1" width="3.88671875" style="1" customWidth="1"/>
    <col min="2" max="2" width="4.6640625" style="1" customWidth="1"/>
    <col min="3" max="3" width="19.6640625" style="1" customWidth="1"/>
    <col min="4" max="4" width="28.21484375" style="1" customWidth="1"/>
    <col min="5" max="5" width="13.77734375" style="1" customWidth="1"/>
    <col min="6" max="6" width="4.6640625" style="1" customWidth="1"/>
    <col min="7" max="7" width="13.3359375" style="1" customWidth="1"/>
    <col min="8" max="8" width="3.99609375" style="1" customWidth="1"/>
    <col min="9" max="9" width="0.88671875" style="1" customWidth="1"/>
    <col min="10" max="14" width="9.6640625" style="1" hidden="1" customWidth="1"/>
    <col min="15" max="16384" width="9.664062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3.25">
      <c r="A3" s="10"/>
      <c r="B3" s="11" t="s">
        <v>55</v>
      </c>
      <c r="C3" s="31"/>
      <c r="D3" s="31"/>
      <c r="E3" s="10"/>
      <c r="F3" s="10"/>
      <c r="G3" s="10"/>
      <c r="H3" s="10"/>
      <c r="I3" s="10"/>
      <c r="J3" s="10"/>
    </row>
    <row r="4" spans="1:10" ht="15">
      <c r="A4" s="10"/>
      <c r="B4" s="41" t="s">
        <v>56</v>
      </c>
      <c r="C4" s="10"/>
      <c r="D4" s="10"/>
      <c r="E4" s="10"/>
      <c r="F4" s="10"/>
      <c r="G4" s="10"/>
      <c r="H4" s="10"/>
      <c r="I4" s="10"/>
      <c r="J4" s="10"/>
    </row>
    <row r="5" spans="1:10" ht="15">
      <c r="A5" s="10"/>
      <c r="B5" s="41"/>
      <c r="C5" s="10"/>
      <c r="D5" s="10"/>
      <c r="E5" s="10"/>
      <c r="F5" s="10"/>
      <c r="G5" s="10"/>
      <c r="H5" s="10"/>
      <c r="I5" s="10"/>
      <c r="J5" s="10"/>
    </row>
    <row r="6" spans="1:10" ht="20.25">
      <c r="A6" s="10"/>
      <c r="B6" s="40" t="s">
        <v>82</v>
      </c>
      <c r="C6" s="46"/>
      <c r="D6" s="46"/>
      <c r="E6" s="10"/>
      <c r="F6" s="10"/>
      <c r="G6" s="10"/>
      <c r="H6" s="10"/>
      <c r="I6" s="10"/>
      <c r="J6" s="10"/>
    </row>
    <row r="7" spans="1:10" ht="20.25">
      <c r="A7" s="10"/>
      <c r="B7" s="40" t="s">
        <v>117</v>
      </c>
      <c r="C7" s="46"/>
      <c r="D7" s="46"/>
      <c r="E7" s="10"/>
      <c r="F7" s="10"/>
      <c r="G7" s="10"/>
      <c r="H7" s="10"/>
      <c r="I7" s="10"/>
      <c r="J7" s="10"/>
    </row>
    <row r="8" spans="1:10" ht="15.75">
      <c r="A8" s="10"/>
      <c r="B8" s="10"/>
      <c r="C8" s="10"/>
      <c r="D8" s="10"/>
      <c r="E8" s="75" t="s">
        <v>119</v>
      </c>
      <c r="F8" s="75"/>
      <c r="G8" s="75" t="s">
        <v>120</v>
      </c>
      <c r="H8" s="10"/>
      <c r="I8" s="10"/>
      <c r="J8" s="10"/>
    </row>
    <row r="9" spans="1:10" ht="15.75">
      <c r="A9" s="10"/>
      <c r="B9" s="31"/>
      <c r="C9" s="31"/>
      <c r="D9" s="31"/>
      <c r="E9" s="14" t="s">
        <v>79</v>
      </c>
      <c r="F9" s="10"/>
      <c r="G9" s="14" t="s">
        <v>79</v>
      </c>
      <c r="H9" s="10"/>
      <c r="I9" s="10"/>
      <c r="J9" s="10"/>
    </row>
    <row r="10" spans="1:10" ht="15.75">
      <c r="A10" s="10"/>
      <c r="B10" s="31"/>
      <c r="C10" s="31"/>
      <c r="D10" s="31"/>
      <c r="E10" s="14" t="s">
        <v>118</v>
      </c>
      <c r="F10" s="10"/>
      <c r="G10" s="14" t="s">
        <v>100</v>
      </c>
      <c r="H10" s="10"/>
      <c r="I10" s="10"/>
      <c r="J10" s="10"/>
    </row>
    <row r="11" spans="1:10" ht="15.75">
      <c r="A11" s="10"/>
      <c r="B11" s="10"/>
      <c r="C11" s="10"/>
      <c r="D11" s="10"/>
      <c r="E11" s="14" t="s">
        <v>11</v>
      </c>
      <c r="F11" s="10"/>
      <c r="G11" s="14" t="s">
        <v>11</v>
      </c>
      <c r="H11" s="10"/>
      <c r="I11" s="10"/>
      <c r="J11" s="10"/>
    </row>
    <row r="12" spans="1:10" ht="1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8">
      <c r="A13" s="10"/>
      <c r="B13" s="13" t="s">
        <v>71</v>
      </c>
      <c r="C13" s="13"/>
      <c r="D13" s="13"/>
      <c r="E13" s="43">
        <f>493974-512</f>
        <v>493462</v>
      </c>
      <c r="F13" s="13"/>
      <c r="G13" s="43">
        <v>490058</v>
      </c>
      <c r="H13" s="10"/>
      <c r="I13" s="10"/>
      <c r="J13" s="10"/>
    </row>
    <row r="14" spans="1:10" ht="18">
      <c r="A14" s="10"/>
      <c r="B14" s="13"/>
      <c r="C14" s="13"/>
      <c r="D14" s="13"/>
      <c r="E14" s="43"/>
      <c r="F14" s="13"/>
      <c r="G14" s="43"/>
      <c r="H14" s="10"/>
      <c r="I14" s="10"/>
      <c r="J14" s="10"/>
    </row>
    <row r="15" spans="1:10" ht="18">
      <c r="A15" s="10"/>
      <c r="B15" s="13" t="s">
        <v>14</v>
      </c>
      <c r="C15" s="13"/>
      <c r="D15" s="13"/>
      <c r="E15" s="43"/>
      <c r="F15" s="13"/>
      <c r="G15" s="43"/>
      <c r="H15" s="10"/>
      <c r="I15" s="10"/>
      <c r="J15" s="10"/>
    </row>
    <row r="16" spans="1:10" ht="18">
      <c r="A16" s="10"/>
      <c r="B16" s="13" t="s">
        <v>72</v>
      </c>
      <c r="C16" s="13"/>
      <c r="D16" s="13"/>
      <c r="E16" s="43">
        <v>4542</v>
      </c>
      <c r="F16" s="13"/>
      <c r="G16" s="43">
        <v>4804</v>
      </c>
      <c r="H16" s="10"/>
      <c r="I16" s="10"/>
      <c r="J16" s="10"/>
    </row>
    <row r="17" spans="1:10" ht="18">
      <c r="A17" s="10"/>
      <c r="B17" s="13" t="s">
        <v>15</v>
      </c>
      <c r="C17" s="13"/>
      <c r="D17" s="13"/>
      <c r="E17" s="43">
        <v>11611</v>
      </c>
      <c r="F17" s="13"/>
      <c r="G17" s="43">
        <v>11610</v>
      </c>
      <c r="H17" s="10"/>
      <c r="I17" s="10"/>
      <c r="J17" s="10"/>
    </row>
    <row r="18" spans="1:10" ht="18">
      <c r="A18" s="10"/>
      <c r="B18" s="13" t="s">
        <v>16</v>
      </c>
      <c r="C18" s="13"/>
      <c r="D18" s="13"/>
      <c r="E18" s="43">
        <v>5641</v>
      </c>
      <c r="F18" s="13"/>
      <c r="G18" s="43">
        <v>8283</v>
      </c>
      <c r="H18" s="10"/>
      <c r="I18" s="10"/>
      <c r="J18" s="10"/>
    </row>
    <row r="19" spans="1:10" ht="18">
      <c r="A19" s="10"/>
      <c r="B19" s="13" t="s">
        <v>132</v>
      </c>
      <c r="C19" s="13"/>
      <c r="D19" s="13"/>
      <c r="E19" s="43">
        <v>21301</v>
      </c>
      <c r="F19" s="13"/>
      <c r="G19" s="43">
        <v>7886</v>
      </c>
      <c r="H19" s="10"/>
      <c r="I19" s="10"/>
      <c r="J19" s="10"/>
    </row>
    <row r="20" spans="1:10" ht="18">
      <c r="A20" s="10"/>
      <c r="B20" s="13" t="s">
        <v>101</v>
      </c>
      <c r="C20" s="13"/>
      <c r="D20" s="13"/>
      <c r="E20" s="43">
        <v>7149</v>
      </c>
      <c r="F20" s="13"/>
      <c r="G20" s="43">
        <v>8699</v>
      </c>
      <c r="H20" s="10"/>
      <c r="I20" s="10"/>
      <c r="J20" s="10"/>
    </row>
    <row r="21" spans="1:10" ht="18">
      <c r="A21" s="10"/>
      <c r="B21" s="13"/>
      <c r="C21" s="13"/>
      <c r="D21" s="13"/>
      <c r="E21" s="43"/>
      <c r="F21" s="13"/>
      <c r="G21" s="43"/>
      <c r="H21" s="10"/>
      <c r="I21" s="10"/>
      <c r="J21" s="10"/>
    </row>
    <row r="22" spans="1:10" ht="18">
      <c r="A22" s="10"/>
      <c r="B22" s="13" t="s">
        <v>17</v>
      </c>
      <c r="C22" s="13"/>
      <c r="D22" s="13"/>
      <c r="E22" s="43"/>
      <c r="F22" s="13"/>
      <c r="G22" s="43"/>
      <c r="H22" s="10"/>
      <c r="I22" s="10"/>
      <c r="J22" s="10"/>
    </row>
    <row r="23" spans="1:10" ht="18">
      <c r="A23" s="10"/>
      <c r="B23" s="13"/>
      <c r="C23" s="13" t="s">
        <v>21</v>
      </c>
      <c r="D23" s="13"/>
      <c r="E23" s="43">
        <v>9712</v>
      </c>
      <c r="F23" s="13"/>
      <c r="G23" s="43">
        <v>9585</v>
      </c>
      <c r="H23" s="10"/>
      <c r="I23" s="10"/>
      <c r="J23" s="10"/>
    </row>
    <row r="24" spans="1:10" ht="18">
      <c r="A24" s="10"/>
      <c r="B24" s="13"/>
      <c r="C24" s="13" t="s">
        <v>102</v>
      </c>
      <c r="D24" s="13"/>
      <c r="E24" s="43">
        <v>3996</v>
      </c>
      <c r="F24" s="13"/>
      <c r="G24" s="43">
        <v>2716</v>
      </c>
      <c r="H24" s="10"/>
      <c r="I24" s="10"/>
      <c r="J24" s="10"/>
    </row>
    <row r="25" spans="1:10" ht="18">
      <c r="A25" s="10"/>
      <c r="B25" s="13"/>
      <c r="C25" s="13" t="s">
        <v>69</v>
      </c>
      <c r="D25" s="13"/>
      <c r="E25" s="43">
        <f>162381+2295</f>
        <v>164676</v>
      </c>
      <c r="F25" s="13"/>
      <c r="G25" s="43">
        <v>171123</v>
      </c>
      <c r="H25" s="10"/>
      <c r="I25" s="10"/>
      <c r="J25" s="10"/>
    </row>
    <row r="26" spans="1:10" ht="18">
      <c r="A26" s="10"/>
      <c r="B26" s="13"/>
      <c r="C26" s="13" t="s">
        <v>68</v>
      </c>
      <c r="D26" s="13"/>
      <c r="E26" s="43">
        <v>5233</v>
      </c>
      <c r="F26" s="13"/>
      <c r="G26" s="43">
        <v>5201</v>
      </c>
      <c r="H26" s="10"/>
      <c r="I26" s="10"/>
      <c r="J26" s="10"/>
    </row>
    <row r="27" spans="1:10" ht="18">
      <c r="A27" s="10"/>
      <c r="B27" s="13"/>
      <c r="C27" s="13" t="s">
        <v>70</v>
      </c>
      <c r="D27" s="13"/>
      <c r="E27" s="43">
        <v>10858</v>
      </c>
      <c r="F27" s="13"/>
      <c r="G27" s="43">
        <v>10318</v>
      </c>
      <c r="H27" s="10"/>
      <c r="I27" s="10"/>
      <c r="J27" s="10"/>
    </row>
    <row r="28" spans="1:10" ht="18">
      <c r="A28" s="10"/>
      <c r="B28" s="13"/>
      <c r="C28" s="13"/>
      <c r="D28" s="13"/>
      <c r="E28" s="43"/>
      <c r="F28" s="13"/>
      <c r="G28" s="43"/>
      <c r="H28" s="10"/>
      <c r="I28" s="10"/>
      <c r="J28" s="10"/>
    </row>
    <row r="29" spans="1:10" ht="18">
      <c r="A29" s="10"/>
      <c r="B29" s="13"/>
      <c r="C29" s="13"/>
      <c r="D29" s="13"/>
      <c r="E29" s="44">
        <f>SUM(E22:E27)</f>
        <v>194475</v>
      </c>
      <c r="F29" s="13"/>
      <c r="G29" s="44">
        <f>SUM(G22:G27)</f>
        <v>198943</v>
      </c>
      <c r="H29" s="10"/>
      <c r="I29" s="10"/>
      <c r="J29" s="10"/>
    </row>
    <row r="30" spans="1:10" ht="18">
      <c r="A30" s="10"/>
      <c r="B30" s="13"/>
      <c r="C30" s="13"/>
      <c r="D30" s="13"/>
      <c r="E30" s="44"/>
      <c r="F30" s="13"/>
      <c r="G30" s="44"/>
      <c r="H30" s="10"/>
      <c r="I30" s="10"/>
      <c r="J30" s="10"/>
    </row>
    <row r="31" spans="1:10" ht="18">
      <c r="A31" s="10"/>
      <c r="B31" s="13" t="s">
        <v>18</v>
      </c>
      <c r="C31" s="13"/>
      <c r="D31" s="13"/>
      <c r="E31" s="43"/>
      <c r="F31" s="13"/>
      <c r="G31" s="43"/>
      <c r="H31" s="10"/>
      <c r="I31" s="10"/>
      <c r="J31" s="10"/>
    </row>
    <row r="32" spans="1:10" ht="18">
      <c r="A32" s="10"/>
      <c r="B32" s="13"/>
      <c r="C32" s="13" t="s">
        <v>73</v>
      </c>
      <c r="D32" s="13"/>
      <c r="E32" s="43">
        <v>64685</v>
      </c>
      <c r="F32" s="13"/>
      <c r="G32" s="43">
        <v>65481</v>
      </c>
      <c r="H32" s="10"/>
      <c r="I32" s="10"/>
      <c r="J32" s="10"/>
    </row>
    <row r="33" spans="1:10" ht="18">
      <c r="A33" s="10"/>
      <c r="B33" s="13"/>
      <c r="C33" s="13" t="s">
        <v>74</v>
      </c>
      <c r="D33" s="13"/>
      <c r="E33" s="43">
        <v>32885</v>
      </c>
      <c r="F33" s="13"/>
      <c r="G33" s="43">
        <v>54910</v>
      </c>
      <c r="H33" s="10"/>
      <c r="I33" s="10"/>
      <c r="J33" s="10"/>
    </row>
    <row r="34" spans="1:10" ht="18">
      <c r="A34" s="10"/>
      <c r="B34" s="13"/>
      <c r="C34" s="13" t="s">
        <v>57</v>
      </c>
      <c r="D34" s="13"/>
      <c r="E34" s="43">
        <v>237</v>
      </c>
      <c r="F34" s="13"/>
      <c r="G34" s="43">
        <v>142</v>
      </c>
      <c r="H34" s="10"/>
      <c r="I34" s="10"/>
      <c r="J34" s="10"/>
    </row>
    <row r="35" spans="1:10" ht="18">
      <c r="A35" s="10"/>
      <c r="B35" s="13"/>
      <c r="C35" s="13" t="s">
        <v>6</v>
      </c>
      <c r="D35" s="13"/>
      <c r="E35" s="43">
        <v>762</v>
      </c>
      <c r="F35" s="13"/>
      <c r="G35" s="43">
        <v>609</v>
      </c>
      <c r="H35" s="10"/>
      <c r="I35" s="10"/>
      <c r="J35" s="10"/>
    </row>
    <row r="36" spans="1:10" ht="18">
      <c r="A36" s="10"/>
      <c r="B36" s="13"/>
      <c r="C36" s="13"/>
      <c r="D36" s="13"/>
      <c r="E36" s="43"/>
      <c r="F36" s="13"/>
      <c r="G36" s="43"/>
      <c r="H36" s="10"/>
      <c r="I36" s="10"/>
      <c r="J36" s="10"/>
    </row>
    <row r="37" spans="1:10" ht="18">
      <c r="A37" s="10"/>
      <c r="B37" s="13"/>
      <c r="C37" s="13"/>
      <c r="D37" s="13"/>
      <c r="E37" s="44">
        <f>SUM(E30:E35)</f>
        <v>98569</v>
      </c>
      <c r="F37" s="13"/>
      <c r="G37" s="44">
        <f>SUM(G30:G35)</f>
        <v>121142</v>
      </c>
      <c r="H37" s="10"/>
      <c r="I37" s="10"/>
      <c r="J37" s="10"/>
    </row>
    <row r="38" spans="1:10" ht="18">
      <c r="A38" s="10"/>
      <c r="B38" s="13"/>
      <c r="C38" s="13"/>
      <c r="D38" s="13"/>
      <c r="E38" s="44"/>
      <c r="F38" s="13"/>
      <c r="G38" s="44"/>
      <c r="H38" s="10"/>
      <c r="I38" s="10"/>
      <c r="J38" s="10"/>
    </row>
    <row r="39" spans="1:10" ht="18">
      <c r="A39" s="10"/>
      <c r="B39" s="13" t="s">
        <v>19</v>
      </c>
      <c r="C39" s="13"/>
      <c r="D39" s="13"/>
      <c r="E39" s="43">
        <f>E29-E37</f>
        <v>95906</v>
      </c>
      <c r="F39" s="13"/>
      <c r="G39" s="43">
        <f>G29-G37</f>
        <v>77801</v>
      </c>
      <c r="H39" s="10"/>
      <c r="I39" s="10"/>
      <c r="J39" s="10"/>
    </row>
    <row r="40" spans="1:10" ht="18.75" thickBot="1">
      <c r="A40" s="10"/>
      <c r="B40" s="13"/>
      <c r="C40" s="13"/>
      <c r="D40" s="13"/>
      <c r="E40" s="43"/>
      <c r="F40" s="13"/>
      <c r="G40" s="43"/>
      <c r="H40" s="10"/>
      <c r="I40" s="10"/>
      <c r="J40" s="10"/>
    </row>
    <row r="41" spans="1:10" ht="18.75" thickBot="1">
      <c r="A41" s="10"/>
      <c r="B41" s="13"/>
      <c r="C41" s="13"/>
      <c r="D41" s="13"/>
      <c r="E41" s="45">
        <f>E39+SUM(E12:E21)</f>
        <v>639612</v>
      </c>
      <c r="F41" s="13"/>
      <c r="G41" s="45">
        <f>G39+SUM(G12:G21)</f>
        <v>609141</v>
      </c>
      <c r="H41" s="10"/>
      <c r="I41" s="10"/>
      <c r="J41" s="10"/>
    </row>
    <row r="42" spans="1:10" ht="18">
      <c r="A42" s="10"/>
      <c r="B42" s="13"/>
      <c r="C42" s="13"/>
      <c r="D42" s="13"/>
      <c r="E42" s="45"/>
      <c r="F42" s="13"/>
      <c r="G42" s="45"/>
      <c r="H42" s="10"/>
      <c r="I42" s="10"/>
      <c r="J42" s="10"/>
    </row>
    <row r="43" spans="1:10" ht="18">
      <c r="A43" s="10"/>
      <c r="B43" s="13"/>
      <c r="C43" s="13"/>
      <c r="D43" s="13"/>
      <c r="E43" s="43"/>
      <c r="F43" s="13"/>
      <c r="G43" s="43"/>
      <c r="H43" s="10"/>
      <c r="I43" s="10"/>
      <c r="J43" s="10"/>
    </row>
    <row r="44" spans="1:10" ht="18">
      <c r="A44" s="10"/>
      <c r="B44" s="13" t="s">
        <v>84</v>
      </c>
      <c r="C44" s="13"/>
      <c r="D44" s="13"/>
      <c r="E44" s="43">
        <v>171710</v>
      </c>
      <c r="F44" s="13"/>
      <c r="G44" s="43">
        <v>98120</v>
      </c>
      <c r="H44" s="10"/>
      <c r="I44" s="10"/>
      <c r="J44" s="10"/>
    </row>
    <row r="45" spans="1:10" ht="18">
      <c r="A45" s="10"/>
      <c r="B45" s="13"/>
      <c r="C45" s="13"/>
      <c r="D45" s="13"/>
      <c r="E45" s="43"/>
      <c r="F45" s="13"/>
      <c r="G45" s="74"/>
      <c r="H45" s="10"/>
      <c r="I45" s="10"/>
      <c r="J45" s="10"/>
    </row>
    <row r="46" spans="1:10" ht="18">
      <c r="A46" s="10"/>
      <c r="B46" s="13" t="s">
        <v>20</v>
      </c>
      <c r="C46" s="13"/>
      <c r="D46" s="13"/>
      <c r="E46" s="43">
        <f>+E49-E44-E47</f>
        <v>81160</v>
      </c>
      <c r="F46" s="13"/>
      <c r="G46" s="43">
        <f>+G49-G44-G47</f>
        <v>113011</v>
      </c>
      <c r="H46" s="10"/>
      <c r="I46" s="10"/>
      <c r="J46" s="10"/>
    </row>
    <row r="47" spans="1:10" ht="18">
      <c r="A47" s="10"/>
      <c r="B47" s="13" t="s">
        <v>75</v>
      </c>
      <c r="C47" s="13"/>
      <c r="D47" s="13"/>
      <c r="E47" s="18">
        <v>0</v>
      </c>
      <c r="F47" s="18"/>
      <c r="G47" s="18">
        <v>-63</v>
      </c>
      <c r="H47" s="10"/>
      <c r="I47" s="10"/>
      <c r="J47" s="10"/>
    </row>
    <row r="48" spans="1:10" ht="18">
      <c r="A48" s="10"/>
      <c r="B48" s="13"/>
      <c r="C48" s="13"/>
      <c r="D48" s="13"/>
      <c r="E48" s="18"/>
      <c r="F48" s="18"/>
      <c r="G48" s="18"/>
      <c r="H48" s="10"/>
      <c r="I48" s="10"/>
      <c r="J48" s="10"/>
    </row>
    <row r="49" spans="1:10" ht="18">
      <c r="A49" s="10"/>
      <c r="B49" s="13" t="s">
        <v>85</v>
      </c>
      <c r="C49" s="13"/>
      <c r="D49" s="13"/>
      <c r="E49" s="44">
        <f>+'Equity Change'!M24</f>
        <v>252870</v>
      </c>
      <c r="F49" s="13"/>
      <c r="G49" s="44">
        <f>+'Equity Change'!M39</f>
        <v>211068</v>
      </c>
      <c r="H49" s="10"/>
      <c r="I49" s="10"/>
      <c r="J49" s="10"/>
    </row>
    <row r="50" spans="1:10" ht="18">
      <c r="A50" s="10"/>
      <c r="B50" s="13"/>
      <c r="C50" s="13"/>
      <c r="D50" s="13"/>
      <c r="E50" s="43"/>
      <c r="F50" s="13"/>
      <c r="G50" s="43"/>
      <c r="H50" s="10"/>
      <c r="I50" s="10"/>
      <c r="J50" s="10"/>
    </row>
    <row r="51" spans="1:10" ht="18">
      <c r="A51" s="10"/>
      <c r="B51" s="13" t="s">
        <v>83</v>
      </c>
      <c r="C51" s="13"/>
      <c r="D51" s="13"/>
      <c r="E51" s="18">
        <v>-2679</v>
      </c>
      <c r="F51" s="13"/>
      <c r="G51" s="43">
        <v>516</v>
      </c>
      <c r="H51" s="10"/>
      <c r="I51" s="10"/>
      <c r="J51" s="10"/>
    </row>
    <row r="52" spans="1:10" ht="18">
      <c r="A52" s="10"/>
      <c r="B52" s="13"/>
      <c r="C52" s="13"/>
      <c r="D52" s="13"/>
      <c r="E52" s="43"/>
      <c r="F52" s="13"/>
      <c r="G52" s="43"/>
      <c r="H52" s="10"/>
      <c r="I52" s="10"/>
      <c r="J52" s="10"/>
    </row>
    <row r="53" spans="1:10" ht="18">
      <c r="A53" s="10"/>
      <c r="B53" s="13" t="s">
        <v>86</v>
      </c>
      <c r="C53" s="13"/>
      <c r="D53" s="13"/>
      <c r="E53" s="43"/>
      <c r="F53" s="13"/>
      <c r="G53" s="43"/>
      <c r="H53" s="10"/>
      <c r="I53" s="10"/>
      <c r="J53" s="10"/>
    </row>
    <row r="54" spans="1:10" ht="18">
      <c r="A54" s="10"/>
      <c r="B54" s="13"/>
      <c r="C54" s="13" t="s">
        <v>89</v>
      </c>
      <c r="D54" s="13"/>
      <c r="E54" s="43">
        <v>75394</v>
      </c>
      <c r="F54" s="13"/>
      <c r="G54" s="43">
        <v>73754</v>
      </c>
      <c r="H54" s="10"/>
      <c r="I54" s="10"/>
      <c r="J54" s="10"/>
    </row>
    <row r="55" spans="1:10" ht="18">
      <c r="A55" s="10"/>
      <c r="B55" s="13"/>
      <c r="C55" s="13" t="s">
        <v>54</v>
      </c>
      <c r="D55" s="13"/>
      <c r="E55" s="43">
        <v>187492</v>
      </c>
      <c r="F55" s="13"/>
      <c r="G55" s="43">
        <v>185270</v>
      </c>
      <c r="H55" s="10"/>
      <c r="I55" s="10"/>
      <c r="J55" s="10"/>
    </row>
    <row r="56" spans="1:10" ht="18">
      <c r="A56" s="10"/>
      <c r="B56" s="13"/>
      <c r="C56" s="13" t="s">
        <v>57</v>
      </c>
      <c r="D56" s="13"/>
      <c r="E56" s="43">
        <f>204-1</f>
        <v>203</v>
      </c>
      <c r="F56" s="13"/>
      <c r="G56" s="43">
        <v>154</v>
      </c>
      <c r="H56" s="10"/>
      <c r="I56" s="10"/>
      <c r="J56" s="10"/>
    </row>
    <row r="57" spans="1:10" ht="18">
      <c r="A57" s="10"/>
      <c r="B57" s="13"/>
      <c r="C57" s="13" t="s">
        <v>58</v>
      </c>
      <c r="D57" s="13"/>
      <c r="E57" s="43">
        <v>81065</v>
      </c>
      <c r="F57" s="13"/>
      <c r="G57" s="43">
        <v>93113</v>
      </c>
      <c r="H57" s="10"/>
      <c r="I57" s="10"/>
      <c r="J57" s="10"/>
    </row>
    <row r="58" spans="1:10" ht="18">
      <c r="A58" s="10"/>
      <c r="B58" s="13"/>
      <c r="C58" s="13" t="s">
        <v>62</v>
      </c>
      <c r="D58" s="13"/>
      <c r="E58" s="43">
        <v>45000</v>
      </c>
      <c r="F58" s="13"/>
      <c r="G58" s="43">
        <v>45000</v>
      </c>
      <c r="H58" s="10"/>
      <c r="I58" s="10"/>
      <c r="J58" s="10"/>
    </row>
    <row r="59" spans="1:10" ht="18">
      <c r="A59" s="10"/>
      <c r="B59" s="13"/>
      <c r="C59" s="13" t="s">
        <v>59</v>
      </c>
      <c r="D59" s="13"/>
      <c r="E59" s="43">
        <v>267</v>
      </c>
      <c r="F59" s="13"/>
      <c r="G59" s="43">
        <v>266</v>
      </c>
      <c r="H59" s="10"/>
      <c r="I59" s="10"/>
      <c r="J59" s="10"/>
    </row>
    <row r="60" spans="1:10" ht="18.75" thickBot="1">
      <c r="A60" s="10"/>
      <c r="B60" s="13"/>
      <c r="C60" s="13"/>
      <c r="D60" s="13"/>
      <c r="E60" s="43"/>
      <c r="F60" s="13"/>
      <c r="G60" s="43"/>
      <c r="H60" s="10"/>
      <c r="I60" s="10"/>
      <c r="J60" s="10"/>
    </row>
    <row r="61" spans="1:10" ht="18.75" thickBot="1">
      <c r="A61" s="10"/>
      <c r="B61" s="13"/>
      <c r="C61" s="13"/>
      <c r="D61" s="13"/>
      <c r="E61" s="45">
        <f>SUM(E49:E59)</f>
        <v>639612</v>
      </c>
      <c r="F61" s="13"/>
      <c r="G61" s="45">
        <f>SUM(G49:G59)</f>
        <v>609141</v>
      </c>
      <c r="H61" s="10"/>
      <c r="I61" s="10"/>
      <c r="J61" s="10"/>
    </row>
    <row r="62" spans="1:10" ht="18">
      <c r="A62" s="10"/>
      <c r="B62" s="13"/>
      <c r="C62" s="13"/>
      <c r="D62" s="13"/>
      <c r="E62" s="45"/>
      <c r="F62" s="13"/>
      <c r="G62" s="45"/>
      <c r="H62" s="10"/>
      <c r="I62" s="10"/>
      <c r="J62" s="10"/>
    </row>
    <row r="63" spans="1:10" ht="18">
      <c r="A63" s="10"/>
      <c r="B63" s="13"/>
      <c r="C63" s="13"/>
      <c r="D63" s="13"/>
      <c r="E63" s="13"/>
      <c r="F63" s="13"/>
      <c r="G63" s="13"/>
      <c r="H63" s="10"/>
      <c r="I63" s="10"/>
      <c r="J63" s="10"/>
    </row>
    <row r="64" spans="1:10" ht="15.75">
      <c r="A64" s="10"/>
      <c r="B64" s="31" t="s">
        <v>88</v>
      </c>
      <c r="C64" s="31"/>
      <c r="D64" s="31"/>
      <c r="E64" s="10"/>
      <c r="F64" s="10"/>
      <c r="G64" s="10"/>
      <c r="H64" s="10"/>
      <c r="I64" s="10"/>
      <c r="J64" s="10"/>
    </row>
    <row r="65" spans="1:10" ht="15.75">
      <c r="A65" s="10"/>
      <c r="B65" s="31" t="str">
        <f>'Income Statemen'!C47</f>
        <v> Annual Financial Report for the year ended 31st March 2004)</v>
      </c>
      <c r="C65" s="31"/>
      <c r="D65" s="31"/>
      <c r="E65" s="10"/>
      <c r="F65" s="10"/>
      <c r="G65" s="10"/>
      <c r="H65" s="10"/>
      <c r="I65" s="10"/>
      <c r="J65" s="10"/>
    </row>
    <row r="66" spans="1:10" ht="1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15">
      <c r="A67" s="10"/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8.75">
      <c r="A68" s="2"/>
      <c r="B68" s="3"/>
      <c r="C68" s="3"/>
      <c r="D68" s="3"/>
      <c r="E68" s="3"/>
      <c r="F68" s="3"/>
      <c r="G68" s="3"/>
      <c r="H68" s="3"/>
      <c r="I68" s="3"/>
      <c r="J68" s="5"/>
    </row>
    <row r="69" spans="1:10" ht="18.75">
      <c r="A69" s="2"/>
      <c r="B69" s="3"/>
      <c r="C69" s="3"/>
      <c r="D69" s="3"/>
      <c r="E69" s="4">
        <f>+E61-E41</f>
        <v>0</v>
      </c>
      <c r="F69" s="3"/>
      <c r="G69" s="4">
        <f>+G61-G41</f>
        <v>0</v>
      </c>
      <c r="H69" s="3"/>
      <c r="I69" s="3"/>
      <c r="J69" s="5"/>
    </row>
    <row r="70" spans="1:10" ht="18.75">
      <c r="A70" s="2"/>
      <c r="B70" s="3"/>
      <c r="C70" s="3"/>
      <c r="D70" s="3"/>
      <c r="E70" s="4"/>
      <c r="F70" s="4"/>
      <c r="G70" s="4"/>
      <c r="H70" s="3"/>
      <c r="I70" s="3"/>
      <c r="J70" s="5"/>
    </row>
    <row r="71" spans="2:10" ht="18">
      <c r="B71" s="5"/>
      <c r="C71" s="5"/>
      <c r="D71" s="5"/>
      <c r="E71" s="5"/>
      <c r="F71" s="5"/>
      <c r="G71" s="5"/>
      <c r="H71" s="5"/>
      <c r="I71" s="5"/>
      <c r="J71" s="5"/>
    </row>
    <row r="72" spans="2:10" ht="18">
      <c r="B72" s="5"/>
      <c r="C72" s="5"/>
      <c r="D72" s="5"/>
      <c r="E72" s="5"/>
      <c r="F72" s="5"/>
      <c r="G72" s="5"/>
      <c r="H72" s="5"/>
      <c r="I72" s="5"/>
      <c r="J72" s="5"/>
    </row>
    <row r="73" spans="2:10" ht="18">
      <c r="B73" s="5"/>
      <c r="C73" s="5"/>
      <c r="D73" s="5"/>
      <c r="E73" s="5"/>
      <c r="F73" s="5"/>
      <c r="G73" s="5"/>
      <c r="H73" s="5"/>
      <c r="I73" s="5"/>
      <c r="J73" s="5"/>
    </row>
    <row r="74" spans="2:10" ht="18">
      <c r="B74" s="5"/>
      <c r="C74" s="5"/>
      <c r="D74" s="5"/>
      <c r="E74" s="5"/>
      <c r="F74" s="5"/>
      <c r="G74" s="5"/>
      <c r="H74" s="5"/>
      <c r="I74" s="5"/>
      <c r="J74" s="5"/>
    </row>
    <row r="75" spans="2:10" ht="18">
      <c r="B75" s="5"/>
      <c r="C75" s="5"/>
      <c r="D75" s="5"/>
      <c r="E75" s="5"/>
      <c r="F75" s="5"/>
      <c r="G75" s="5"/>
      <c r="H75" s="5"/>
      <c r="I75" s="5"/>
      <c r="J75" s="5"/>
    </row>
    <row r="76" spans="2:10" ht="18">
      <c r="B76" s="5"/>
      <c r="C76" s="5"/>
      <c r="D76" s="5"/>
      <c r="E76" s="5"/>
      <c r="F76" s="5"/>
      <c r="G76" s="5"/>
      <c r="H76" s="5"/>
      <c r="I76" s="5"/>
      <c r="J76" s="5"/>
    </row>
    <row r="77" spans="2:10" ht="18">
      <c r="B77" s="5"/>
      <c r="C77" s="5"/>
      <c r="D77" s="5"/>
      <c r="E77" s="5"/>
      <c r="F77" s="5"/>
      <c r="G77" s="5"/>
      <c r="H77" s="5"/>
      <c r="I77" s="5"/>
      <c r="J77" s="5"/>
    </row>
    <row r="78" spans="2:10" ht="18">
      <c r="B78" s="5"/>
      <c r="C78" s="5"/>
      <c r="D78" s="5"/>
      <c r="E78" s="5"/>
      <c r="F78" s="5"/>
      <c r="G78" s="5"/>
      <c r="H78" s="5"/>
      <c r="I78" s="5"/>
      <c r="J78" s="5"/>
    </row>
    <row r="79" spans="2:10" ht="18">
      <c r="B79" s="5"/>
      <c r="C79" s="5"/>
      <c r="D79" s="5"/>
      <c r="E79" s="5"/>
      <c r="F79" s="5"/>
      <c r="G79" s="5"/>
      <c r="H79" s="5"/>
      <c r="I79" s="5"/>
      <c r="J79" s="5"/>
    </row>
    <row r="80" spans="2:10" ht="18">
      <c r="B80" s="5"/>
      <c r="C80" s="5"/>
      <c r="D80" s="5"/>
      <c r="E80" s="5"/>
      <c r="F80" s="5"/>
      <c r="G80" s="5"/>
      <c r="H80" s="5"/>
      <c r="I80" s="5"/>
      <c r="J80" s="5"/>
    </row>
    <row r="81" spans="2:10" ht="18">
      <c r="B81" s="5"/>
      <c r="C81" s="5"/>
      <c r="D81" s="5"/>
      <c r="E81" s="5"/>
      <c r="F81" s="5"/>
      <c r="G81" s="5"/>
      <c r="H81" s="5"/>
      <c r="I81" s="5"/>
      <c r="J81" s="5"/>
    </row>
    <row r="82" spans="2:10" ht="18">
      <c r="B82" s="5"/>
      <c r="C82" s="5"/>
      <c r="D82" s="5"/>
      <c r="E82" s="5"/>
      <c r="F82" s="5"/>
      <c r="G82" s="5"/>
      <c r="H82" s="5"/>
      <c r="I82" s="5"/>
      <c r="J82" s="5"/>
    </row>
    <row r="83" spans="2:10" ht="18">
      <c r="B83" s="5"/>
      <c r="C83" s="5"/>
      <c r="D83" s="5"/>
      <c r="E83" s="5"/>
      <c r="F83" s="5"/>
      <c r="G83" s="5"/>
      <c r="H83" s="5"/>
      <c r="I83" s="5"/>
      <c r="J83" s="5"/>
    </row>
    <row r="84" spans="2:10" ht="18">
      <c r="B84" s="5"/>
      <c r="C84" s="5"/>
      <c r="D84" s="5"/>
      <c r="E84" s="5"/>
      <c r="F84" s="5"/>
      <c r="G84" s="5"/>
      <c r="H84" s="5"/>
      <c r="I84" s="5"/>
      <c r="J84" s="5"/>
    </row>
    <row r="85" spans="2:10" ht="18">
      <c r="B85" s="5"/>
      <c r="C85" s="5"/>
      <c r="D85" s="5"/>
      <c r="E85" s="5"/>
      <c r="F85" s="5"/>
      <c r="G85" s="5"/>
      <c r="H85" s="5"/>
      <c r="I85" s="5"/>
      <c r="J85" s="5"/>
    </row>
    <row r="86" spans="2:10" ht="18">
      <c r="B86" s="5"/>
      <c r="C86" s="5"/>
      <c r="D86" s="5"/>
      <c r="E86" s="5"/>
      <c r="F86" s="5"/>
      <c r="G86" s="5"/>
      <c r="H86" s="5"/>
      <c r="I86" s="5"/>
      <c r="J86" s="5"/>
    </row>
    <row r="87" spans="2:10" ht="18">
      <c r="B87" s="5"/>
      <c r="C87" s="5"/>
      <c r="D87" s="5"/>
      <c r="E87" s="5"/>
      <c r="F87" s="5"/>
      <c r="G87" s="5"/>
      <c r="H87" s="5"/>
      <c r="I87" s="5"/>
      <c r="J87" s="5"/>
    </row>
    <row r="88" spans="2:10" ht="18">
      <c r="B88" s="5"/>
      <c r="C88" s="5"/>
      <c r="D88" s="5"/>
      <c r="E88" s="5"/>
      <c r="F88" s="5"/>
      <c r="G88" s="5"/>
      <c r="H88" s="5"/>
      <c r="I88" s="5"/>
      <c r="J88" s="5"/>
    </row>
    <row r="89" spans="2:10" ht="18">
      <c r="B89" s="5"/>
      <c r="C89" s="5"/>
      <c r="D89" s="5"/>
      <c r="E89" s="5"/>
      <c r="F89" s="5"/>
      <c r="G89" s="5"/>
      <c r="H89" s="5"/>
      <c r="I89" s="5"/>
      <c r="J89" s="5"/>
    </row>
    <row r="90" spans="2:10" ht="18">
      <c r="B90" s="5"/>
      <c r="C90" s="5"/>
      <c r="D90" s="5"/>
      <c r="E90" s="5"/>
      <c r="F90" s="5"/>
      <c r="G90" s="5"/>
      <c r="H90" s="5"/>
      <c r="I90" s="5"/>
      <c r="J90" s="5"/>
    </row>
    <row r="91" spans="2:10" ht="18">
      <c r="B91" s="5"/>
      <c r="C91" s="5"/>
      <c r="D91" s="5"/>
      <c r="E91" s="5"/>
      <c r="F91" s="5"/>
      <c r="G91" s="5"/>
      <c r="H91" s="5"/>
      <c r="I91" s="5"/>
      <c r="J91" s="5"/>
    </row>
    <row r="92" spans="2:10" ht="18">
      <c r="B92" s="5"/>
      <c r="C92" s="5"/>
      <c r="D92" s="5"/>
      <c r="E92" s="5"/>
      <c r="F92" s="5"/>
      <c r="G92" s="5"/>
      <c r="H92" s="5"/>
      <c r="I92" s="5"/>
      <c r="J92" s="5"/>
    </row>
    <row r="93" spans="2:10" ht="18">
      <c r="B93" s="5"/>
      <c r="C93" s="5"/>
      <c r="D93" s="5"/>
      <c r="E93" s="5"/>
      <c r="F93" s="5"/>
      <c r="G93" s="5"/>
      <c r="H93" s="5"/>
      <c r="I93" s="5"/>
      <c r="J93" s="5"/>
    </row>
    <row r="94" spans="2:10" ht="18">
      <c r="B94" s="5"/>
      <c r="C94" s="5"/>
      <c r="D94" s="5"/>
      <c r="E94" s="5"/>
      <c r="F94" s="5"/>
      <c r="G94" s="5"/>
      <c r="H94" s="5"/>
      <c r="I94" s="5"/>
      <c r="J94" s="5"/>
    </row>
    <row r="95" spans="2:10" ht="18">
      <c r="B95" s="5"/>
      <c r="C95" s="5"/>
      <c r="D95" s="5"/>
      <c r="E95" s="5"/>
      <c r="F95" s="5"/>
      <c r="G95" s="5"/>
      <c r="H95" s="5"/>
      <c r="I95" s="5"/>
      <c r="J95" s="5"/>
    </row>
    <row r="96" spans="2:10" ht="18">
      <c r="B96" s="5"/>
      <c r="C96" s="5"/>
      <c r="D96" s="5"/>
      <c r="E96" s="5"/>
      <c r="F96" s="5"/>
      <c r="G96" s="5"/>
      <c r="H96" s="5"/>
      <c r="I96" s="5"/>
      <c r="J96" s="5"/>
    </row>
    <row r="97" spans="2:10" ht="18">
      <c r="B97" s="5"/>
      <c r="C97" s="5"/>
      <c r="D97" s="5"/>
      <c r="E97" s="5"/>
      <c r="F97" s="5"/>
      <c r="G97" s="5"/>
      <c r="H97" s="5"/>
      <c r="I97" s="5"/>
      <c r="J97" s="5"/>
    </row>
    <row r="98" spans="2:10" ht="18">
      <c r="B98" s="5"/>
      <c r="C98" s="5"/>
      <c r="D98" s="5"/>
      <c r="E98" s="5"/>
      <c r="F98" s="5"/>
      <c r="G98" s="5"/>
      <c r="H98" s="5"/>
      <c r="I98" s="5"/>
      <c r="J98" s="5"/>
    </row>
    <row r="99" spans="2:10" ht="18">
      <c r="B99" s="5"/>
      <c r="C99" s="5"/>
      <c r="D99" s="5"/>
      <c r="E99" s="5"/>
      <c r="F99" s="5"/>
      <c r="G99" s="5"/>
      <c r="H99" s="5"/>
      <c r="I99" s="5"/>
      <c r="J99" s="5"/>
    </row>
    <row r="100" spans="2:10" ht="18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8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8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8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8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8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8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8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8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8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8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8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8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8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8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8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8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8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8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8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8">
      <c r="B120" s="5"/>
      <c r="C120" s="5"/>
      <c r="D120" s="5"/>
      <c r="E120" s="5"/>
      <c r="F120" s="5"/>
      <c r="G120" s="5"/>
      <c r="H120" s="5"/>
      <c r="I120" s="5"/>
      <c r="J120" s="5"/>
    </row>
  </sheetData>
  <printOptions horizontalCentered="1"/>
  <pageMargins left="0.5" right="0.5" top="0.5" bottom="0.5" header="0" footer="0"/>
  <pageSetup fitToHeight="1" fitToWidth="1" horizontalDpi="300" verticalDpi="300" orientation="portrait" scale="62" r:id="rId1"/>
  <headerFooter alignWithMargins="0">
    <oddFooter>&amp;R&amp;F&amp;D&amp;T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T63"/>
  <sheetViews>
    <sheetView showOutlineSymbols="0" view="pageBreakPreview" zoomScale="60" zoomScaleNormal="60" workbookViewId="0" topLeftCell="C16">
      <selection activeCell="O16" sqref="O16"/>
    </sheetView>
  </sheetViews>
  <sheetFormatPr defaultColWidth="8.8867187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5" width="10.5546875" style="1" customWidth="1"/>
    <col min="6" max="6" width="1.99609375" style="1" customWidth="1"/>
    <col min="7" max="7" width="12.77734375" style="1" customWidth="1"/>
    <col min="8" max="8" width="9.4453125" style="1" customWidth="1"/>
    <col min="9" max="9" width="12.88671875" style="1" customWidth="1"/>
    <col min="10" max="10" width="2.10546875" style="1" customWidth="1"/>
    <col min="11" max="11" width="11.10546875" style="1" customWidth="1"/>
    <col min="12" max="12" width="1.88671875" style="1" customWidth="1"/>
    <col min="13" max="13" width="12.6640625" style="1" customWidth="1"/>
    <col min="14" max="16384" width="9.6640625" style="1" customWidth="1"/>
  </cols>
  <sheetData>
    <row r="1" spans="1:12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23.25">
      <c r="A3" s="10"/>
      <c r="B3" s="47" t="s">
        <v>55</v>
      </c>
      <c r="C3" s="11"/>
      <c r="D3" s="10"/>
      <c r="E3" s="10"/>
      <c r="F3" s="10"/>
      <c r="G3" s="10"/>
      <c r="H3" s="10"/>
      <c r="I3" s="10"/>
      <c r="J3" s="10"/>
      <c r="K3" s="10"/>
      <c r="L3" s="10"/>
    </row>
    <row r="4" spans="1:12" ht="15">
      <c r="A4" s="10"/>
      <c r="B4" s="41" t="s">
        <v>56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7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20.25">
      <c r="A6" s="10"/>
      <c r="B6" s="40" t="s">
        <v>60</v>
      </c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0.25">
      <c r="A7" s="10"/>
      <c r="B7" s="40" t="str">
        <f>+'Income Statemen'!C7</f>
        <v>FOR THE YEAR ENDED 31 MARCH 2005</v>
      </c>
      <c r="C7" s="10"/>
      <c r="D7" s="30"/>
      <c r="E7" s="10"/>
      <c r="F7" s="10"/>
      <c r="G7" s="10"/>
      <c r="H7" s="10"/>
      <c r="I7" s="10"/>
      <c r="J7" s="10"/>
      <c r="K7" s="10"/>
      <c r="L7" s="10"/>
    </row>
    <row r="8" spans="1:12" ht="18">
      <c r="A8" s="10"/>
      <c r="B8" s="12"/>
      <c r="C8" s="10"/>
      <c r="D8" s="30"/>
      <c r="E8" s="10"/>
      <c r="F8" s="10"/>
      <c r="G8" s="10"/>
      <c r="H8" s="10"/>
      <c r="I8" s="10"/>
      <c r="J8" s="10"/>
      <c r="K8" s="10"/>
      <c r="L8" s="10"/>
    </row>
    <row r="9" spans="1:14" ht="18">
      <c r="A9" s="10"/>
      <c r="B9" s="12"/>
      <c r="C9" s="10"/>
      <c r="D9" s="30"/>
      <c r="E9" s="10"/>
      <c r="F9" s="10"/>
      <c r="G9" s="31" t="s">
        <v>81</v>
      </c>
      <c r="H9" s="10"/>
      <c r="I9" s="10"/>
      <c r="J9" s="10"/>
      <c r="K9" s="48" t="s">
        <v>35</v>
      </c>
      <c r="L9" s="10"/>
      <c r="M9" s="10"/>
      <c r="N9" s="10"/>
    </row>
    <row r="10" spans="1:254" ht="15.75">
      <c r="A10" s="10"/>
      <c r="B10" s="46"/>
      <c r="C10" s="10"/>
      <c r="D10" s="10"/>
      <c r="E10" s="10"/>
      <c r="F10" s="10"/>
      <c r="G10" s="10"/>
      <c r="H10" s="10"/>
      <c r="I10" s="39"/>
      <c r="J10" s="10"/>
      <c r="K10" s="14" t="s">
        <v>20</v>
      </c>
      <c r="L10" s="10"/>
      <c r="M10" s="10"/>
      <c r="N10" s="10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</row>
    <row r="11" spans="1:14" ht="15">
      <c r="A11" s="10"/>
      <c r="B11" s="10"/>
      <c r="C11" s="10"/>
      <c r="D11" s="10"/>
      <c r="E11" s="10"/>
      <c r="F11" s="10"/>
      <c r="G11" s="10"/>
      <c r="H11" s="10"/>
      <c r="I11" s="15" t="s">
        <v>33</v>
      </c>
      <c r="J11" s="10"/>
      <c r="K11" s="10"/>
      <c r="L11" s="10"/>
      <c r="M11" s="10"/>
      <c r="N11" s="10"/>
    </row>
    <row r="12" spans="1:14" ht="15.75">
      <c r="A12" s="10"/>
      <c r="B12" s="10"/>
      <c r="C12" s="15"/>
      <c r="D12" s="15"/>
      <c r="E12" s="15"/>
      <c r="F12" s="10"/>
      <c r="G12" s="15" t="s">
        <v>26</v>
      </c>
      <c r="H12" s="15" t="s">
        <v>26</v>
      </c>
      <c r="I12" s="15" t="s">
        <v>34</v>
      </c>
      <c r="J12" s="15"/>
      <c r="K12" s="15"/>
      <c r="L12" s="14"/>
      <c r="M12" s="14"/>
      <c r="N12" s="10"/>
    </row>
    <row r="13" spans="1:14" ht="15.75">
      <c r="A13" s="10"/>
      <c r="B13" s="10"/>
      <c r="C13" s="15" t="s">
        <v>26</v>
      </c>
      <c r="D13" s="15"/>
      <c r="E13" s="15" t="s">
        <v>28</v>
      </c>
      <c r="F13" s="10"/>
      <c r="G13" s="15" t="s">
        <v>30</v>
      </c>
      <c r="H13" s="15" t="s">
        <v>32</v>
      </c>
      <c r="I13" s="15" t="s">
        <v>78</v>
      </c>
      <c r="J13" s="15"/>
      <c r="K13" s="15" t="s">
        <v>36</v>
      </c>
      <c r="L13" s="14"/>
      <c r="M13" s="15"/>
      <c r="N13" s="10"/>
    </row>
    <row r="14" spans="1:14" ht="15.75">
      <c r="A14" s="10"/>
      <c r="B14" s="10"/>
      <c r="C14" s="49" t="s">
        <v>27</v>
      </c>
      <c r="D14" s="15"/>
      <c r="E14" s="49" t="s">
        <v>29</v>
      </c>
      <c r="F14" s="10"/>
      <c r="G14" s="49" t="s">
        <v>31</v>
      </c>
      <c r="H14" s="49" t="s">
        <v>31</v>
      </c>
      <c r="I14" s="49" t="s">
        <v>31</v>
      </c>
      <c r="J14" s="15"/>
      <c r="K14" s="49" t="s">
        <v>37</v>
      </c>
      <c r="L14" s="14"/>
      <c r="M14" s="49" t="s">
        <v>38</v>
      </c>
      <c r="N14" s="10"/>
    </row>
    <row r="15" spans="1:14" ht="15">
      <c r="A15" s="10"/>
      <c r="B15" s="10"/>
      <c r="C15" s="15" t="s">
        <v>11</v>
      </c>
      <c r="D15" s="10"/>
      <c r="E15" s="15" t="s">
        <v>11</v>
      </c>
      <c r="F15" s="10"/>
      <c r="G15" s="15" t="s">
        <v>11</v>
      </c>
      <c r="H15" s="15" t="s">
        <v>11</v>
      </c>
      <c r="I15" s="15" t="s">
        <v>11</v>
      </c>
      <c r="J15" s="10"/>
      <c r="K15" s="15" t="s">
        <v>11</v>
      </c>
      <c r="L15" s="10"/>
      <c r="M15" s="15" t="s">
        <v>11</v>
      </c>
      <c r="N15" s="10"/>
    </row>
    <row r="16" spans="1:14" ht="18">
      <c r="A16" s="10"/>
      <c r="B16" s="30" t="s">
        <v>121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0"/>
    </row>
    <row r="17" spans="1:14" ht="18">
      <c r="A17" s="10"/>
      <c r="B17" s="12" t="s">
        <v>122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0"/>
    </row>
    <row r="18" spans="1:14" ht="18">
      <c r="A18" s="10"/>
      <c r="B18" s="13" t="s">
        <v>22</v>
      </c>
      <c r="C18" s="18">
        <f>'Balance Sheet'!G44</f>
        <v>98120</v>
      </c>
      <c r="D18" s="18"/>
      <c r="E18" s="18">
        <v>-63</v>
      </c>
      <c r="F18" s="13"/>
      <c r="G18" s="18">
        <f>G39</f>
        <v>62898</v>
      </c>
      <c r="H18" s="18">
        <f>H39</f>
        <v>8930</v>
      </c>
      <c r="I18" s="18">
        <f>I39</f>
        <v>22126</v>
      </c>
      <c r="J18" s="18"/>
      <c r="K18" s="18">
        <f>K39</f>
        <v>19057</v>
      </c>
      <c r="L18" s="18"/>
      <c r="M18" s="18">
        <f>SUM(C18:K18)</f>
        <v>211068</v>
      </c>
      <c r="N18" s="10"/>
    </row>
    <row r="19" spans="1:14" ht="18">
      <c r="A19" s="10"/>
      <c r="B19" s="13" t="s">
        <v>107</v>
      </c>
      <c r="C19" s="18"/>
      <c r="D19" s="18"/>
      <c r="E19" s="18"/>
      <c r="F19" s="13"/>
      <c r="G19" s="18"/>
      <c r="H19" s="18"/>
      <c r="I19" s="18"/>
      <c r="J19" s="18"/>
      <c r="K19" s="18"/>
      <c r="L19" s="18"/>
      <c r="M19" s="18"/>
      <c r="N19" s="10"/>
    </row>
    <row r="20" spans="1:14" ht="18">
      <c r="A20" s="10"/>
      <c r="B20" s="13"/>
      <c r="C20" s="18"/>
      <c r="D20" s="18"/>
      <c r="E20" s="18"/>
      <c r="F20" s="13"/>
      <c r="G20" s="18"/>
      <c r="H20" s="18"/>
      <c r="I20" s="18"/>
      <c r="J20" s="18"/>
      <c r="K20" s="18"/>
      <c r="L20" s="18"/>
      <c r="M20" s="18"/>
      <c r="N20" s="10"/>
    </row>
    <row r="21" spans="1:14" ht="18">
      <c r="A21" s="10"/>
      <c r="B21" s="13" t="s">
        <v>23</v>
      </c>
      <c r="C21" s="29">
        <f>C24-C18</f>
        <v>73590</v>
      </c>
      <c r="D21" s="18"/>
      <c r="E21" s="29">
        <v>63</v>
      </c>
      <c r="F21" s="13"/>
      <c r="G21" s="29">
        <f>G24-G18</f>
        <v>-42987</v>
      </c>
      <c r="H21" s="29">
        <f>H24-H18</f>
        <v>0</v>
      </c>
      <c r="I21" s="29">
        <f>I24-I18</f>
        <v>875</v>
      </c>
      <c r="J21" s="18"/>
      <c r="K21" s="29">
        <f>+'Income Statemen'!I38</f>
        <v>10261</v>
      </c>
      <c r="L21" s="18"/>
      <c r="M21" s="18">
        <f>SUM(C21:K21)</f>
        <v>41802</v>
      </c>
      <c r="N21" s="10"/>
    </row>
    <row r="22" spans="1:14" ht="18">
      <c r="A22" s="10"/>
      <c r="B22" s="13" t="s">
        <v>24</v>
      </c>
      <c r="C22" s="50"/>
      <c r="D22" s="18"/>
      <c r="E22" s="18"/>
      <c r="F22" s="13"/>
      <c r="G22" s="18"/>
      <c r="H22" s="18"/>
      <c r="I22" s="18"/>
      <c r="J22" s="18"/>
      <c r="K22" s="18"/>
      <c r="L22" s="18"/>
      <c r="M22" s="18"/>
      <c r="N22" s="10"/>
    </row>
    <row r="23" spans="1:14" ht="18.75" thickBot="1">
      <c r="A23" s="10"/>
      <c r="B23" s="13"/>
      <c r="C23" s="18"/>
      <c r="D23" s="18"/>
      <c r="E23" s="18"/>
      <c r="F23" s="13"/>
      <c r="G23" s="18"/>
      <c r="H23" s="18"/>
      <c r="I23" s="18"/>
      <c r="J23" s="18"/>
      <c r="K23" s="18"/>
      <c r="L23" s="18"/>
      <c r="M23" s="18"/>
      <c r="N23" s="10"/>
    </row>
    <row r="24" spans="1:14" ht="18.75" thickBot="1">
      <c r="A24" s="10"/>
      <c r="B24" s="30" t="s">
        <v>123</v>
      </c>
      <c r="C24" s="25">
        <f>'Balance Sheet'!E44</f>
        <v>171710</v>
      </c>
      <c r="D24" s="24"/>
      <c r="E24" s="25">
        <f>SUM(E18:E23)</f>
        <v>0</v>
      </c>
      <c r="F24" s="13"/>
      <c r="G24" s="25">
        <v>19911</v>
      </c>
      <c r="H24" s="25">
        <f>SUM(H18:H23)</f>
        <v>8930</v>
      </c>
      <c r="I24" s="25">
        <v>23001</v>
      </c>
      <c r="J24" s="24"/>
      <c r="K24" s="25">
        <f>SUM(K18:K23)</f>
        <v>29318</v>
      </c>
      <c r="L24" s="24"/>
      <c r="M24" s="25">
        <f>SUM(M18:M23)</f>
        <v>252870</v>
      </c>
      <c r="N24" s="10"/>
    </row>
    <row r="25" spans="1:14" ht="18">
      <c r="A25" s="10"/>
      <c r="B25" s="13"/>
      <c r="C25" s="26"/>
      <c r="D25" s="18"/>
      <c r="E25" s="26"/>
      <c r="F25" s="13"/>
      <c r="G25" s="26"/>
      <c r="H25" s="26"/>
      <c r="I25" s="26"/>
      <c r="J25" s="18"/>
      <c r="K25" s="26"/>
      <c r="L25" s="18"/>
      <c r="M25" s="26"/>
      <c r="N25" s="10"/>
    </row>
    <row r="26" spans="1:14" ht="18">
      <c r="A26" s="10"/>
      <c r="B26" s="10"/>
      <c r="C26" s="18"/>
      <c r="D26" s="18"/>
      <c r="E26" s="18"/>
      <c r="F26" s="13"/>
      <c r="G26" s="18"/>
      <c r="H26" s="18"/>
      <c r="I26" s="18"/>
      <c r="J26" s="18"/>
      <c r="K26" s="18"/>
      <c r="L26" s="18"/>
      <c r="M26" s="18"/>
      <c r="N26" s="10"/>
    </row>
    <row r="27" spans="1:14" ht="18">
      <c r="A27" s="10"/>
      <c r="B27" s="67" t="str">
        <f>+B16</f>
        <v>Year</v>
      </c>
      <c r="C27" s="18"/>
      <c r="D27" s="18"/>
      <c r="E27" s="18"/>
      <c r="F27" s="13"/>
      <c r="G27" s="18"/>
      <c r="H27" s="18"/>
      <c r="I27" s="18"/>
      <c r="J27" s="18"/>
      <c r="K27" s="18"/>
      <c r="L27" s="18"/>
      <c r="M27" s="18"/>
      <c r="N27" s="10"/>
    </row>
    <row r="28" spans="1:14" ht="18">
      <c r="A28" s="10"/>
      <c r="B28" s="12" t="s">
        <v>124</v>
      </c>
      <c r="C28" s="18"/>
      <c r="D28" s="18"/>
      <c r="E28" s="18"/>
      <c r="F28" s="13"/>
      <c r="G28" s="18"/>
      <c r="H28" s="18"/>
      <c r="I28" s="18"/>
      <c r="J28" s="18"/>
      <c r="K28" s="18"/>
      <c r="L28" s="18"/>
      <c r="M28" s="18"/>
      <c r="N28" s="10"/>
    </row>
    <row r="29" spans="1:14" ht="18">
      <c r="A29" s="10"/>
      <c r="B29" s="67" t="s">
        <v>103</v>
      </c>
      <c r="C29" s="18"/>
      <c r="D29" s="18"/>
      <c r="E29" s="18"/>
      <c r="F29" s="13"/>
      <c r="G29" s="18"/>
      <c r="H29" s="18"/>
      <c r="I29" s="18"/>
      <c r="J29" s="18"/>
      <c r="K29" s="18"/>
      <c r="L29" s="18"/>
      <c r="M29" s="18"/>
      <c r="N29" s="10"/>
    </row>
    <row r="30" spans="1:14" ht="18">
      <c r="A30" s="10"/>
      <c r="B30" s="13" t="s">
        <v>104</v>
      </c>
      <c r="C30" s="18">
        <v>98120</v>
      </c>
      <c r="D30" s="18"/>
      <c r="E30" s="18">
        <v>-63</v>
      </c>
      <c r="F30" s="13"/>
      <c r="G30" s="18">
        <v>62898</v>
      </c>
      <c r="H30" s="18">
        <v>8930</v>
      </c>
      <c r="I30" s="18">
        <v>6803</v>
      </c>
      <c r="J30" s="18"/>
      <c r="K30" s="18">
        <v>14578</v>
      </c>
      <c r="L30" s="18"/>
      <c r="M30" s="18">
        <f>SUM(C30:K30)</f>
        <v>191266</v>
      </c>
      <c r="N30" s="10"/>
    </row>
    <row r="31" spans="1:14" ht="18">
      <c r="A31" s="10"/>
      <c r="B31" s="13"/>
      <c r="C31" s="18"/>
      <c r="D31" s="18"/>
      <c r="E31" s="18"/>
      <c r="F31" s="13"/>
      <c r="G31" s="18"/>
      <c r="H31" s="18"/>
      <c r="I31" s="18"/>
      <c r="J31" s="18"/>
      <c r="K31" s="18"/>
      <c r="L31" s="18"/>
      <c r="M31" s="18"/>
      <c r="N31" s="10"/>
    </row>
    <row r="32" spans="1:14" ht="18">
      <c r="A32" s="10"/>
      <c r="B32" s="13" t="s">
        <v>105</v>
      </c>
      <c r="C32" s="68" t="s">
        <v>108</v>
      </c>
      <c r="D32" s="18"/>
      <c r="E32" s="68" t="s">
        <v>108</v>
      </c>
      <c r="F32" s="13"/>
      <c r="G32" s="68" t="s">
        <v>108</v>
      </c>
      <c r="H32" s="68" t="s">
        <v>108</v>
      </c>
      <c r="I32" s="68" t="s">
        <v>108</v>
      </c>
      <c r="J32" s="18"/>
      <c r="K32" s="18">
        <v>9897</v>
      </c>
      <c r="L32" s="18"/>
      <c r="M32" s="18">
        <f>SUM(C32:K32)</f>
        <v>9897</v>
      </c>
      <c r="N32" s="10"/>
    </row>
    <row r="33" spans="1:14" ht="18">
      <c r="A33" s="10"/>
      <c r="B33" s="13"/>
      <c r="C33" s="69"/>
      <c r="D33" s="18"/>
      <c r="E33" s="69"/>
      <c r="F33" s="13"/>
      <c r="G33" s="69"/>
      <c r="H33" s="69"/>
      <c r="I33" s="69"/>
      <c r="J33" s="18"/>
      <c r="K33" s="69"/>
      <c r="L33" s="18"/>
      <c r="M33" s="69"/>
      <c r="N33" s="10"/>
    </row>
    <row r="34" spans="1:14" ht="18">
      <c r="A34" s="10"/>
      <c r="B34" s="67" t="s">
        <v>106</v>
      </c>
      <c r="C34" s="18">
        <f>SUM(C30:C33)</f>
        <v>98120</v>
      </c>
      <c r="D34" s="18"/>
      <c r="E34" s="18">
        <f>SUM(E30:E33)</f>
        <v>-63</v>
      </c>
      <c r="F34" s="13"/>
      <c r="G34" s="18">
        <f>SUM(G30:G33)</f>
        <v>62898</v>
      </c>
      <c r="H34" s="18">
        <f>SUM(H30:H33)</f>
        <v>8930</v>
      </c>
      <c r="I34" s="18">
        <f>SUM(I30:I33)</f>
        <v>6803</v>
      </c>
      <c r="J34" s="18"/>
      <c r="K34" s="18">
        <f>SUM(K30:K32)</f>
        <v>24475</v>
      </c>
      <c r="L34" s="18"/>
      <c r="M34" s="18">
        <f>SUM(M30:M32)</f>
        <v>201163</v>
      </c>
      <c r="N34" s="10"/>
    </row>
    <row r="35" spans="1:14" ht="18">
      <c r="A35" s="10"/>
      <c r="B35" s="13"/>
      <c r="C35" s="18"/>
      <c r="D35" s="18"/>
      <c r="E35" s="18"/>
      <c r="F35" s="13"/>
      <c r="G35" s="18"/>
      <c r="H35" s="18"/>
      <c r="I35" s="18"/>
      <c r="J35" s="18"/>
      <c r="K35" s="18"/>
      <c r="L35" s="18"/>
      <c r="M35" s="18"/>
      <c r="N35" s="10"/>
    </row>
    <row r="36" spans="1:14" ht="18">
      <c r="A36" s="10"/>
      <c r="B36" s="13" t="s">
        <v>23</v>
      </c>
      <c r="C36" s="29">
        <f>C39-C30</f>
        <v>0</v>
      </c>
      <c r="D36" s="18"/>
      <c r="E36" s="29">
        <f>E39-E30</f>
        <v>0</v>
      </c>
      <c r="F36" s="13"/>
      <c r="G36" s="29">
        <f>G39-G30</f>
        <v>0</v>
      </c>
      <c r="H36" s="29">
        <f>H39-H30</f>
        <v>0</v>
      </c>
      <c r="I36" s="29">
        <f>I39-I30</f>
        <v>15323</v>
      </c>
      <c r="J36" s="18"/>
      <c r="K36" s="29">
        <f>+K39-K34</f>
        <v>-5418</v>
      </c>
      <c r="L36" s="18"/>
      <c r="M36" s="18">
        <f>SUM(C36:K36)</f>
        <v>9905</v>
      </c>
      <c r="N36" s="10"/>
    </row>
    <row r="37" spans="1:14" ht="18">
      <c r="A37" s="10"/>
      <c r="B37" s="13" t="s">
        <v>24</v>
      </c>
      <c r="C37" s="50"/>
      <c r="D37" s="18"/>
      <c r="E37" s="18"/>
      <c r="F37" s="13"/>
      <c r="G37" s="18"/>
      <c r="H37" s="18"/>
      <c r="I37" s="18"/>
      <c r="J37" s="18"/>
      <c r="K37" s="18"/>
      <c r="L37" s="18"/>
      <c r="M37" s="18"/>
      <c r="N37" s="10"/>
    </row>
    <row r="38" spans="1:14" ht="18.75" thickBot="1">
      <c r="A38" s="10"/>
      <c r="B38" s="13"/>
      <c r="C38" s="18"/>
      <c r="D38" s="18"/>
      <c r="E38" s="18"/>
      <c r="F38" s="13"/>
      <c r="G38" s="18"/>
      <c r="H38" s="18"/>
      <c r="I38" s="18"/>
      <c r="J38" s="18"/>
      <c r="K38" s="18"/>
      <c r="L38" s="18"/>
      <c r="M38" s="18"/>
      <c r="N38" s="10"/>
    </row>
    <row r="39" spans="1:14" ht="18.75" thickBot="1">
      <c r="A39" s="10"/>
      <c r="B39" s="30" t="s">
        <v>125</v>
      </c>
      <c r="C39" s="25">
        <v>98120</v>
      </c>
      <c r="D39" s="24"/>
      <c r="E39" s="25">
        <v>-63</v>
      </c>
      <c r="F39" s="13"/>
      <c r="G39" s="25">
        <v>62898</v>
      </c>
      <c r="H39" s="25">
        <v>8930</v>
      </c>
      <c r="I39" s="25">
        <v>22126</v>
      </c>
      <c r="J39" s="24"/>
      <c r="K39" s="25">
        <v>19057</v>
      </c>
      <c r="L39" s="24"/>
      <c r="M39" s="25">
        <f>SUM(C39:L39)</f>
        <v>211068</v>
      </c>
      <c r="N39" s="10"/>
    </row>
    <row r="40" spans="1:14" ht="18">
      <c r="A40" s="10"/>
      <c r="B40" s="10"/>
      <c r="C40" s="26"/>
      <c r="D40" s="18"/>
      <c r="E40" s="26"/>
      <c r="F40" s="13"/>
      <c r="G40" s="26"/>
      <c r="H40" s="26"/>
      <c r="I40" s="26"/>
      <c r="J40" s="18"/>
      <c r="K40" s="26"/>
      <c r="L40" s="18"/>
      <c r="M40" s="26"/>
      <c r="N40" s="10"/>
    </row>
    <row r="41" spans="1:14" ht="15">
      <c r="A41" s="10"/>
      <c r="B41" s="10"/>
      <c r="C41" s="20"/>
      <c r="D41" s="20"/>
      <c r="E41" s="20"/>
      <c r="F41" s="10"/>
      <c r="G41" s="20"/>
      <c r="H41" s="20"/>
      <c r="I41" s="20"/>
      <c r="J41" s="20"/>
      <c r="K41" s="20"/>
      <c r="L41" s="20"/>
      <c r="M41" s="20"/>
      <c r="N41" s="10"/>
    </row>
    <row r="42" spans="1:14" ht="15">
      <c r="A42" s="10"/>
      <c r="B42" s="1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0"/>
      <c r="N42" s="10"/>
    </row>
    <row r="43" spans="1:14" ht="15">
      <c r="A43" s="10"/>
      <c r="B43" s="1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0"/>
      <c r="N43" s="10"/>
    </row>
    <row r="44" spans="1:14" ht="18">
      <c r="A44" s="10"/>
      <c r="B44" s="30" t="s">
        <v>25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8">
      <c r="A45" s="10"/>
      <c r="B45" s="30" t="s">
        <v>109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2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printOptions horizontalCentered="1"/>
  <pageMargins left="0.5" right="0.5" top="0.5" bottom="0.5" header="0" footer="0"/>
  <pageSetup horizontalDpi="300" verticalDpi="300" orientation="landscape" scale="65" r:id="rId2"/>
  <headerFooter alignWithMargins="0">
    <oddFooter>&amp;R&amp;F&amp;D&amp;T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108"/>
  <sheetViews>
    <sheetView showOutlineSymbols="0" view="pageBreakPreview" zoomScale="60" workbookViewId="0" topLeftCell="A11">
      <selection activeCell="A26" sqref="A26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30.88671875" style="1" customWidth="1"/>
    <col min="5" max="5" width="12.10546875" style="1" customWidth="1"/>
    <col min="6" max="6" width="3.21484375" style="1" customWidth="1"/>
    <col min="7" max="7" width="11.99609375" style="1" customWidth="1"/>
    <col min="8" max="8" width="1.77734375" style="1" customWidth="1"/>
    <col min="9" max="16384" width="9.6640625" style="1" customWidth="1"/>
  </cols>
  <sheetData>
    <row r="1" spans="1:9" ht="15">
      <c r="A1" s="10"/>
      <c r="B1" s="10"/>
      <c r="C1" s="10"/>
      <c r="D1" s="10"/>
      <c r="E1" s="10"/>
      <c r="F1" s="70"/>
      <c r="G1" s="10"/>
      <c r="H1" s="10"/>
      <c r="I1" s="10"/>
    </row>
    <row r="2" spans="1:9" ht="15">
      <c r="A2" s="10"/>
      <c r="B2" s="10"/>
      <c r="C2" s="10"/>
      <c r="D2" s="10"/>
      <c r="E2" s="10"/>
      <c r="F2" s="70"/>
      <c r="G2" s="10"/>
      <c r="H2" s="10"/>
      <c r="I2" s="10"/>
    </row>
    <row r="3" spans="1:9" ht="23.25">
      <c r="A3" s="10"/>
      <c r="B3" s="11" t="s">
        <v>55</v>
      </c>
      <c r="C3" s="11"/>
      <c r="D3" s="11"/>
      <c r="E3" s="10"/>
      <c r="F3" s="70"/>
      <c r="G3" s="10"/>
      <c r="H3" s="10"/>
      <c r="I3" s="10"/>
    </row>
    <row r="4" spans="1:9" ht="15">
      <c r="A4" s="10"/>
      <c r="B4" s="41" t="s">
        <v>56</v>
      </c>
      <c r="C4" s="10"/>
      <c r="D4" s="10"/>
      <c r="E4" s="10"/>
      <c r="F4" s="70"/>
      <c r="G4" s="10"/>
      <c r="H4" s="10"/>
      <c r="I4" s="10"/>
    </row>
    <row r="5" spans="1:9" ht="15">
      <c r="A5" s="10"/>
      <c r="B5" s="41"/>
      <c r="C5" s="10"/>
      <c r="D5" s="10"/>
      <c r="E5" s="10"/>
      <c r="F5" s="70"/>
      <c r="G5" s="10"/>
      <c r="H5" s="10"/>
      <c r="I5" s="10"/>
    </row>
    <row r="6" spans="1:9" ht="18">
      <c r="A6" s="10"/>
      <c r="B6" s="12" t="s">
        <v>61</v>
      </c>
      <c r="C6" s="12"/>
      <c r="D6" s="12"/>
      <c r="E6" s="10"/>
      <c r="F6" s="70"/>
      <c r="G6" s="10"/>
      <c r="H6" s="10"/>
      <c r="I6" s="10"/>
    </row>
    <row r="7" spans="1:9" ht="18">
      <c r="A7" s="10"/>
      <c r="B7" s="12" t="str">
        <f>'Income Statemen'!C7</f>
        <v>FOR THE YEAR ENDED 31 MARCH 2005</v>
      </c>
      <c r="C7" s="12"/>
      <c r="D7" s="12"/>
      <c r="E7" s="13"/>
      <c r="F7" s="56"/>
      <c r="G7" s="13"/>
      <c r="H7" s="13"/>
      <c r="I7" s="10"/>
    </row>
    <row r="8" spans="1:9" ht="18">
      <c r="A8" s="10"/>
      <c r="B8" s="30"/>
      <c r="C8" s="30"/>
      <c r="D8" s="30"/>
      <c r="E8" s="75" t="s">
        <v>119</v>
      </c>
      <c r="F8" s="75"/>
      <c r="G8" s="75" t="s">
        <v>120</v>
      </c>
      <c r="H8" s="42"/>
      <c r="I8" s="10"/>
    </row>
    <row r="9" spans="1:9" ht="18">
      <c r="A9" s="10"/>
      <c r="B9" s="30"/>
      <c r="C9" s="30"/>
      <c r="D9" s="30"/>
      <c r="E9" s="42">
        <v>2005</v>
      </c>
      <c r="F9" s="71"/>
      <c r="G9" s="42">
        <v>2004</v>
      </c>
      <c r="H9" s="52"/>
      <c r="I9" s="10"/>
    </row>
    <row r="10" spans="1:9" ht="18">
      <c r="A10" s="10"/>
      <c r="B10" s="30"/>
      <c r="C10" s="30"/>
      <c r="D10" s="30"/>
      <c r="E10" s="42" t="s">
        <v>121</v>
      </c>
      <c r="F10" s="52"/>
      <c r="G10" s="51" t="str">
        <f>E10</f>
        <v>Year</v>
      </c>
      <c r="H10" s="52"/>
      <c r="I10" s="10"/>
    </row>
    <row r="11" spans="1:9" ht="18">
      <c r="A11" s="10"/>
      <c r="B11" s="30"/>
      <c r="C11" s="13"/>
      <c r="D11" s="30"/>
      <c r="E11" s="42" t="s">
        <v>80</v>
      </c>
      <c r="F11" s="71"/>
      <c r="G11" s="42" t="s">
        <v>80</v>
      </c>
      <c r="H11" s="52"/>
      <c r="I11" s="10"/>
    </row>
    <row r="12" spans="1:9" ht="18">
      <c r="A12" s="10"/>
      <c r="B12" s="30"/>
      <c r="C12" s="13"/>
      <c r="D12" s="30"/>
      <c r="E12" s="66">
        <f>'Income Statemen'!E13</f>
        <v>38442</v>
      </c>
      <c r="F12" s="72"/>
      <c r="G12" s="66">
        <f>E12</f>
        <v>38442</v>
      </c>
      <c r="H12" s="52"/>
      <c r="I12" s="10"/>
    </row>
    <row r="13" spans="1:9" ht="18">
      <c r="A13" s="10"/>
      <c r="B13" s="13"/>
      <c r="D13" s="13"/>
      <c r="E13" s="14" t="s">
        <v>11</v>
      </c>
      <c r="F13" s="53"/>
      <c r="G13" s="14" t="s">
        <v>11</v>
      </c>
      <c r="H13" s="53"/>
      <c r="I13" s="10"/>
    </row>
    <row r="14" spans="1:9" ht="18">
      <c r="A14" s="10"/>
      <c r="B14" s="30" t="s">
        <v>91</v>
      </c>
      <c r="D14" s="13"/>
      <c r="E14" s="54"/>
      <c r="F14" s="55"/>
      <c r="G14" s="54"/>
      <c r="H14" s="55"/>
      <c r="I14" s="10"/>
    </row>
    <row r="15" spans="1:9" ht="18">
      <c r="A15" s="10"/>
      <c r="B15" s="30"/>
      <c r="C15" s="13"/>
      <c r="D15" s="13"/>
      <c r="E15" s="54"/>
      <c r="F15" s="55"/>
      <c r="G15" s="54"/>
      <c r="H15" s="55"/>
      <c r="I15" s="10"/>
    </row>
    <row r="16" spans="1:9" ht="18">
      <c r="A16" s="10"/>
      <c r="B16" s="13" t="s">
        <v>111</v>
      </c>
      <c r="C16" s="13"/>
      <c r="D16" s="13"/>
      <c r="E16" s="18">
        <f>'Income Statemen'!I30</f>
        <v>9202</v>
      </c>
      <c r="F16" s="22"/>
      <c r="G16" s="18">
        <f>+'Income Statemen'!K30</f>
        <v>-5730</v>
      </c>
      <c r="H16" s="22"/>
      <c r="I16" s="10"/>
    </row>
    <row r="17" spans="1:9" ht="18">
      <c r="A17" s="10"/>
      <c r="B17" s="13"/>
      <c r="C17" s="13"/>
      <c r="D17" s="13"/>
      <c r="E17" s="18"/>
      <c r="F17" s="22"/>
      <c r="G17" s="18"/>
      <c r="H17" s="22"/>
      <c r="I17" s="10"/>
    </row>
    <row r="18" spans="1:9" ht="18">
      <c r="A18" s="10"/>
      <c r="B18" s="13" t="s">
        <v>39</v>
      </c>
      <c r="C18" s="13"/>
      <c r="D18" s="13"/>
      <c r="E18" s="18"/>
      <c r="F18" s="22"/>
      <c r="G18" s="18"/>
      <c r="H18" s="22"/>
      <c r="I18" s="10"/>
    </row>
    <row r="19" spans="1:9" ht="18">
      <c r="A19" s="10"/>
      <c r="B19" s="13"/>
      <c r="C19" s="13" t="s">
        <v>47</v>
      </c>
      <c r="D19" s="13"/>
      <c r="E19" s="18">
        <v>6225</v>
      </c>
      <c r="F19" s="22"/>
      <c r="G19" s="18">
        <v>8373</v>
      </c>
      <c r="H19" s="22"/>
      <c r="I19" s="10"/>
    </row>
    <row r="20" spans="1:9" ht="18">
      <c r="A20" s="10"/>
      <c r="B20" s="13"/>
      <c r="C20" s="13" t="s">
        <v>48</v>
      </c>
      <c r="D20" s="13"/>
      <c r="E20" s="18">
        <v>3134</v>
      </c>
      <c r="F20" s="22"/>
      <c r="G20" s="18">
        <v>2276</v>
      </c>
      <c r="H20" s="22"/>
      <c r="I20" s="10"/>
    </row>
    <row r="21" spans="1:9" ht="18">
      <c r="A21" s="10"/>
      <c r="B21" s="13"/>
      <c r="C21" s="13"/>
      <c r="D21" s="13"/>
      <c r="E21" s="18"/>
      <c r="F21" s="22"/>
      <c r="G21" s="18"/>
      <c r="H21" s="22"/>
      <c r="I21" s="10"/>
    </row>
    <row r="22" spans="1:9" ht="18">
      <c r="A22" s="10"/>
      <c r="B22" s="13" t="s">
        <v>40</v>
      </c>
      <c r="C22" s="13"/>
      <c r="D22" s="13"/>
      <c r="E22" s="23">
        <f>SUM(E16:E21)</f>
        <v>18561</v>
      </c>
      <c r="F22" s="22"/>
      <c r="G22" s="23">
        <f>SUM(G16:G21)</f>
        <v>4919</v>
      </c>
      <c r="H22" s="22"/>
      <c r="I22" s="10"/>
    </row>
    <row r="23" spans="1:9" ht="18">
      <c r="A23" s="10"/>
      <c r="B23" s="13"/>
      <c r="C23" s="13"/>
      <c r="D23" s="13"/>
      <c r="E23" s="18"/>
      <c r="F23" s="22"/>
      <c r="G23" s="18"/>
      <c r="H23" s="22"/>
      <c r="I23" s="10"/>
    </row>
    <row r="24" spans="1:9" ht="18">
      <c r="A24" s="10"/>
      <c r="B24" s="13" t="s">
        <v>41</v>
      </c>
      <c r="C24" s="13"/>
      <c r="D24" s="13"/>
      <c r="E24" s="18"/>
      <c r="F24" s="22"/>
      <c r="G24" s="18"/>
      <c r="H24" s="22"/>
      <c r="I24" s="10"/>
    </row>
    <row r="25" spans="1:9" ht="18">
      <c r="A25" s="10"/>
      <c r="B25" s="10"/>
      <c r="C25" s="13" t="s">
        <v>49</v>
      </c>
      <c r="D25" s="13"/>
      <c r="E25" s="18">
        <f>7538-1</f>
        <v>7537</v>
      </c>
      <c r="F25" s="22"/>
      <c r="G25" s="18">
        <v>-35588</v>
      </c>
      <c r="H25" s="22"/>
      <c r="I25" s="10"/>
    </row>
    <row r="26" spans="1:9" ht="18">
      <c r="A26" s="10"/>
      <c r="B26" s="10"/>
      <c r="C26" s="13" t="s">
        <v>50</v>
      </c>
      <c r="D26" s="13"/>
      <c r="E26" s="18">
        <v>-797</v>
      </c>
      <c r="F26" s="22"/>
      <c r="G26" s="18">
        <f>14609-1</f>
        <v>14608</v>
      </c>
      <c r="H26" s="22"/>
      <c r="I26" s="10"/>
    </row>
    <row r="27" spans="1:9" ht="18">
      <c r="A27" s="10"/>
      <c r="B27" s="10"/>
      <c r="C27" s="10"/>
      <c r="D27" s="13"/>
      <c r="E27" s="18"/>
      <c r="F27" s="22"/>
      <c r="G27" s="18"/>
      <c r="H27" s="22"/>
      <c r="I27" s="10"/>
    </row>
    <row r="28" spans="1:9" ht="18">
      <c r="A28" s="10"/>
      <c r="B28" s="13" t="s">
        <v>42</v>
      </c>
      <c r="C28" s="13"/>
      <c r="D28" s="13"/>
      <c r="E28" s="23">
        <f>SUM(E22:E27)</f>
        <v>25301</v>
      </c>
      <c r="F28" s="22"/>
      <c r="G28" s="23">
        <f>SUM(G22:G27)</f>
        <v>-16061</v>
      </c>
      <c r="H28" s="22"/>
      <c r="I28" s="10"/>
    </row>
    <row r="29" spans="1:9" ht="15.75" customHeight="1">
      <c r="A29" s="10"/>
      <c r="B29" s="13"/>
      <c r="C29" s="13"/>
      <c r="D29" s="13"/>
      <c r="E29" s="18"/>
      <c r="F29" s="22"/>
      <c r="G29" s="18"/>
      <c r="H29" s="22"/>
      <c r="I29" s="10"/>
    </row>
    <row r="30" spans="1:9" ht="18" hidden="1">
      <c r="A30" s="10"/>
      <c r="B30" s="13"/>
      <c r="C30" s="13" t="s">
        <v>51</v>
      </c>
      <c r="D30" s="13"/>
      <c r="E30" s="18"/>
      <c r="F30" s="22"/>
      <c r="G30" s="18"/>
      <c r="H30" s="22"/>
      <c r="I30" s="10"/>
    </row>
    <row r="31" spans="1:9" ht="18">
      <c r="A31" s="10"/>
      <c r="B31" s="13"/>
      <c r="C31" s="13" t="s">
        <v>63</v>
      </c>
      <c r="D31" s="13"/>
      <c r="E31" s="18">
        <v>-557</v>
      </c>
      <c r="F31" s="22"/>
      <c r="G31" s="18">
        <v>-693</v>
      </c>
      <c r="H31" s="22"/>
      <c r="I31" s="10"/>
    </row>
    <row r="32" spans="1:9" ht="18">
      <c r="A32" s="10"/>
      <c r="B32" s="13"/>
      <c r="C32" s="13"/>
      <c r="D32" s="13"/>
      <c r="E32" s="18"/>
      <c r="F32" s="22"/>
      <c r="G32" s="18"/>
      <c r="H32" s="22"/>
      <c r="I32" s="10"/>
    </row>
    <row r="33" spans="1:9" ht="18">
      <c r="A33" s="10"/>
      <c r="B33" s="13" t="s">
        <v>43</v>
      </c>
      <c r="C33" s="13"/>
      <c r="D33" s="13"/>
      <c r="E33" s="23">
        <f>SUM(E28:E32)</f>
        <v>24744</v>
      </c>
      <c r="F33" s="22"/>
      <c r="G33" s="23">
        <f>SUM(G28:G32)</f>
        <v>-16754</v>
      </c>
      <c r="H33" s="22"/>
      <c r="I33" s="10"/>
    </row>
    <row r="34" spans="1:9" ht="18">
      <c r="A34" s="10"/>
      <c r="B34" s="13"/>
      <c r="C34" s="13"/>
      <c r="D34" s="13"/>
      <c r="E34" s="23"/>
      <c r="F34" s="22"/>
      <c r="G34" s="23"/>
      <c r="H34" s="22"/>
      <c r="I34" s="10"/>
    </row>
    <row r="35" spans="1:9" ht="18">
      <c r="A35" s="10"/>
      <c r="B35" s="30" t="s">
        <v>92</v>
      </c>
      <c r="C35" s="13"/>
      <c r="D35" s="13"/>
      <c r="E35" s="18"/>
      <c r="F35" s="22"/>
      <c r="G35" s="18"/>
      <c r="H35" s="22"/>
      <c r="I35" s="10"/>
    </row>
    <row r="36" spans="1:9" ht="18">
      <c r="A36" s="10"/>
      <c r="B36" s="13"/>
      <c r="C36" s="13" t="s">
        <v>66</v>
      </c>
      <c r="D36" s="13"/>
      <c r="E36" s="18">
        <v>0</v>
      </c>
      <c r="F36" s="22"/>
      <c r="G36" s="18">
        <v>18</v>
      </c>
      <c r="H36" s="22"/>
      <c r="I36" s="10"/>
    </row>
    <row r="37" spans="1:9" ht="18">
      <c r="A37" s="10"/>
      <c r="B37" s="13"/>
      <c r="C37" s="13" t="s">
        <v>65</v>
      </c>
      <c r="D37" s="13"/>
      <c r="E37" s="18">
        <v>-642</v>
      </c>
      <c r="F37" s="22"/>
      <c r="G37" s="18">
        <v>224</v>
      </c>
      <c r="H37" s="22"/>
      <c r="I37" s="10"/>
    </row>
    <row r="38" spans="1:9" ht="18">
      <c r="A38" s="10"/>
      <c r="B38" s="13"/>
      <c r="C38" s="13" t="s">
        <v>130</v>
      </c>
      <c r="D38" s="13"/>
      <c r="E38" s="18">
        <v>0</v>
      </c>
      <c r="F38" s="22"/>
      <c r="G38" s="18">
        <v>1400</v>
      </c>
      <c r="H38" s="22"/>
      <c r="I38" s="10"/>
    </row>
    <row r="39" spans="1:9" ht="18">
      <c r="A39" s="10"/>
      <c r="B39" s="13"/>
      <c r="C39" s="13" t="s">
        <v>98</v>
      </c>
      <c r="D39" s="13"/>
      <c r="E39" s="18">
        <v>343</v>
      </c>
      <c r="F39" s="22"/>
      <c r="G39" s="18">
        <v>1575</v>
      </c>
      <c r="H39" s="22"/>
      <c r="I39" s="10"/>
    </row>
    <row r="40" spans="1:9" ht="18">
      <c r="A40" s="10"/>
      <c r="B40" s="13"/>
      <c r="C40" s="13" t="s">
        <v>52</v>
      </c>
      <c r="D40" s="13"/>
      <c r="E40" s="18">
        <v>-3248</v>
      </c>
      <c r="F40" s="22"/>
      <c r="G40" s="18">
        <v>-2475</v>
      </c>
      <c r="H40" s="22"/>
      <c r="I40" s="10"/>
    </row>
    <row r="41" spans="1:9" ht="18">
      <c r="A41" s="10"/>
      <c r="B41" s="13"/>
      <c r="C41" s="13" t="s">
        <v>133</v>
      </c>
      <c r="D41" s="13"/>
      <c r="E41" s="18">
        <v>-13415</v>
      </c>
      <c r="F41" s="22"/>
      <c r="G41" s="18">
        <v>0</v>
      </c>
      <c r="H41" s="22"/>
      <c r="I41" s="10"/>
    </row>
    <row r="42" spans="1:9" ht="18">
      <c r="A42" s="10"/>
      <c r="B42" s="13"/>
      <c r="C42" s="13"/>
      <c r="D42" s="13"/>
      <c r="E42" s="18"/>
      <c r="F42" s="22"/>
      <c r="G42" s="18"/>
      <c r="H42" s="22"/>
      <c r="I42" s="10"/>
    </row>
    <row r="43" spans="1:9" ht="18">
      <c r="A43" s="10"/>
      <c r="B43" s="13" t="s">
        <v>44</v>
      </c>
      <c r="C43" s="10"/>
      <c r="D43" s="13"/>
      <c r="E43" s="23">
        <f>SUM(E35:E41)</f>
        <v>-16962</v>
      </c>
      <c r="F43" s="22"/>
      <c r="G43" s="23">
        <f>SUM(G35:G41)</f>
        <v>742</v>
      </c>
      <c r="H43" s="22"/>
      <c r="I43" s="10"/>
    </row>
    <row r="44" spans="1:9" ht="18">
      <c r="A44" s="10"/>
      <c r="B44" s="13"/>
      <c r="C44" s="13"/>
      <c r="D44" s="13"/>
      <c r="E44" s="23"/>
      <c r="F44" s="22"/>
      <c r="G44" s="23"/>
      <c r="H44" s="22"/>
      <c r="I44" s="10"/>
    </row>
    <row r="45" spans="1:9" ht="18">
      <c r="A45" s="10"/>
      <c r="B45" s="30" t="s">
        <v>93</v>
      </c>
      <c r="C45" s="13"/>
      <c r="D45" s="13"/>
      <c r="E45" s="18"/>
      <c r="F45" s="22"/>
      <c r="G45" s="18"/>
      <c r="H45" s="22"/>
      <c r="I45" s="10"/>
    </row>
    <row r="46" spans="1:9" ht="18">
      <c r="A46" s="10"/>
      <c r="B46" s="13"/>
      <c r="C46" s="13" t="s">
        <v>53</v>
      </c>
      <c r="D46" s="13"/>
      <c r="E46" s="18">
        <f>20364-E48-E49</f>
        <v>-10214</v>
      </c>
      <c r="F46" s="22"/>
      <c r="G46" s="18">
        <v>-4721</v>
      </c>
      <c r="H46" s="22"/>
      <c r="I46" s="10"/>
    </row>
    <row r="47" spans="1:9" ht="18">
      <c r="A47" s="10"/>
      <c r="B47" s="13"/>
      <c r="C47" s="13" t="s">
        <v>129</v>
      </c>
      <c r="D47" s="13"/>
      <c r="E47" s="18">
        <v>88</v>
      </c>
      <c r="F47" s="22"/>
      <c r="G47" s="18">
        <v>0</v>
      </c>
      <c r="H47" s="22"/>
      <c r="I47" s="10"/>
    </row>
    <row r="48" spans="1:9" ht="18">
      <c r="A48" s="10"/>
      <c r="B48" s="13"/>
      <c r="C48" s="13" t="s">
        <v>113</v>
      </c>
      <c r="D48" s="13"/>
      <c r="E48" s="18">
        <v>31889</v>
      </c>
      <c r="F48" s="22"/>
      <c r="G48" s="18">
        <v>0</v>
      </c>
      <c r="H48" s="22"/>
      <c r="I48" s="10"/>
    </row>
    <row r="49" spans="1:9" ht="18">
      <c r="A49" s="10"/>
      <c r="B49" s="13"/>
      <c r="C49" s="13" t="s">
        <v>128</v>
      </c>
      <c r="D49" s="13"/>
      <c r="E49" s="18">
        <v>-1311</v>
      </c>
      <c r="F49" s="22"/>
      <c r="G49" s="18">
        <v>0</v>
      </c>
      <c r="H49" s="22"/>
      <c r="I49" s="10"/>
    </row>
    <row r="50" spans="1:9" ht="18">
      <c r="A50" s="10"/>
      <c r="B50" s="13"/>
      <c r="C50" s="13"/>
      <c r="D50" s="13"/>
      <c r="E50" s="18"/>
      <c r="F50" s="22"/>
      <c r="G50" s="18"/>
      <c r="H50" s="22"/>
      <c r="I50" s="10"/>
    </row>
    <row r="51" spans="1:9" ht="18">
      <c r="A51" s="10"/>
      <c r="B51" s="13" t="s">
        <v>45</v>
      </c>
      <c r="C51" s="13"/>
      <c r="D51" s="13"/>
      <c r="E51" s="23">
        <f>SUM(E45:E49)</f>
        <v>20452</v>
      </c>
      <c r="F51" s="22"/>
      <c r="G51" s="23">
        <f>SUM(G45:G49)</f>
        <v>-4721</v>
      </c>
      <c r="H51" s="22"/>
      <c r="I51" s="10"/>
    </row>
    <row r="52" spans="1:9" ht="18">
      <c r="A52" s="10"/>
      <c r="B52" s="13"/>
      <c r="C52" s="13"/>
      <c r="D52" s="13"/>
      <c r="E52" s="23"/>
      <c r="F52" s="22"/>
      <c r="G52" s="23"/>
      <c r="H52" s="22"/>
      <c r="I52" s="10"/>
    </row>
    <row r="53" spans="1:9" ht="18">
      <c r="A53" s="10"/>
      <c r="B53" s="30" t="s">
        <v>94</v>
      </c>
      <c r="C53" s="30"/>
      <c r="D53" s="30"/>
      <c r="E53" s="24">
        <f>E51+E43+E33</f>
        <v>28234</v>
      </c>
      <c r="F53" s="21"/>
      <c r="G53" s="24">
        <f>G51+G43+G33</f>
        <v>-20733</v>
      </c>
      <c r="H53" s="21"/>
      <c r="I53" s="10"/>
    </row>
    <row r="54" spans="1:9" ht="18">
      <c r="A54" s="10"/>
      <c r="B54" s="13"/>
      <c r="C54" s="13"/>
      <c r="D54" s="13"/>
      <c r="E54" s="18"/>
      <c r="F54" s="22"/>
      <c r="G54" s="18"/>
      <c r="H54" s="22"/>
      <c r="I54" s="10"/>
    </row>
    <row r="55" spans="1:9" ht="18">
      <c r="A55" s="10"/>
      <c r="B55" s="13" t="s">
        <v>95</v>
      </c>
      <c r="C55" s="13"/>
      <c r="D55" s="13"/>
      <c r="E55" s="29">
        <f>-13891-4500</f>
        <v>-18391</v>
      </c>
      <c r="F55" s="73"/>
      <c r="G55" s="29">
        <v>2218</v>
      </c>
      <c r="H55" s="22"/>
      <c r="I55" s="10"/>
    </row>
    <row r="56" spans="1:9" ht="18">
      <c r="A56" s="10"/>
      <c r="B56" s="13"/>
      <c r="C56" s="13"/>
      <c r="D56" s="13"/>
      <c r="E56" s="18"/>
      <c r="F56" s="22"/>
      <c r="G56" s="18"/>
      <c r="H56" s="22"/>
      <c r="I56" s="10"/>
    </row>
    <row r="57" spans="1:9" ht="18">
      <c r="A57" s="10"/>
      <c r="B57" s="13" t="s">
        <v>96</v>
      </c>
      <c r="C57" s="13"/>
      <c r="D57" s="13"/>
      <c r="E57" s="18">
        <v>740</v>
      </c>
      <c r="F57" s="22"/>
      <c r="G57" s="18">
        <v>124</v>
      </c>
      <c r="H57" s="22"/>
      <c r="I57" s="10"/>
    </row>
    <row r="58" spans="1:9" ht="18">
      <c r="A58" s="10"/>
      <c r="B58" s="13"/>
      <c r="C58" s="13" t="s">
        <v>97</v>
      </c>
      <c r="D58" s="13"/>
      <c r="E58" s="18"/>
      <c r="F58" s="22"/>
      <c r="G58" s="18"/>
      <c r="H58" s="22"/>
      <c r="I58" s="10"/>
    </row>
    <row r="59" spans="1:9" ht="18.75" thickBot="1">
      <c r="A59" s="10"/>
      <c r="B59" s="13"/>
      <c r="C59" s="13"/>
      <c r="D59" s="13"/>
      <c r="E59" s="18"/>
      <c r="F59" s="22"/>
      <c r="G59" s="18"/>
      <c r="H59" s="22"/>
      <c r="I59" s="10"/>
    </row>
    <row r="60" spans="1:9" ht="18.75" thickBot="1">
      <c r="A60" s="10"/>
      <c r="B60" s="30" t="s">
        <v>131</v>
      </c>
      <c r="C60" s="30"/>
      <c r="D60" s="30"/>
      <c r="E60" s="25">
        <f>SUM(E52:E59)</f>
        <v>10583</v>
      </c>
      <c r="F60" s="21"/>
      <c r="G60" s="25">
        <f>SUM(G52:G59)</f>
        <v>-18391</v>
      </c>
      <c r="H60" s="21"/>
      <c r="I60" s="10"/>
    </row>
    <row r="61" spans="1:9" ht="18">
      <c r="A61" s="10"/>
      <c r="B61" s="13"/>
      <c r="C61" s="13"/>
      <c r="D61" s="13"/>
      <c r="E61" s="26"/>
      <c r="F61" s="22"/>
      <c r="G61" s="26"/>
      <c r="H61" s="22"/>
      <c r="I61" s="10"/>
    </row>
    <row r="62" spans="1:9" ht="18">
      <c r="A62" s="10"/>
      <c r="B62" s="13"/>
      <c r="C62" s="13"/>
      <c r="D62" s="13"/>
      <c r="E62" s="13"/>
      <c r="F62" s="13"/>
      <c r="G62" s="13"/>
      <c r="H62" s="56"/>
      <c r="I62" s="10"/>
    </row>
    <row r="63" spans="1:9" ht="18">
      <c r="A63" s="10"/>
      <c r="B63" s="31" t="s">
        <v>46</v>
      </c>
      <c r="C63" s="31"/>
      <c r="D63" s="30"/>
      <c r="E63" s="13"/>
      <c r="F63" s="13"/>
      <c r="G63" s="13"/>
      <c r="H63" s="56"/>
      <c r="I63" s="10"/>
    </row>
    <row r="64" spans="1:9" ht="18">
      <c r="A64" s="10"/>
      <c r="B64" s="31" t="s">
        <v>110</v>
      </c>
      <c r="C64" s="31"/>
      <c r="D64" s="30"/>
      <c r="E64" s="13"/>
      <c r="F64" s="13"/>
      <c r="G64" s="13"/>
      <c r="H64" s="56"/>
      <c r="I64" s="10"/>
    </row>
    <row r="65" spans="1:9" ht="18">
      <c r="A65" s="10"/>
      <c r="B65" s="57"/>
      <c r="C65" s="30"/>
      <c r="D65" s="30"/>
      <c r="E65" s="13"/>
      <c r="F65" s="13"/>
      <c r="G65" s="13"/>
      <c r="H65" s="56"/>
      <c r="I65" s="10"/>
    </row>
    <row r="66" spans="1:8" ht="18.75">
      <c r="A66" s="2"/>
      <c r="B66" s="3"/>
      <c r="C66" s="3"/>
      <c r="D66" s="3"/>
      <c r="E66" s="3"/>
      <c r="F66" s="3"/>
      <c r="G66" s="3"/>
      <c r="H66" s="8"/>
    </row>
    <row r="67" spans="1:8" ht="18.75">
      <c r="A67" s="2"/>
      <c r="B67" s="3"/>
      <c r="C67" s="3"/>
      <c r="D67" s="3"/>
      <c r="E67" s="3"/>
      <c r="F67" s="3"/>
      <c r="G67" s="3"/>
      <c r="H67" s="8"/>
    </row>
    <row r="68" spans="1:8" ht="18.75">
      <c r="A68" s="2"/>
      <c r="B68" s="3"/>
      <c r="C68" s="3"/>
      <c r="D68" s="3"/>
      <c r="E68" s="3"/>
      <c r="F68" s="3"/>
      <c r="G68" s="3"/>
      <c r="H68" s="8"/>
    </row>
    <row r="69" spans="1:8" ht="18.75">
      <c r="A69" s="2"/>
      <c r="B69" s="3"/>
      <c r="C69" s="3"/>
      <c r="D69" s="3"/>
      <c r="E69" s="3"/>
      <c r="F69" s="3"/>
      <c r="G69" s="3"/>
      <c r="H69" s="8"/>
    </row>
    <row r="70" ht="15">
      <c r="H70" s="9"/>
    </row>
    <row r="71" ht="15">
      <c r="H71" s="9"/>
    </row>
    <row r="72" ht="15">
      <c r="H72" s="9"/>
    </row>
    <row r="73" ht="15">
      <c r="H73" s="9"/>
    </row>
    <row r="74" ht="15">
      <c r="H74" s="9"/>
    </row>
    <row r="75" ht="15">
      <c r="H75" s="9"/>
    </row>
    <row r="76" ht="15">
      <c r="H76" s="9"/>
    </row>
    <row r="77" ht="15">
      <c r="H77" s="9"/>
    </row>
    <row r="78" ht="15">
      <c r="H78" s="9"/>
    </row>
    <row r="79" ht="15">
      <c r="H79" s="9"/>
    </row>
    <row r="80" ht="15">
      <c r="H80" s="9"/>
    </row>
    <row r="81" ht="15">
      <c r="H81" s="9"/>
    </row>
    <row r="82" ht="15">
      <c r="H82" s="9"/>
    </row>
    <row r="83" ht="15">
      <c r="H83" s="9"/>
    </row>
    <row r="84" ht="15">
      <c r="H84" s="9"/>
    </row>
    <row r="85" ht="15">
      <c r="H85" s="9"/>
    </row>
    <row r="86" ht="15">
      <c r="H86" s="9"/>
    </row>
    <row r="87" ht="15">
      <c r="H87" s="9"/>
    </row>
    <row r="88" ht="15">
      <c r="H88" s="9"/>
    </row>
    <row r="89" ht="15">
      <c r="H89" s="9"/>
    </row>
    <row r="90" ht="15">
      <c r="H90" s="9"/>
    </row>
    <row r="91" ht="15">
      <c r="H91" s="9"/>
    </row>
    <row r="92" ht="15">
      <c r="H92" s="9"/>
    </row>
    <row r="93" ht="15">
      <c r="H93" s="9"/>
    </row>
    <row r="94" ht="15">
      <c r="H94" s="9"/>
    </row>
    <row r="95" ht="15">
      <c r="H95" s="9"/>
    </row>
    <row r="96" ht="15">
      <c r="H96" s="9"/>
    </row>
    <row r="97" ht="15">
      <c r="H97" s="9"/>
    </row>
    <row r="98" ht="15">
      <c r="H98" s="9"/>
    </row>
    <row r="99" ht="15">
      <c r="H99" s="9"/>
    </row>
    <row r="100" ht="15">
      <c r="H100" s="9"/>
    </row>
    <row r="101" ht="15">
      <c r="H101" s="9"/>
    </row>
    <row r="102" ht="15">
      <c r="H102" s="9"/>
    </row>
    <row r="103" ht="15">
      <c r="H103" s="9"/>
    </row>
    <row r="104" ht="15">
      <c r="H104" s="9"/>
    </row>
    <row r="105" ht="15">
      <c r="H105" s="9"/>
    </row>
    <row r="106" ht="15">
      <c r="H106" s="9"/>
    </row>
    <row r="107" ht="15">
      <c r="H107" s="9"/>
    </row>
    <row r="108" ht="15">
      <c r="H108" s="9"/>
    </row>
  </sheetData>
  <printOptions horizontalCentered="1"/>
  <pageMargins left="0.5" right="0.5" top="0.5" bottom="0.5" header="0" footer="0"/>
  <pageSetup horizontalDpi="300" verticalDpi="300" orientation="portrait" scale="63" r:id="rId1"/>
  <headerFooter alignWithMargins="0">
    <oddFooter>&amp;R&amp;F&amp;D&amp;T</oddFooter>
  </headerFooter>
  <rowBreaks count="1" manualBreakCount="1">
    <brk id="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