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Sheet'!$A$1:$I$66</definedName>
    <definedName name="_xlnm.Print_Area" localSheetId="3">'Cashflow'!$A$1:$H$61</definedName>
    <definedName name="_xlnm.Print_Area" localSheetId="2">'Equity Change'!$A$1:$M$46</definedName>
    <definedName name="_xlnm.Print_Area" localSheetId="0">'Income Statemen'!$A$1:$L$48</definedName>
    <definedName name="_xlnm.Print_Area">'Cashflow'!$A$3:$E$60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<sst xmlns="http://schemas.openxmlformats.org/spreadsheetml/2006/main" count="167" uniqueCount="129">
  <si>
    <t>Revenue</t>
  </si>
  <si>
    <t>Operating Expenses</t>
  </si>
  <si>
    <t>Other Operating Income</t>
  </si>
  <si>
    <t>Profit /( Loss)from Operations</t>
  </si>
  <si>
    <t>Finance Costs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</si>
  <si>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</si>
  <si>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</si>
  <si>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</si>
  <si>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</si>
  <si>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</si>
  <si>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</si>
  <si>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</si>
  <si>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</si>
  <si>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</si>
  <si>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</si>
  <si>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</si>
  <si>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</si>
  <si>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</si>
  <si>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</si>
  <si>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</si>
  <si>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</si>
  <si>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</si>
  <si>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</si>
  <si>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 xml:space="preserve">As at 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</si>
  <si>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</si>
  <si>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</si>
  <si>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</si>
  <si>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</si>
  <si>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</si>
  <si>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</si>
  <si>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</si>
  <si>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</si>
  <si>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</si>
  <si>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</si>
  <si>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</si>
  <si>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</si>
  <si>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</si>
  <si>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</si>
  <si>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</si>
  <si>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</si>
  <si>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</si>
  <si>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</si>
  <si>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</si>
  <si>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</si>
  <si>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</si>
  <si>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</si>
  <si>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</si>
  <si>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</si>
  <si>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</si>
  <si>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</si>
  <si>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</si>
  <si>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</si>
  <si>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</si>
  <si>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</si>
  <si>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</si>
  <si>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</si>
  <si>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</si>
  <si>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</si>
  <si>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</si>
  <si>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</si>
  <si>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</si>
  <si>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</si>
  <si>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</si>
  <si>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</si>
  <si>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</si>
  <si>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</si>
  <si>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</si>
  <si>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</si>
  <si>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Equity investment</t>
  </si>
  <si>
    <t>Current Period</t>
  </si>
  <si>
    <t>Cumulative to date</t>
  </si>
  <si>
    <t>Period Ended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</si>
  <si>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</si>
  <si>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</si>
  <si>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</si>
  <si>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</si>
  <si>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</si>
  <si>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Undeveloped properties</t>
  </si>
  <si>
    <t>Trade and other payables</t>
  </si>
  <si>
    <t>Short term borrowings</t>
  </si>
  <si>
    <t>Less : 60,000 treasury shares at cost</t>
  </si>
  <si>
    <t>Balance at end of period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</si>
  <si>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</si>
  <si>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</si>
  <si>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</si>
  <si>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</si>
  <si>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</si>
  <si>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</si>
  <si>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</si>
  <si>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</si>
  <si>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</si>
  <si>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</si>
  <si>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</si>
  <si>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</si>
  <si>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</si>
  <si>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</si>
  <si>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</si>
  <si>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</si>
  <si>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</si>
  <si>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</si>
  <si>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</si>
  <si>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</si>
  <si>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</si>
  <si>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</si>
  <si>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Cash &amp; cash equivalents at end period</t>
  </si>
  <si>
    <t>Proceeds from property, pland and equipment</t>
  </si>
  <si>
    <t xml:space="preserve"> Annual Financial Report for the year ended 31st March 2004)</t>
  </si>
  <si>
    <t>31 Mar. 2004</t>
  </si>
  <si>
    <t>Deferred tax assets</t>
  </si>
  <si>
    <t>Development properties</t>
  </si>
  <si>
    <t>At 1 April 2003</t>
  </si>
  <si>
    <t>As previously stated</t>
  </si>
  <si>
    <t>Effect of adopting MASB 25</t>
  </si>
  <si>
    <t>At 1 April 2003 (restated)</t>
  </si>
  <si>
    <t xml:space="preserve">  year as at 1 Apr. 2004</t>
  </si>
  <si>
    <t>-</t>
  </si>
  <si>
    <t xml:space="preserve"> the Annual Financial Report for the year ended 31st March 2004)</t>
  </si>
  <si>
    <t xml:space="preserve"> the Annual Financial Report for the year ended 31st  March 2004)</t>
  </si>
  <si>
    <t>Profit / (Loss) before taxation</t>
  </si>
  <si>
    <t>FOR THE QUARTER ENDED 31 DECEMBER 2004</t>
  </si>
  <si>
    <t>Exceptional item</t>
  </si>
  <si>
    <t>Current 9 months</t>
  </si>
  <si>
    <t>AS AT 31 DECEMBER  2004</t>
  </si>
  <si>
    <t>31 Dec. 2004</t>
  </si>
  <si>
    <t>9 months quarter</t>
  </si>
  <si>
    <t>ended 31 December 2004</t>
  </si>
  <si>
    <t>ended 31 December 2003</t>
  </si>
  <si>
    <t>9 months</t>
  </si>
  <si>
    <t>Proceeds from Rights Issue shares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</si>
</sst>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172075" y="1952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791450" y="1952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view="pageBreakPreview" zoomScale="60" workbookViewId="0" topLeftCell="B29">
      <selection activeCell="C49" sqref="C49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82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83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119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2004</v>
      </c>
      <c r="F10" s="10"/>
      <c r="G10" s="38">
        <v>2003</v>
      </c>
      <c r="H10" s="10"/>
      <c r="I10" s="38">
        <f>+E10</f>
        <v>2004</v>
      </c>
      <c r="J10" s="10"/>
      <c r="K10" s="38">
        <f>+G10</f>
        <v>2003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59" t="s">
        <v>69</v>
      </c>
      <c r="F11" s="59"/>
      <c r="G11" s="59" t="s">
        <v>14</v>
      </c>
      <c r="H11" s="59"/>
      <c r="I11" s="59" t="s">
        <v>121</v>
      </c>
      <c r="J11" s="59"/>
      <c r="K11" s="59" t="s">
        <v>14</v>
      </c>
      <c r="L11" s="14"/>
      <c r="M11" s="10"/>
    </row>
    <row r="12" spans="1:13" ht="15.75">
      <c r="A12" s="2"/>
      <c r="B12" s="10"/>
      <c r="C12" s="10"/>
      <c r="D12" s="10"/>
      <c r="E12" s="59" t="s">
        <v>66</v>
      </c>
      <c r="F12" s="59"/>
      <c r="G12" s="59" t="str">
        <f>+E12</f>
        <v> Quarter Ended</v>
      </c>
      <c r="H12" s="59"/>
      <c r="I12" s="59" t="s">
        <v>70</v>
      </c>
      <c r="J12" s="59"/>
      <c r="K12" s="59" t="s">
        <v>71</v>
      </c>
      <c r="L12" s="14"/>
      <c r="M12" s="10"/>
    </row>
    <row r="13" spans="1:13" ht="15.75">
      <c r="A13" s="2"/>
      <c r="B13" s="10"/>
      <c r="C13" s="10"/>
      <c r="D13" s="10"/>
      <c r="E13" s="16">
        <v>38352</v>
      </c>
      <c r="F13" s="31"/>
      <c r="G13" s="16">
        <f>+E13</f>
        <v>38352</v>
      </c>
      <c r="H13" s="31"/>
      <c r="I13" s="16">
        <f>+G13</f>
        <v>38352</v>
      </c>
      <c r="J13" s="31"/>
      <c r="K13" s="16">
        <f>+I13</f>
        <v>38352</v>
      </c>
      <c r="L13" s="16"/>
      <c r="M13" s="10"/>
    </row>
    <row r="14" spans="1:13" ht="15.75">
      <c r="A14" s="2"/>
      <c r="B14" s="10"/>
      <c r="C14" s="10"/>
      <c r="D14" s="10"/>
      <c r="E14" s="59" t="s">
        <v>12</v>
      </c>
      <c r="F14" s="60"/>
      <c r="G14" s="59" t="s">
        <v>12</v>
      </c>
      <c r="H14" s="60"/>
      <c r="I14" s="59" t="s">
        <v>12</v>
      </c>
      <c r="J14" s="60"/>
      <c r="K14" s="59" t="s">
        <v>12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v>106622</v>
      </c>
      <c r="F16" s="18"/>
      <c r="G16" s="18">
        <v>93118</v>
      </c>
      <c r="H16" s="61"/>
      <c r="I16" s="18">
        <v>266120</v>
      </c>
      <c r="J16" s="18"/>
      <c r="K16" s="18">
        <v>209000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-96172</v>
      </c>
      <c r="F18" s="18"/>
      <c r="G18" s="18">
        <f>-+G16+G24-G20-G22</f>
        <v>-81451</v>
      </c>
      <c r="H18" s="61"/>
      <c r="I18" s="18">
        <f>-+I16+I24-I20-I22</f>
        <v>-234754</v>
      </c>
      <c r="J18" s="18"/>
      <c r="K18" s="18">
        <f>-+K16+K24-K20-K22</f>
        <v>-190416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v>436</v>
      </c>
      <c r="F20" s="18"/>
      <c r="G20" s="18">
        <v>288</v>
      </c>
      <c r="H20" s="61"/>
      <c r="I20" s="18">
        <v>973</v>
      </c>
      <c r="J20" s="18"/>
      <c r="K20" s="18">
        <v>686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96</v>
      </c>
      <c r="D22" s="13"/>
      <c r="E22" s="18">
        <v>-2115</v>
      </c>
      <c r="F22" s="18"/>
      <c r="G22" s="18">
        <v>-2352</v>
      </c>
      <c r="H22" s="61"/>
      <c r="I22" s="18">
        <v>-6085</v>
      </c>
      <c r="J22" s="18"/>
      <c r="K22" s="18">
        <v>-6426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20"/>
      <c r="M23" s="19"/>
    </row>
    <row r="24" spans="1:13" ht="18">
      <c r="A24" s="2"/>
      <c r="B24" s="10"/>
      <c r="C24" s="30" t="s">
        <v>3</v>
      </c>
      <c r="D24" s="13"/>
      <c r="E24" s="62">
        <f>E30-E26-E27</f>
        <v>8771</v>
      </c>
      <c r="F24" s="62"/>
      <c r="G24" s="62">
        <f>G30-G26-G27</f>
        <v>9603</v>
      </c>
      <c r="H24" s="62"/>
      <c r="I24" s="62">
        <f>I30-I26-I27</f>
        <v>26254</v>
      </c>
      <c r="J24" s="18"/>
      <c r="K24" s="62">
        <f>K30-K26-K27</f>
        <v>12844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4</v>
      </c>
      <c r="D26" s="13"/>
      <c r="E26" s="18">
        <v>-7351</v>
      </c>
      <c r="F26" s="18"/>
      <c r="G26" s="18">
        <v>-7303</v>
      </c>
      <c r="H26" s="61"/>
      <c r="I26" s="18">
        <v>-21709</v>
      </c>
      <c r="J26" s="18"/>
      <c r="K26" s="18">
        <v>-20068</v>
      </c>
      <c r="L26" s="34"/>
      <c r="M26" s="19"/>
    </row>
    <row r="27" spans="1:13" ht="18">
      <c r="A27" s="2"/>
      <c r="B27" s="10"/>
      <c r="C27" s="13" t="s">
        <v>120</v>
      </c>
      <c r="D27" s="13"/>
      <c r="E27" s="18">
        <v>0</v>
      </c>
      <c r="F27" s="18"/>
      <c r="G27" s="18">
        <v>247</v>
      </c>
      <c r="H27" s="61"/>
      <c r="I27" s="18">
        <v>0</v>
      </c>
      <c r="J27" s="18"/>
      <c r="K27" s="18">
        <v>247</v>
      </c>
      <c r="L27" s="34"/>
      <c r="M27" s="19"/>
    </row>
    <row r="28" spans="1:13" ht="18">
      <c r="A28" s="2"/>
      <c r="B28" s="10"/>
      <c r="C28" s="13"/>
      <c r="D28" s="13"/>
      <c r="E28" s="18"/>
      <c r="F28" s="18"/>
      <c r="G28" s="18"/>
      <c r="H28" s="61"/>
      <c r="I28" s="18"/>
      <c r="J28" s="18"/>
      <c r="K28" s="18"/>
      <c r="L28" s="34"/>
      <c r="M28" s="19"/>
    </row>
    <row r="29" spans="1:13" ht="18">
      <c r="A29" s="2"/>
      <c r="B29" s="10"/>
      <c r="C29" s="13"/>
      <c r="D29" s="13"/>
      <c r="E29" s="23"/>
      <c r="F29" s="18"/>
      <c r="G29" s="23"/>
      <c r="H29" s="61"/>
      <c r="I29" s="23"/>
      <c r="J29" s="18"/>
      <c r="K29" s="23"/>
      <c r="L29" s="34"/>
      <c r="M29" s="19"/>
    </row>
    <row r="30" spans="1:13" ht="18">
      <c r="A30" s="2"/>
      <c r="B30" s="10"/>
      <c r="C30" s="30" t="s">
        <v>5</v>
      </c>
      <c r="D30" s="13"/>
      <c r="E30" s="24">
        <v>1420</v>
      </c>
      <c r="F30" s="18"/>
      <c r="G30" s="24">
        <v>2547</v>
      </c>
      <c r="H30" s="61"/>
      <c r="I30" s="24">
        <v>4545</v>
      </c>
      <c r="J30" s="18"/>
      <c r="K30" s="24">
        <v>-6977</v>
      </c>
      <c r="L30" s="33"/>
      <c r="M30" s="19"/>
    </row>
    <row r="31" spans="1:13" ht="18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">
      <c r="A32" s="2"/>
      <c r="B32" s="10"/>
      <c r="C32" s="13" t="s">
        <v>6</v>
      </c>
      <c r="D32" s="13"/>
      <c r="E32" s="18">
        <v>92</v>
      </c>
      <c r="F32" s="18"/>
      <c r="G32" s="18">
        <v>-14</v>
      </c>
      <c r="H32" s="61"/>
      <c r="I32" s="18">
        <v>39</v>
      </c>
      <c r="J32" s="18"/>
      <c r="K32" s="18">
        <v>-52</v>
      </c>
      <c r="L32" s="34"/>
      <c r="M32" s="19"/>
    </row>
    <row r="33" spans="1:13" ht="18">
      <c r="A33" s="2"/>
      <c r="B33" s="10"/>
      <c r="C33" s="13"/>
      <c r="D33" s="13"/>
      <c r="E33" s="23"/>
      <c r="F33" s="18"/>
      <c r="G33" s="23"/>
      <c r="H33" s="61"/>
      <c r="I33" s="23"/>
      <c r="J33" s="18"/>
      <c r="K33" s="23"/>
      <c r="L33" s="34"/>
      <c r="M33" s="19"/>
    </row>
    <row r="34" spans="1:13" ht="18">
      <c r="A34" s="2"/>
      <c r="B34" s="10"/>
      <c r="C34" s="30" t="s">
        <v>7</v>
      </c>
      <c r="D34" s="13"/>
      <c r="E34" s="24">
        <f>SUM(E29:E32)</f>
        <v>1512</v>
      </c>
      <c r="F34" s="18"/>
      <c r="G34" s="24">
        <f>SUM(G29:G32)</f>
        <v>2533</v>
      </c>
      <c r="H34" s="61"/>
      <c r="I34" s="24">
        <f>SUM(I29:I32)</f>
        <v>4584</v>
      </c>
      <c r="J34" s="18"/>
      <c r="K34" s="24">
        <f>SUM(K29:K32)</f>
        <v>-7029</v>
      </c>
      <c r="L34" s="33"/>
      <c r="M34" s="19"/>
    </row>
    <row r="35" spans="1:13" ht="18">
      <c r="A35" s="2"/>
      <c r="B35" s="10"/>
      <c r="C35" s="13"/>
      <c r="D35" s="13"/>
      <c r="E35" s="18"/>
      <c r="F35" s="18"/>
      <c r="G35" s="18"/>
      <c r="H35" s="61"/>
      <c r="I35" s="18"/>
      <c r="J35" s="18"/>
      <c r="K35" s="18"/>
      <c r="L35" s="34"/>
      <c r="M35" s="19"/>
    </row>
    <row r="36" spans="1:13" ht="18">
      <c r="A36" s="2"/>
      <c r="B36" s="10"/>
      <c r="C36" s="13" t="s">
        <v>8</v>
      </c>
      <c r="D36" s="13"/>
      <c r="E36" s="18">
        <v>942</v>
      </c>
      <c r="F36" s="18"/>
      <c r="G36" s="18">
        <v>-336</v>
      </c>
      <c r="H36" s="61"/>
      <c r="I36" s="18">
        <v>2288</v>
      </c>
      <c r="J36" s="18"/>
      <c r="K36" s="18">
        <v>910</v>
      </c>
      <c r="L36" s="34"/>
      <c r="M36" s="19"/>
    </row>
    <row r="37" spans="1:13" ht="18.75" thickBot="1">
      <c r="A37" s="2"/>
      <c r="B37" s="10"/>
      <c r="C37" s="13"/>
      <c r="D37" s="13"/>
      <c r="E37" s="18"/>
      <c r="F37" s="18"/>
      <c r="G37" s="18"/>
      <c r="H37" s="61"/>
      <c r="I37" s="18"/>
      <c r="J37" s="18"/>
      <c r="K37" s="18"/>
      <c r="L37" s="34"/>
      <c r="M37" s="19"/>
    </row>
    <row r="38" spans="1:13" ht="18.75" thickBot="1">
      <c r="A38" s="2"/>
      <c r="B38" s="10"/>
      <c r="C38" s="30" t="s">
        <v>9</v>
      </c>
      <c r="D38" s="13"/>
      <c r="E38" s="25">
        <f>SUM(E33:E36)</f>
        <v>2454</v>
      </c>
      <c r="F38" s="18"/>
      <c r="G38" s="25">
        <f>SUM(G33:G36)</f>
        <v>2197</v>
      </c>
      <c r="H38" s="61"/>
      <c r="I38" s="25">
        <f>SUM(I33:I36)</f>
        <v>6872</v>
      </c>
      <c r="J38" s="18"/>
      <c r="K38" s="25">
        <f>SUM(K33:K36)</f>
        <v>-6119</v>
      </c>
      <c r="L38" s="33"/>
      <c r="M38" s="19"/>
    </row>
    <row r="39" spans="1:13" ht="18">
      <c r="A39" s="2"/>
      <c r="B39" s="10"/>
      <c r="C39" s="13"/>
      <c r="D39" s="13"/>
      <c r="E39" s="26"/>
      <c r="F39" s="18"/>
      <c r="G39" s="26"/>
      <c r="H39" s="61"/>
      <c r="I39" s="26"/>
      <c r="J39" s="18"/>
      <c r="K39" s="26"/>
      <c r="L39" s="34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28"/>
      <c r="C41" s="63" t="s">
        <v>10</v>
      </c>
      <c r="D41" s="63"/>
      <c r="E41" s="63">
        <v>1.43</v>
      </c>
      <c r="F41" s="63"/>
      <c r="G41" s="63">
        <v>2.24</v>
      </c>
      <c r="H41" s="63"/>
      <c r="I41" s="63">
        <v>4</v>
      </c>
      <c r="J41" s="63"/>
      <c r="K41" s="63">
        <v>-6.24</v>
      </c>
      <c r="L41" s="35"/>
      <c r="M41" s="28"/>
    </row>
    <row r="42" spans="1:13" ht="18">
      <c r="A42" s="2"/>
      <c r="B42" s="10"/>
      <c r="C42" s="13" t="s">
        <v>93</v>
      </c>
      <c r="D42" s="13"/>
      <c r="E42" s="29" t="s">
        <v>13</v>
      </c>
      <c r="F42" s="18"/>
      <c r="G42" s="29" t="s">
        <v>13</v>
      </c>
      <c r="H42" s="64"/>
      <c r="I42" s="65" t="s">
        <v>13</v>
      </c>
      <c r="J42" s="64"/>
      <c r="K42" s="65" t="s">
        <v>13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4"/>
      <c r="I43" s="64"/>
      <c r="J43" s="64"/>
      <c r="K43" s="64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11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106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0"/>
  <sheetViews>
    <sheetView showOutlineSymbols="0" view="pageBreakPreview" zoomScale="60" zoomScaleNormal="60" workbookViewId="0" topLeftCell="A11">
      <selection activeCell="E12" sqref="E12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57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88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122</v>
      </c>
      <c r="C7" s="46"/>
      <c r="D7" s="46"/>
      <c r="E7" s="10"/>
      <c r="F7" s="10"/>
      <c r="G7" s="10"/>
      <c r="H7" s="10"/>
      <c r="I7" s="10"/>
      <c r="J7" s="10"/>
    </row>
    <row r="8" spans="1:10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10"/>
      <c r="B9" s="31"/>
      <c r="C9" s="31"/>
      <c r="D9" s="31"/>
      <c r="E9" s="14" t="s">
        <v>23</v>
      </c>
      <c r="F9" s="10"/>
      <c r="G9" s="14" t="s">
        <v>85</v>
      </c>
      <c r="H9" s="10"/>
      <c r="I9" s="10"/>
      <c r="J9" s="10"/>
    </row>
    <row r="10" spans="1:10" ht="15.75">
      <c r="A10" s="10"/>
      <c r="B10" s="31"/>
      <c r="C10" s="31"/>
      <c r="D10" s="31"/>
      <c r="E10" s="14" t="s">
        <v>123</v>
      </c>
      <c r="F10" s="10"/>
      <c r="G10" s="14" t="s">
        <v>107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12</v>
      </c>
      <c r="F11" s="10"/>
      <c r="G11" s="14" t="s">
        <v>12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75</v>
      </c>
      <c r="C13" s="13"/>
      <c r="D13" s="13"/>
      <c r="E13" s="43">
        <v>497657</v>
      </c>
      <c r="F13" s="13"/>
      <c r="G13" s="43">
        <v>490058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15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76</v>
      </c>
      <c r="C16" s="13"/>
      <c r="D16" s="13"/>
      <c r="E16" s="43">
        <v>4607</v>
      </c>
      <c r="F16" s="13"/>
      <c r="G16" s="43">
        <v>4804</v>
      </c>
      <c r="H16" s="10"/>
      <c r="I16" s="10"/>
      <c r="J16" s="10"/>
    </row>
    <row r="17" spans="1:10" ht="18">
      <c r="A17" s="10"/>
      <c r="B17" s="13" t="s">
        <v>16</v>
      </c>
      <c r="C17" s="13"/>
      <c r="D17" s="13"/>
      <c r="E17" s="43">
        <v>11611</v>
      </c>
      <c r="F17" s="13"/>
      <c r="G17" s="43">
        <v>11610</v>
      </c>
      <c r="H17" s="10"/>
      <c r="I17" s="10"/>
      <c r="J17" s="10"/>
    </row>
    <row r="18" spans="1:10" ht="18">
      <c r="A18" s="10"/>
      <c r="B18" s="13" t="s">
        <v>17</v>
      </c>
      <c r="C18" s="13"/>
      <c r="D18" s="13"/>
      <c r="E18" s="43">
        <v>6314</v>
      </c>
      <c r="F18" s="13"/>
      <c r="G18" s="43">
        <v>8283</v>
      </c>
      <c r="H18" s="10"/>
      <c r="I18" s="10"/>
      <c r="J18" s="10"/>
    </row>
    <row r="19" spans="1:10" ht="18">
      <c r="A19" s="10"/>
      <c r="B19" s="13" t="s">
        <v>77</v>
      </c>
      <c r="C19" s="13"/>
      <c r="D19" s="13"/>
      <c r="E19" s="43">
        <v>9448</v>
      </c>
      <c r="F19" s="13"/>
      <c r="G19" s="43">
        <v>7886</v>
      </c>
      <c r="H19" s="10"/>
      <c r="I19" s="10"/>
      <c r="J19" s="10"/>
    </row>
    <row r="20" spans="1:10" ht="18">
      <c r="A20" s="10"/>
      <c r="B20" s="13" t="s">
        <v>108</v>
      </c>
      <c r="C20" s="13"/>
      <c r="D20" s="13"/>
      <c r="E20" s="43">
        <v>8699</v>
      </c>
      <c r="F20" s="13"/>
      <c r="G20" s="43">
        <v>8699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18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22</v>
      </c>
      <c r="D23" s="13"/>
      <c r="E23" s="43">
        <v>9620</v>
      </c>
      <c r="F23" s="13"/>
      <c r="G23" s="43">
        <v>9585</v>
      </c>
      <c r="H23" s="10"/>
      <c r="I23" s="10"/>
      <c r="J23" s="10"/>
    </row>
    <row r="24" spans="1:10" ht="18">
      <c r="A24" s="10"/>
      <c r="B24" s="13"/>
      <c r="C24" s="13" t="s">
        <v>109</v>
      </c>
      <c r="D24" s="13"/>
      <c r="E24" s="43">
        <v>3306</v>
      </c>
      <c r="F24" s="13"/>
      <c r="G24" s="43">
        <v>2716</v>
      </c>
      <c r="H24" s="10"/>
      <c r="I24" s="10"/>
      <c r="J24" s="10"/>
    </row>
    <row r="25" spans="1:10" ht="18">
      <c r="A25" s="10"/>
      <c r="B25" s="13"/>
      <c r="C25" s="13" t="s">
        <v>73</v>
      </c>
      <c r="D25" s="13"/>
      <c r="E25" s="43">
        <v>172642</v>
      </c>
      <c r="F25" s="13"/>
      <c r="G25" s="43">
        <v>171123</v>
      </c>
      <c r="H25" s="10"/>
      <c r="I25" s="10"/>
      <c r="J25" s="10"/>
    </row>
    <row r="26" spans="1:10" ht="18">
      <c r="A26" s="10"/>
      <c r="B26" s="13"/>
      <c r="C26" s="13" t="s">
        <v>72</v>
      </c>
      <c r="D26" s="13"/>
      <c r="E26" s="43">
        <v>6930</v>
      </c>
      <c r="F26" s="13"/>
      <c r="G26" s="43">
        <v>5201</v>
      </c>
      <c r="H26" s="10"/>
      <c r="I26" s="10"/>
      <c r="J26" s="10"/>
    </row>
    <row r="27" spans="1:10" ht="18">
      <c r="A27" s="10"/>
      <c r="B27" s="13"/>
      <c r="C27" s="13" t="s">
        <v>74</v>
      </c>
      <c r="D27" s="13"/>
      <c r="E27" s="43">
        <v>17210</v>
      </c>
      <c r="F27" s="13"/>
      <c r="G27" s="43">
        <v>10318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209708</v>
      </c>
      <c r="F29" s="13"/>
      <c r="G29" s="44">
        <f>SUM(G22:G27)</f>
        <v>198943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19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78</v>
      </c>
      <c r="D32" s="13"/>
      <c r="E32" s="43">
        <v>52679</v>
      </c>
      <c r="F32" s="13"/>
      <c r="G32" s="43">
        <v>65481</v>
      </c>
      <c r="H32" s="10"/>
      <c r="I32" s="10"/>
      <c r="J32" s="10"/>
    </row>
    <row r="33" spans="1:10" ht="18">
      <c r="A33" s="10"/>
      <c r="B33" s="13"/>
      <c r="C33" s="13" t="s">
        <v>79</v>
      </c>
      <c r="D33" s="13"/>
      <c r="E33" s="43">
        <v>53088</v>
      </c>
      <c r="F33" s="13"/>
      <c r="G33" s="43">
        <v>54910</v>
      </c>
      <c r="H33" s="10"/>
      <c r="I33" s="10"/>
      <c r="J33" s="10"/>
    </row>
    <row r="34" spans="1:10" ht="18">
      <c r="A34" s="10"/>
      <c r="B34" s="13"/>
      <c r="C34" s="13" t="s">
        <v>59</v>
      </c>
      <c r="D34" s="13"/>
      <c r="E34" s="43">
        <v>167</v>
      </c>
      <c r="F34" s="13"/>
      <c r="G34" s="43">
        <v>142</v>
      </c>
      <c r="H34" s="10"/>
      <c r="I34" s="10"/>
      <c r="J34" s="10"/>
    </row>
    <row r="35" spans="1:10" ht="18">
      <c r="A35" s="10"/>
      <c r="B35" s="13"/>
      <c r="C35" s="13" t="s">
        <v>6</v>
      </c>
      <c r="D35" s="13"/>
      <c r="E35" s="43">
        <v>367</v>
      </c>
      <c r="F35" s="13"/>
      <c r="G35" s="43">
        <v>609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SUM(E30:E35)</f>
        <v>106301</v>
      </c>
      <c r="F37" s="13"/>
      <c r="G37" s="44">
        <f>SUM(G30:G35)</f>
        <v>121142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20</v>
      </c>
      <c r="C39" s="13"/>
      <c r="D39" s="13"/>
      <c r="E39" s="43">
        <f>E29-E37</f>
        <v>103407</v>
      </c>
      <c r="F39" s="13"/>
      <c r="G39" s="43">
        <f>G29-G37</f>
        <v>77801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E39+SUM(E12:E21)</f>
        <v>641743</v>
      </c>
      <c r="F41" s="13"/>
      <c r="G41" s="45">
        <f>G39+SUM(G12:G21)</f>
        <v>609141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90</v>
      </c>
      <c r="C44" s="13"/>
      <c r="D44" s="13"/>
      <c r="E44" s="43">
        <v>171710</v>
      </c>
      <c r="F44" s="13"/>
      <c r="G44" s="43">
        <v>98120</v>
      </c>
      <c r="H44" s="10"/>
      <c r="I44" s="10"/>
      <c r="J44" s="10"/>
    </row>
    <row r="45" spans="1:10" ht="18">
      <c r="A45" s="10"/>
      <c r="B45" s="13"/>
      <c r="C45" s="13"/>
      <c r="D45" s="13"/>
      <c r="E45" s="43"/>
      <c r="F45" s="13"/>
      <c r="G45" s="74"/>
      <c r="H45" s="10"/>
      <c r="I45" s="10"/>
      <c r="J45" s="10"/>
    </row>
    <row r="46" spans="1:10" ht="18">
      <c r="A46" s="10"/>
      <c r="B46" s="13" t="s">
        <v>21</v>
      </c>
      <c r="C46" s="13"/>
      <c r="D46" s="13"/>
      <c r="E46" s="43">
        <f>+E49-E44-E47</f>
        <v>80186</v>
      </c>
      <c r="F46" s="13"/>
      <c r="G46" s="43">
        <f>+G49-G44-G47</f>
        <v>113012</v>
      </c>
      <c r="H46" s="10"/>
      <c r="I46" s="10"/>
      <c r="J46" s="10"/>
    </row>
    <row r="47" spans="1:10" ht="18">
      <c r="A47" s="10"/>
      <c r="B47" s="13" t="s">
        <v>80</v>
      </c>
      <c r="C47" s="13"/>
      <c r="D47" s="13"/>
      <c r="E47" s="18">
        <v>0</v>
      </c>
      <c r="F47" s="18"/>
      <c r="G47" s="18">
        <v>-63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B49" s="13" t="s">
        <v>91</v>
      </c>
      <c r="C49" s="13"/>
      <c r="D49" s="13"/>
      <c r="E49" s="44">
        <f>+'Equity Change'!M24</f>
        <v>251896</v>
      </c>
      <c r="F49" s="13"/>
      <c r="G49" s="44">
        <v>211069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89</v>
      </c>
      <c r="C51" s="13"/>
      <c r="D51" s="13"/>
      <c r="E51" s="18">
        <v>-1740</v>
      </c>
      <c r="F51" s="13"/>
      <c r="G51" s="43">
        <v>516</v>
      </c>
      <c r="H51" s="10"/>
      <c r="I51" s="10"/>
      <c r="J51" s="10"/>
    </row>
    <row r="52" spans="1:10" ht="18">
      <c r="A52" s="10"/>
      <c r="B52" s="13"/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 t="s">
        <v>92</v>
      </c>
      <c r="C53" s="13"/>
      <c r="D53" s="13"/>
      <c r="E53" s="43"/>
      <c r="F53" s="13"/>
      <c r="G53" s="43"/>
      <c r="H53" s="10"/>
      <c r="I53" s="10"/>
      <c r="J53" s="10"/>
    </row>
    <row r="54" spans="1:10" ht="18">
      <c r="A54" s="10"/>
      <c r="B54" s="13"/>
      <c r="C54" s="13" t="s">
        <v>95</v>
      </c>
      <c r="D54" s="13"/>
      <c r="E54" s="43">
        <v>76193</v>
      </c>
      <c r="F54" s="13"/>
      <c r="G54" s="43">
        <v>73754</v>
      </c>
      <c r="H54" s="10"/>
      <c r="I54" s="10"/>
      <c r="J54" s="10"/>
    </row>
    <row r="55" spans="1:10" ht="18">
      <c r="A55" s="10"/>
      <c r="B55" s="13"/>
      <c r="C55" s="13" t="s">
        <v>56</v>
      </c>
      <c r="D55" s="13"/>
      <c r="E55" s="43">
        <v>189471</v>
      </c>
      <c r="F55" s="13"/>
      <c r="G55" s="43">
        <v>185269</v>
      </c>
      <c r="H55" s="10"/>
      <c r="I55" s="10"/>
      <c r="J55" s="10"/>
    </row>
    <row r="56" spans="1:10" ht="18">
      <c r="A56" s="10"/>
      <c r="B56" s="13"/>
      <c r="C56" s="13" t="s">
        <v>59</v>
      </c>
      <c r="D56" s="13"/>
      <c r="E56" s="43">
        <v>329</v>
      </c>
      <c r="F56" s="13"/>
      <c r="G56" s="43">
        <v>154</v>
      </c>
      <c r="H56" s="10"/>
      <c r="I56" s="10"/>
      <c r="J56" s="10"/>
    </row>
    <row r="57" spans="1:10" ht="18">
      <c r="A57" s="10"/>
      <c r="B57" s="13"/>
      <c r="C57" s="13" t="s">
        <v>60</v>
      </c>
      <c r="D57" s="13"/>
      <c r="E57" s="43">
        <v>80327</v>
      </c>
      <c r="F57" s="13"/>
      <c r="G57" s="43">
        <v>93113</v>
      </c>
      <c r="H57" s="10"/>
      <c r="I57" s="10"/>
      <c r="J57" s="10"/>
    </row>
    <row r="58" spans="1:10" ht="18">
      <c r="A58" s="10"/>
      <c r="B58" s="13"/>
      <c r="C58" s="13" t="s">
        <v>64</v>
      </c>
      <c r="D58" s="13"/>
      <c r="E58" s="43">
        <v>45000</v>
      </c>
      <c r="F58" s="13"/>
      <c r="G58" s="43">
        <v>45000</v>
      </c>
      <c r="H58" s="10"/>
      <c r="I58" s="10"/>
      <c r="J58" s="10"/>
    </row>
    <row r="59" spans="1:10" ht="18">
      <c r="A59" s="10"/>
      <c r="B59" s="13"/>
      <c r="C59" s="13" t="s">
        <v>61</v>
      </c>
      <c r="D59" s="13"/>
      <c r="E59" s="43">
        <v>267</v>
      </c>
      <c r="F59" s="13"/>
      <c r="G59" s="43">
        <v>266</v>
      </c>
      <c r="H59" s="10"/>
      <c r="I59" s="10"/>
      <c r="J59" s="10"/>
    </row>
    <row r="60" spans="1:10" ht="18.75" thickBot="1">
      <c r="A60" s="10"/>
      <c r="B60" s="13"/>
      <c r="C60" s="13"/>
      <c r="D60" s="13"/>
      <c r="E60" s="43"/>
      <c r="F60" s="13"/>
      <c r="G60" s="43"/>
      <c r="H60" s="10"/>
      <c r="I60" s="10"/>
      <c r="J60" s="10"/>
    </row>
    <row r="61" spans="1:10" ht="18.75" thickBot="1">
      <c r="A61" s="10"/>
      <c r="B61" s="13"/>
      <c r="C61" s="13"/>
      <c r="D61" s="13"/>
      <c r="E61" s="45">
        <f>SUM(E49:E59)</f>
        <v>641743</v>
      </c>
      <c r="F61" s="13"/>
      <c r="G61" s="45">
        <f>SUM(G49:G59)</f>
        <v>609141</v>
      </c>
      <c r="H61" s="10"/>
      <c r="I61" s="10"/>
      <c r="J61" s="10"/>
    </row>
    <row r="62" spans="1:10" ht="18">
      <c r="A62" s="10"/>
      <c r="B62" s="13"/>
      <c r="C62" s="13"/>
      <c r="D62" s="13"/>
      <c r="E62" s="45"/>
      <c r="F62" s="13"/>
      <c r="G62" s="45"/>
      <c r="H62" s="10"/>
      <c r="I62" s="10"/>
      <c r="J62" s="10"/>
    </row>
    <row r="63" spans="1:10" ht="18">
      <c r="A63" s="10"/>
      <c r="B63" s="13"/>
      <c r="C63" s="13"/>
      <c r="D63" s="13"/>
      <c r="E63" s="13"/>
      <c r="F63" s="13"/>
      <c r="G63" s="13"/>
      <c r="H63" s="10"/>
      <c r="I63" s="10"/>
      <c r="J63" s="10"/>
    </row>
    <row r="64" spans="1:10" ht="15.75">
      <c r="A64" s="10"/>
      <c r="B64" s="31" t="s">
        <v>94</v>
      </c>
      <c r="C64" s="31"/>
      <c r="D64" s="31"/>
      <c r="E64" s="10"/>
      <c r="F64" s="10"/>
      <c r="G64" s="10"/>
      <c r="H64" s="10"/>
      <c r="I64" s="10"/>
      <c r="J64" s="10"/>
    </row>
    <row r="65" spans="1:10" ht="15.75">
      <c r="A65" s="10"/>
      <c r="B65" s="31" t="str">
        <f>'Income Statemen'!C47</f>
        <v> Annual Financial Report for the year ended 31st March 2004)</v>
      </c>
      <c r="C65" s="31"/>
      <c r="D65" s="31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8.75">
      <c r="A68" s="2"/>
      <c r="B68" s="3"/>
      <c r="C68" s="3"/>
      <c r="D68" s="3"/>
      <c r="E68" s="3"/>
      <c r="F68" s="3"/>
      <c r="G68" s="3"/>
      <c r="H68" s="3"/>
      <c r="I68" s="3"/>
      <c r="J68" s="5"/>
    </row>
    <row r="69" spans="1:10" ht="18.75">
      <c r="A69" s="2"/>
      <c r="B69" s="3"/>
      <c r="C69" s="3"/>
      <c r="D69" s="3"/>
      <c r="E69" s="4">
        <f>+E61-E41</f>
        <v>0</v>
      </c>
      <c r="F69" s="3"/>
      <c r="G69" s="4">
        <f>+G61-G41</f>
        <v>0</v>
      </c>
      <c r="H69" s="3"/>
      <c r="I69" s="3"/>
      <c r="J69" s="5"/>
    </row>
    <row r="70" spans="1:10" ht="18.75">
      <c r="A70" s="2"/>
      <c r="B70" s="3"/>
      <c r="C70" s="3"/>
      <c r="D70" s="3"/>
      <c r="E70" s="4"/>
      <c r="F70" s="4"/>
      <c r="G70" s="4"/>
      <c r="H70" s="3"/>
      <c r="I70" s="3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</sheetData>
  <printOptions horizontalCentered="1"/>
  <pageMargins left="0.5" right="0.5" top="0.5" bottom="0.5" header="0" footer="0"/>
  <pageSetup fitToHeight="1" fitToWidth="1" horizontalDpi="300" verticalDpi="300" orientation="portrait" scale="62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63"/>
  <sheetViews>
    <sheetView showOutlineSymbols="0" view="pageBreakPreview" zoomScale="60" zoomScaleNormal="60" workbookViewId="0" topLeftCell="C8">
      <selection activeCell="K21" sqref="K21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5" width="10.5546875" style="1" customWidth="1"/>
    <col min="6" max="6" width="1.99609375" style="1" customWidth="1"/>
    <col min="7" max="7" width="12.77734375" style="1" customWidth="1"/>
    <col min="8" max="8" width="9.4453125" style="1" customWidth="1"/>
    <col min="9" max="9" width="12.88671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2.6640625" style="1" customWidth="1"/>
    <col min="14" max="16384" width="9.6640625" style="1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>
      <c r="A3" s="10"/>
      <c r="B3" s="47" t="s">
        <v>57</v>
      </c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41" t="s">
        <v>58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0.25">
      <c r="A6" s="10"/>
      <c r="B6" s="40" t="s">
        <v>62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0.25">
      <c r="A7" s="10"/>
      <c r="B7" s="40" t="str">
        <f>+'Income Statemen'!C7</f>
        <v>FOR THE QUARTER ENDED 31 DECEMBER 2004</v>
      </c>
      <c r="C7" s="10"/>
      <c r="D7" s="30"/>
      <c r="E7" s="10"/>
      <c r="F7" s="10"/>
      <c r="G7" s="10"/>
      <c r="H7" s="10"/>
      <c r="I7" s="10"/>
      <c r="J7" s="10"/>
      <c r="K7" s="10"/>
      <c r="L7" s="10"/>
    </row>
    <row r="8" spans="1:12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</row>
    <row r="9" spans="1:14" ht="18">
      <c r="A9" s="10"/>
      <c r="B9" s="12"/>
      <c r="C9" s="10"/>
      <c r="D9" s="30"/>
      <c r="E9" s="10"/>
      <c r="F9" s="10"/>
      <c r="G9" s="31" t="s">
        <v>87</v>
      </c>
      <c r="H9" s="10"/>
      <c r="I9" s="10"/>
      <c r="J9" s="10"/>
      <c r="K9" s="48" t="s">
        <v>37</v>
      </c>
      <c r="L9" s="10"/>
      <c r="M9" s="10"/>
      <c r="N9" s="10"/>
    </row>
    <row r="10" spans="1:254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21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35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28</v>
      </c>
      <c r="H12" s="15" t="s">
        <v>28</v>
      </c>
      <c r="I12" s="15" t="s">
        <v>36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28</v>
      </c>
      <c r="D13" s="15"/>
      <c r="E13" s="15" t="s">
        <v>30</v>
      </c>
      <c r="F13" s="10"/>
      <c r="G13" s="15" t="s">
        <v>32</v>
      </c>
      <c r="H13" s="15" t="s">
        <v>34</v>
      </c>
      <c r="I13" s="15" t="s">
        <v>84</v>
      </c>
      <c r="J13" s="15"/>
      <c r="K13" s="15" t="s">
        <v>38</v>
      </c>
      <c r="L13" s="14"/>
      <c r="M13" s="15"/>
      <c r="N13" s="10"/>
    </row>
    <row r="14" spans="1:14" ht="15.75">
      <c r="A14" s="10"/>
      <c r="B14" s="10"/>
      <c r="C14" s="49" t="s">
        <v>29</v>
      </c>
      <c r="D14" s="15"/>
      <c r="E14" s="49" t="s">
        <v>31</v>
      </c>
      <c r="F14" s="10"/>
      <c r="G14" s="49" t="s">
        <v>33</v>
      </c>
      <c r="H14" s="49" t="s">
        <v>33</v>
      </c>
      <c r="I14" s="49" t="s">
        <v>33</v>
      </c>
      <c r="J14" s="15"/>
      <c r="K14" s="49" t="s">
        <v>39</v>
      </c>
      <c r="L14" s="14"/>
      <c r="M14" s="49" t="s">
        <v>40</v>
      </c>
      <c r="N14" s="10"/>
    </row>
    <row r="15" spans="1:14" ht="15">
      <c r="A15" s="10"/>
      <c r="B15" s="10"/>
      <c r="C15" s="15" t="s">
        <v>12</v>
      </c>
      <c r="D15" s="10"/>
      <c r="E15" s="15" t="s">
        <v>12</v>
      </c>
      <c r="F15" s="10"/>
      <c r="G15" s="15" t="s">
        <v>12</v>
      </c>
      <c r="H15" s="15" t="s">
        <v>12</v>
      </c>
      <c r="I15" s="15" t="s">
        <v>12</v>
      </c>
      <c r="J15" s="10"/>
      <c r="K15" s="15" t="s">
        <v>12</v>
      </c>
      <c r="L15" s="10"/>
      <c r="M15" s="15" t="s">
        <v>12</v>
      </c>
      <c r="N15" s="10"/>
    </row>
    <row r="16" spans="1:14" ht="18">
      <c r="A16" s="10"/>
      <c r="B16" s="30" t="s">
        <v>124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24</v>
      </c>
      <c r="C18" s="18">
        <f>'Balance Sheet'!G44</f>
        <v>98120</v>
      </c>
      <c r="D18" s="18"/>
      <c r="E18" s="18">
        <v>-63</v>
      </c>
      <c r="F18" s="13"/>
      <c r="G18" s="18">
        <v>62898</v>
      </c>
      <c r="H18" s="18">
        <v>8930</v>
      </c>
      <c r="I18" s="18">
        <v>22127</v>
      </c>
      <c r="J18" s="18"/>
      <c r="K18" s="18">
        <v>19057</v>
      </c>
      <c r="L18" s="18"/>
      <c r="M18" s="18">
        <f>SUM(C18:K18)</f>
        <v>211069</v>
      </c>
      <c r="N18" s="10"/>
    </row>
    <row r="19" spans="1:14" ht="18">
      <c r="A19" s="10"/>
      <c r="B19" s="13" t="s">
        <v>114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25</v>
      </c>
      <c r="C21" s="29">
        <f>C24-C18</f>
        <v>73590</v>
      </c>
      <c r="D21" s="18"/>
      <c r="E21" s="29">
        <v>63</v>
      </c>
      <c r="F21" s="13"/>
      <c r="G21" s="29">
        <f>G24-G18</f>
        <v>-41676</v>
      </c>
      <c r="H21" s="29">
        <f>H24-H18</f>
        <v>0</v>
      </c>
      <c r="I21" s="29">
        <f>I24-I18</f>
        <v>1978</v>
      </c>
      <c r="J21" s="18"/>
      <c r="K21" s="29">
        <f>+'Income Statemen'!I38</f>
        <v>6872</v>
      </c>
      <c r="L21" s="18"/>
      <c r="M21" s="18">
        <f>SUM(C21:K21)</f>
        <v>40827</v>
      </c>
      <c r="N21" s="10"/>
    </row>
    <row r="22" spans="1:14" ht="18">
      <c r="A22" s="10"/>
      <c r="B22" s="13" t="s">
        <v>26</v>
      </c>
      <c r="C22" s="50"/>
      <c r="D22" s="18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.75" thickBot="1">
      <c r="A23" s="10"/>
      <c r="B23" s="13"/>
      <c r="C23" s="18"/>
      <c r="D23" s="18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.75" thickBot="1">
      <c r="A24" s="10"/>
      <c r="B24" s="30" t="s">
        <v>81</v>
      </c>
      <c r="C24" s="25">
        <f>'Balance Sheet'!E44</f>
        <v>171710</v>
      </c>
      <c r="D24" s="24"/>
      <c r="E24" s="25">
        <f>SUM(E18:E23)</f>
        <v>0</v>
      </c>
      <c r="F24" s="13"/>
      <c r="G24" s="25">
        <v>21222</v>
      </c>
      <c r="H24" s="25">
        <f>SUM(H18:H23)</f>
        <v>8930</v>
      </c>
      <c r="I24" s="25">
        <v>24105</v>
      </c>
      <c r="J24" s="24"/>
      <c r="K24" s="25">
        <f>SUM(K18:K23)</f>
        <v>25929</v>
      </c>
      <c r="L24" s="24"/>
      <c r="M24" s="25">
        <f>SUM(M18:M23)</f>
        <v>251896</v>
      </c>
      <c r="N24" s="10"/>
    </row>
    <row r="25" spans="1:14" ht="18">
      <c r="A25" s="10"/>
      <c r="B25" s="13"/>
      <c r="C25" s="26"/>
      <c r="D25" s="18"/>
      <c r="E25" s="26"/>
      <c r="F25" s="13"/>
      <c r="G25" s="26"/>
      <c r="H25" s="26"/>
      <c r="I25" s="26"/>
      <c r="J25" s="18"/>
      <c r="K25" s="26"/>
      <c r="L25" s="18"/>
      <c r="M25" s="26"/>
      <c r="N25" s="10"/>
    </row>
    <row r="26" spans="1:14" ht="18">
      <c r="A26" s="10"/>
      <c r="B26" s="10"/>
      <c r="C26" s="18"/>
      <c r="D26" s="18"/>
      <c r="E26" s="18"/>
      <c r="F26" s="13"/>
      <c r="G26" s="18"/>
      <c r="H26" s="18"/>
      <c r="I26" s="18"/>
      <c r="J26" s="18"/>
      <c r="K26" s="18"/>
      <c r="L26" s="18"/>
      <c r="M26" s="18"/>
      <c r="N26" s="10"/>
    </row>
    <row r="27" spans="1:14" ht="18">
      <c r="A27" s="10"/>
      <c r="B27" s="67" t="str">
        <f>+B16</f>
        <v>9 months quarter</v>
      </c>
      <c r="C27" s="18"/>
      <c r="D27" s="18"/>
      <c r="E27" s="18"/>
      <c r="F27" s="13"/>
      <c r="G27" s="18"/>
      <c r="H27" s="18"/>
      <c r="I27" s="18"/>
      <c r="J27" s="18"/>
      <c r="K27" s="18"/>
      <c r="L27" s="18"/>
      <c r="M27" s="18"/>
      <c r="N27" s="10"/>
    </row>
    <row r="28" spans="1:14" ht="18">
      <c r="A28" s="10"/>
      <c r="B28" s="12" t="s">
        <v>126</v>
      </c>
      <c r="C28" s="18"/>
      <c r="D28" s="18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67" t="s">
        <v>110</v>
      </c>
      <c r="C29" s="18"/>
      <c r="D29" s="18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3" t="s">
        <v>111</v>
      </c>
      <c r="C30" s="18">
        <v>98120</v>
      </c>
      <c r="D30" s="18"/>
      <c r="E30" s="18">
        <v>-63</v>
      </c>
      <c r="F30" s="13"/>
      <c r="G30" s="18">
        <v>62898</v>
      </c>
      <c r="H30" s="18">
        <v>8930</v>
      </c>
      <c r="I30" s="18">
        <v>6803</v>
      </c>
      <c r="J30" s="18"/>
      <c r="K30" s="18">
        <v>14578</v>
      </c>
      <c r="L30" s="18"/>
      <c r="M30" s="18">
        <f>SUM(C30:K30)</f>
        <v>191266</v>
      </c>
      <c r="N30" s="10"/>
    </row>
    <row r="31" spans="1:14" ht="18">
      <c r="A31" s="10"/>
      <c r="B31" s="13"/>
      <c r="C31" s="18"/>
      <c r="D31" s="18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 t="s">
        <v>112</v>
      </c>
      <c r="C32" s="68" t="s">
        <v>115</v>
      </c>
      <c r="D32" s="18"/>
      <c r="E32" s="68" t="s">
        <v>115</v>
      </c>
      <c r="F32" s="13"/>
      <c r="G32" s="68" t="s">
        <v>115</v>
      </c>
      <c r="H32" s="68" t="s">
        <v>115</v>
      </c>
      <c r="I32" s="68" t="s">
        <v>115</v>
      </c>
      <c r="J32" s="18"/>
      <c r="K32" s="18">
        <v>9897</v>
      </c>
      <c r="L32" s="18"/>
      <c r="M32" s="18">
        <f>SUM(C32:K32)</f>
        <v>9897</v>
      </c>
      <c r="N32" s="10"/>
    </row>
    <row r="33" spans="1:14" ht="18">
      <c r="A33" s="10"/>
      <c r="B33" s="13"/>
      <c r="C33" s="69"/>
      <c r="D33" s="18"/>
      <c r="E33" s="69"/>
      <c r="F33" s="13"/>
      <c r="G33" s="69"/>
      <c r="H33" s="69"/>
      <c r="I33" s="69"/>
      <c r="J33" s="18"/>
      <c r="K33" s="69"/>
      <c r="L33" s="18"/>
      <c r="M33" s="69"/>
      <c r="N33" s="10"/>
    </row>
    <row r="34" spans="1:14" ht="18">
      <c r="A34" s="10"/>
      <c r="B34" s="67" t="s">
        <v>113</v>
      </c>
      <c r="C34" s="18">
        <f>SUM(C30:C33)</f>
        <v>98120</v>
      </c>
      <c r="D34" s="18"/>
      <c r="E34" s="18">
        <f>SUM(E30:E33)</f>
        <v>-63</v>
      </c>
      <c r="F34" s="13"/>
      <c r="G34" s="18">
        <f>SUM(G30:G33)</f>
        <v>62898</v>
      </c>
      <c r="H34" s="18">
        <f>SUM(H30:H33)</f>
        <v>8930</v>
      </c>
      <c r="I34" s="18">
        <f>SUM(I30:I33)</f>
        <v>6803</v>
      </c>
      <c r="J34" s="18"/>
      <c r="K34" s="18">
        <f>SUM(K30:K32)</f>
        <v>24475</v>
      </c>
      <c r="L34" s="18"/>
      <c r="M34" s="18">
        <f>SUM(M30:M32)</f>
        <v>201163</v>
      </c>
      <c r="N34" s="10"/>
    </row>
    <row r="35" spans="1:14" ht="18">
      <c r="A35" s="10"/>
      <c r="B35" s="13"/>
      <c r="C35" s="18"/>
      <c r="D35" s="18"/>
      <c r="E35" s="18"/>
      <c r="F35" s="13"/>
      <c r="G35" s="18"/>
      <c r="H35" s="18"/>
      <c r="I35" s="18"/>
      <c r="J35" s="18"/>
      <c r="K35" s="18"/>
      <c r="L35" s="18"/>
      <c r="M35" s="18"/>
      <c r="N35" s="10"/>
    </row>
    <row r="36" spans="1:14" ht="18">
      <c r="A36" s="10"/>
      <c r="B36" s="13" t="s">
        <v>25</v>
      </c>
      <c r="C36" s="29">
        <f>C39-C30</f>
        <v>0</v>
      </c>
      <c r="D36" s="18"/>
      <c r="E36" s="29">
        <f>E39-E30</f>
        <v>0</v>
      </c>
      <c r="F36" s="13"/>
      <c r="G36" s="29">
        <f>G39-G30</f>
        <v>0</v>
      </c>
      <c r="H36" s="29">
        <f>H39-H30</f>
        <v>0</v>
      </c>
      <c r="I36" s="29">
        <f>I39-I30</f>
        <v>12124</v>
      </c>
      <c r="J36" s="18"/>
      <c r="K36" s="29">
        <f>+K39-K34</f>
        <v>-6119</v>
      </c>
      <c r="L36" s="18"/>
      <c r="M36" s="18">
        <f>SUM(C36:K36)</f>
        <v>6005</v>
      </c>
      <c r="N36" s="10"/>
    </row>
    <row r="37" spans="1:14" ht="18">
      <c r="A37" s="10"/>
      <c r="B37" s="13" t="s">
        <v>26</v>
      </c>
      <c r="C37" s="50"/>
      <c r="D37" s="18"/>
      <c r="E37" s="18"/>
      <c r="F37" s="13"/>
      <c r="G37" s="18"/>
      <c r="H37" s="18"/>
      <c r="I37" s="18"/>
      <c r="J37" s="18"/>
      <c r="K37" s="18"/>
      <c r="L37" s="18"/>
      <c r="M37" s="18"/>
      <c r="N37" s="10"/>
    </row>
    <row r="38" spans="1:14" ht="18.75" thickBot="1">
      <c r="A38" s="10"/>
      <c r="B38" s="13"/>
      <c r="C38" s="18"/>
      <c r="D38" s="18"/>
      <c r="E38" s="18"/>
      <c r="F38" s="13"/>
      <c r="G38" s="18"/>
      <c r="H38" s="18"/>
      <c r="I38" s="18"/>
      <c r="J38" s="18"/>
      <c r="K38" s="18"/>
      <c r="L38" s="18"/>
      <c r="M38" s="18"/>
      <c r="N38" s="10"/>
    </row>
    <row r="39" spans="1:14" ht="18.75" thickBot="1">
      <c r="A39" s="10"/>
      <c r="B39" s="30" t="s">
        <v>81</v>
      </c>
      <c r="C39" s="25">
        <v>98120</v>
      </c>
      <c r="D39" s="24"/>
      <c r="E39" s="25">
        <v>-63</v>
      </c>
      <c r="F39" s="13"/>
      <c r="G39" s="25">
        <v>62898</v>
      </c>
      <c r="H39" s="25">
        <v>8930</v>
      </c>
      <c r="I39" s="25">
        <v>18927</v>
      </c>
      <c r="J39" s="24"/>
      <c r="K39" s="25">
        <f>8459+9897</f>
        <v>18356</v>
      </c>
      <c r="L39" s="24"/>
      <c r="M39" s="25">
        <f>SUM(C39:L39)</f>
        <v>207168</v>
      </c>
      <c r="N39" s="10"/>
    </row>
    <row r="40" spans="1:14" ht="18">
      <c r="A40" s="10"/>
      <c r="B40" s="10"/>
      <c r="C40" s="26"/>
      <c r="D40" s="18"/>
      <c r="E40" s="26"/>
      <c r="F40" s="13"/>
      <c r="G40" s="26"/>
      <c r="H40" s="26"/>
      <c r="I40" s="26"/>
      <c r="J40" s="18"/>
      <c r="K40" s="26"/>
      <c r="L40" s="18"/>
      <c r="M40" s="26"/>
      <c r="N40" s="10"/>
    </row>
    <row r="41" spans="1:14" ht="15">
      <c r="A41" s="10"/>
      <c r="B41" s="10"/>
      <c r="C41" s="20"/>
      <c r="D41" s="20"/>
      <c r="E41" s="20"/>
      <c r="F41" s="10"/>
      <c r="G41" s="20"/>
      <c r="H41" s="20"/>
      <c r="I41" s="20"/>
      <c r="J41" s="20"/>
      <c r="K41" s="20"/>
      <c r="L41" s="20"/>
      <c r="M41" s="20"/>
      <c r="N41" s="10"/>
    </row>
    <row r="42" spans="1:14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0"/>
      <c r="N42" s="10"/>
    </row>
    <row r="43" spans="1:14" ht="15">
      <c r="A43" s="10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0"/>
      <c r="N43" s="10"/>
    </row>
    <row r="44" spans="1:14" ht="18">
      <c r="A44" s="10"/>
      <c r="B44" s="30" t="s">
        <v>27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8">
      <c r="A45" s="10"/>
      <c r="B45" s="30" t="s">
        <v>116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4"/>
  <sheetViews>
    <sheetView showOutlineSymbols="0" view="pageBreakPreview" zoomScale="60" workbookViewId="0" topLeftCell="A44">
      <selection activeCell="E49" sqref="E49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70"/>
      <c r="G1" s="10"/>
      <c r="H1" s="10"/>
      <c r="I1" s="10"/>
    </row>
    <row r="2" spans="1:9" ht="15">
      <c r="A2" s="10"/>
      <c r="B2" s="10"/>
      <c r="C2" s="10"/>
      <c r="D2" s="10"/>
      <c r="E2" s="10"/>
      <c r="F2" s="70"/>
      <c r="G2" s="10"/>
      <c r="H2" s="10"/>
      <c r="I2" s="10"/>
    </row>
    <row r="3" spans="1:9" ht="23.25">
      <c r="A3" s="10"/>
      <c r="B3" s="11" t="s">
        <v>57</v>
      </c>
      <c r="C3" s="11"/>
      <c r="D3" s="11"/>
      <c r="E3" s="10"/>
      <c r="F3" s="70"/>
      <c r="G3" s="10"/>
      <c r="H3" s="10"/>
      <c r="I3" s="10"/>
    </row>
    <row r="4" spans="1:9" ht="15">
      <c r="A4" s="10"/>
      <c r="B4" s="41" t="s">
        <v>58</v>
      </c>
      <c r="C4" s="10"/>
      <c r="D4" s="10"/>
      <c r="E4" s="10"/>
      <c r="F4" s="70"/>
      <c r="G4" s="10"/>
      <c r="H4" s="10"/>
      <c r="I4" s="10"/>
    </row>
    <row r="5" spans="1:9" ht="15">
      <c r="A5" s="10"/>
      <c r="B5" s="41"/>
      <c r="C5" s="10"/>
      <c r="D5" s="10"/>
      <c r="E5" s="10"/>
      <c r="F5" s="70"/>
      <c r="G5" s="10"/>
      <c r="H5" s="10"/>
      <c r="I5" s="10"/>
    </row>
    <row r="6" spans="1:9" ht="18">
      <c r="A6" s="10"/>
      <c r="B6" s="12" t="s">
        <v>63</v>
      </c>
      <c r="C6" s="12"/>
      <c r="D6" s="12"/>
      <c r="E6" s="10"/>
      <c r="F6" s="70"/>
      <c r="G6" s="10"/>
      <c r="H6" s="10"/>
      <c r="I6" s="10"/>
    </row>
    <row r="7" spans="1:9" ht="18">
      <c r="A7" s="10"/>
      <c r="B7" s="12" t="str">
        <f>'Income Statemen'!C7</f>
        <v>FOR THE QUARTER ENDED 31 DECEMBER 2004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42"/>
      <c r="F8" s="71"/>
      <c r="G8" s="42"/>
      <c r="H8" s="42"/>
      <c r="I8" s="10"/>
    </row>
    <row r="9" spans="1:9" ht="18">
      <c r="A9" s="10"/>
      <c r="B9" s="30"/>
      <c r="C9" s="30"/>
      <c r="D9" s="30"/>
      <c r="E9" s="42">
        <v>2004</v>
      </c>
      <c r="F9" s="71"/>
      <c r="G9" s="42">
        <v>2003</v>
      </c>
      <c r="H9" s="52"/>
      <c r="I9" s="10"/>
    </row>
    <row r="10" spans="1:9" ht="18">
      <c r="A10" s="10"/>
      <c r="B10" s="30"/>
      <c r="C10" s="30"/>
      <c r="D10" s="30"/>
      <c r="E10" s="51" t="s">
        <v>127</v>
      </c>
      <c r="F10" s="52"/>
      <c r="G10" s="51" t="str">
        <f>E10</f>
        <v>9 months</v>
      </c>
      <c r="H10" s="52"/>
      <c r="I10" s="10"/>
    </row>
    <row r="11" spans="1:9" ht="18">
      <c r="A11" s="10"/>
      <c r="B11" s="30"/>
      <c r="C11" s="13"/>
      <c r="D11" s="30"/>
      <c r="E11" s="42" t="s">
        <v>86</v>
      </c>
      <c r="F11" s="71"/>
      <c r="G11" s="42" t="s">
        <v>86</v>
      </c>
      <c r="H11" s="52"/>
      <c r="I11" s="10"/>
    </row>
    <row r="12" spans="1:9" ht="18">
      <c r="A12" s="10"/>
      <c r="B12" s="30"/>
      <c r="C12" s="13"/>
      <c r="D12" s="30"/>
      <c r="E12" s="66">
        <f>'Income Statemen'!E13</f>
        <v>38352</v>
      </c>
      <c r="F12" s="72"/>
      <c r="G12" s="66">
        <f>E12</f>
        <v>38352</v>
      </c>
      <c r="H12" s="52"/>
      <c r="I12" s="10"/>
    </row>
    <row r="13" spans="1:9" ht="18">
      <c r="A13" s="10"/>
      <c r="B13" s="13"/>
      <c r="D13" s="13"/>
      <c r="E13" s="14" t="s">
        <v>12</v>
      </c>
      <c r="F13" s="53"/>
      <c r="G13" s="14" t="s">
        <v>12</v>
      </c>
      <c r="H13" s="53"/>
      <c r="I13" s="10"/>
    </row>
    <row r="14" spans="1:9" ht="18">
      <c r="A14" s="10"/>
      <c r="B14" s="30" t="s">
        <v>97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118</v>
      </c>
      <c r="C16" s="13"/>
      <c r="D16" s="13"/>
      <c r="E16" s="18">
        <f>'Income Statemen'!I30</f>
        <v>4545</v>
      </c>
      <c r="F16" s="22"/>
      <c r="G16" s="18">
        <v>-6977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41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49</v>
      </c>
      <c r="D19" s="13"/>
      <c r="E19" s="18">
        <v>6094</v>
      </c>
      <c r="F19" s="22"/>
      <c r="G19" s="18">
        <v>6327</v>
      </c>
      <c r="H19" s="22"/>
      <c r="I19" s="10"/>
    </row>
    <row r="20" spans="1:9" ht="18">
      <c r="A20" s="10"/>
      <c r="B20" s="13"/>
      <c r="C20" s="13" t="s">
        <v>50</v>
      </c>
      <c r="D20" s="13"/>
      <c r="E20" s="18">
        <v>2200</v>
      </c>
      <c r="F20" s="22"/>
      <c r="G20" s="18">
        <v>2861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42</v>
      </c>
      <c r="C22" s="13"/>
      <c r="D22" s="13"/>
      <c r="E22" s="23">
        <f>SUM(E16:E21)</f>
        <v>12839</v>
      </c>
      <c r="F22" s="22"/>
      <c r="G22" s="23">
        <f>SUM(G16:G21)</f>
        <v>2211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43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51</v>
      </c>
      <c r="D25" s="13"/>
      <c r="E25" s="18">
        <v>-2914</v>
      </c>
      <c r="F25" s="22"/>
      <c r="G25" s="18">
        <v>-2225</v>
      </c>
      <c r="H25" s="22"/>
      <c r="I25" s="10"/>
    </row>
    <row r="26" spans="1:9" ht="18">
      <c r="A26" s="10"/>
      <c r="B26" s="10"/>
      <c r="C26" s="13" t="s">
        <v>52</v>
      </c>
      <c r="D26" s="13"/>
      <c r="E26" s="18">
        <v>-12803</v>
      </c>
      <c r="F26" s="22"/>
      <c r="G26" s="18">
        <v>-7773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44</v>
      </c>
      <c r="C28" s="13"/>
      <c r="D28" s="13"/>
      <c r="E28" s="23">
        <f>SUM(E22:E27)</f>
        <v>-2878</v>
      </c>
      <c r="F28" s="22"/>
      <c r="G28" s="23">
        <f>SUM(G22:G27)</f>
        <v>-7787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53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65</v>
      </c>
      <c r="D31" s="13"/>
      <c r="E31" s="18">
        <v>-380</v>
      </c>
      <c r="F31" s="22"/>
      <c r="G31" s="18">
        <v>-320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45</v>
      </c>
      <c r="C33" s="13"/>
      <c r="D33" s="13"/>
      <c r="E33" s="23">
        <f>SUM(E28:E32)</f>
        <v>-3258</v>
      </c>
      <c r="F33" s="22"/>
      <c r="G33" s="23">
        <f>SUM(G28:G32)</f>
        <v>-8107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98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68</v>
      </c>
      <c r="D36" s="13"/>
      <c r="E36" s="18">
        <v>0</v>
      </c>
      <c r="F36" s="22"/>
      <c r="G36" s="18">
        <v>-1186</v>
      </c>
      <c r="H36" s="22"/>
      <c r="I36" s="10"/>
    </row>
    <row r="37" spans="1:9" ht="18">
      <c r="A37" s="10"/>
      <c r="B37" s="13"/>
      <c r="C37" s="13" t="s">
        <v>67</v>
      </c>
      <c r="D37" s="13"/>
      <c r="E37" s="18">
        <v>-630</v>
      </c>
      <c r="F37" s="22"/>
      <c r="G37" s="18">
        <v>166</v>
      </c>
      <c r="H37" s="22"/>
      <c r="I37" s="10"/>
    </row>
    <row r="38" spans="1:9" ht="18">
      <c r="A38" s="10"/>
      <c r="B38" s="13"/>
      <c r="C38" s="13" t="s">
        <v>105</v>
      </c>
      <c r="D38" s="13"/>
      <c r="E38" s="18">
        <v>64</v>
      </c>
      <c r="F38" s="22"/>
      <c r="G38" s="18">
        <v>137</v>
      </c>
      <c r="H38" s="22"/>
      <c r="I38" s="10"/>
    </row>
    <row r="39" spans="1:9" ht="18">
      <c r="A39" s="10"/>
      <c r="B39" s="13"/>
      <c r="C39" s="13" t="s">
        <v>54</v>
      </c>
      <c r="D39" s="13"/>
      <c r="E39" s="18">
        <v>-2090</v>
      </c>
      <c r="F39" s="22"/>
      <c r="G39" s="18">
        <v>-1016</v>
      </c>
      <c r="H39" s="22"/>
      <c r="I39" s="10"/>
    </row>
    <row r="40" spans="1:9" ht="18">
      <c r="A40" s="10"/>
      <c r="B40" s="13"/>
      <c r="C40" s="13"/>
      <c r="D40" s="13"/>
      <c r="E40" s="18"/>
      <c r="F40" s="22"/>
      <c r="G40" s="18"/>
      <c r="H40" s="22"/>
      <c r="I40" s="10"/>
    </row>
    <row r="41" spans="1:9" ht="18">
      <c r="A41" s="10"/>
      <c r="B41" s="13" t="s">
        <v>46</v>
      </c>
      <c r="C41" s="10"/>
      <c r="D41" s="13"/>
      <c r="E41" s="23">
        <f>SUM(E35:E39)</f>
        <v>-2656</v>
      </c>
      <c r="F41" s="22"/>
      <c r="G41" s="23">
        <f>SUM(G35:G39)</f>
        <v>-1899</v>
      </c>
      <c r="H41" s="22"/>
      <c r="I41" s="10"/>
    </row>
    <row r="42" spans="1:9" ht="18">
      <c r="A42" s="10"/>
      <c r="B42" s="13"/>
      <c r="C42" s="13"/>
      <c r="D42" s="13"/>
      <c r="E42" s="23"/>
      <c r="F42" s="22"/>
      <c r="G42" s="23"/>
      <c r="H42" s="22"/>
      <c r="I42" s="10"/>
    </row>
    <row r="43" spans="1:9" ht="18">
      <c r="A43" s="10"/>
      <c r="B43" s="30" t="s">
        <v>99</v>
      </c>
      <c r="C43" s="13"/>
      <c r="D43" s="13"/>
      <c r="E43" s="18"/>
      <c r="F43" s="22"/>
      <c r="G43" s="18"/>
      <c r="H43" s="22"/>
      <c r="I43" s="10"/>
    </row>
    <row r="44" spans="1:9" ht="18">
      <c r="A44" s="10"/>
      <c r="B44" s="13"/>
      <c r="C44" s="13" t="s">
        <v>55</v>
      </c>
      <c r="D44" s="13"/>
      <c r="E44" s="18">
        <f>22196-E45</f>
        <v>-9693</v>
      </c>
      <c r="F44" s="22"/>
      <c r="G44" s="18">
        <v>-16340</v>
      </c>
      <c r="H44" s="22"/>
      <c r="I44" s="10"/>
    </row>
    <row r="45" spans="1:9" ht="18">
      <c r="A45" s="10"/>
      <c r="B45" s="13"/>
      <c r="C45" s="13" t="s">
        <v>128</v>
      </c>
      <c r="D45" s="13"/>
      <c r="E45" s="18">
        <v>31889</v>
      </c>
      <c r="F45" s="22"/>
      <c r="G45" s="18">
        <v>0</v>
      </c>
      <c r="H45" s="22"/>
      <c r="I45" s="10"/>
    </row>
    <row r="46" spans="1:9" ht="18">
      <c r="A46" s="10"/>
      <c r="B46" s="13"/>
      <c r="C46" s="13"/>
      <c r="D46" s="13"/>
      <c r="E46" s="18"/>
      <c r="F46" s="22"/>
      <c r="G46" s="18"/>
      <c r="H46" s="22"/>
      <c r="I46" s="10"/>
    </row>
    <row r="47" spans="1:9" ht="18">
      <c r="A47" s="10"/>
      <c r="B47" s="13" t="s">
        <v>47</v>
      </c>
      <c r="C47" s="13"/>
      <c r="D47" s="13"/>
      <c r="E47" s="23">
        <f>SUM(E43:E46)</f>
        <v>22196</v>
      </c>
      <c r="F47" s="22"/>
      <c r="G47" s="23">
        <f>SUM(G43:G46)</f>
        <v>-16340</v>
      </c>
      <c r="H47" s="22"/>
      <c r="I47" s="10"/>
    </row>
    <row r="48" spans="1:9" ht="18">
      <c r="A48" s="10"/>
      <c r="B48" s="13"/>
      <c r="C48" s="13"/>
      <c r="D48" s="13"/>
      <c r="E48" s="23"/>
      <c r="F48" s="22"/>
      <c r="G48" s="23"/>
      <c r="H48" s="22"/>
      <c r="I48" s="10"/>
    </row>
    <row r="49" spans="1:9" ht="18">
      <c r="A49" s="10"/>
      <c r="B49" s="30" t="s">
        <v>100</v>
      </c>
      <c r="C49" s="30"/>
      <c r="D49" s="30"/>
      <c r="E49" s="24">
        <f>E47+E41+E33</f>
        <v>16282</v>
      </c>
      <c r="F49" s="21"/>
      <c r="G49" s="24">
        <f>G47+G41+G33</f>
        <v>-26346</v>
      </c>
      <c r="H49" s="21"/>
      <c r="I49" s="10"/>
    </row>
    <row r="50" spans="1:9" ht="18">
      <c r="A50" s="10"/>
      <c r="B50" s="13"/>
      <c r="C50" s="13"/>
      <c r="D50" s="13"/>
      <c r="E50" s="18"/>
      <c r="F50" s="22"/>
      <c r="G50" s="18"/>
      <c r="H50" s="22"/>
      <c r="I50" s="10"/>
    </row>
    <row r="51" spans="1:9" ht="18">
      <c r="A51" s="10"/>
      <c r="B51" s="13" t="s">
        <v>101</v>
      </c>
      <c r="C51" s="13"/>
      <c r="D51" s="13"/>
      <c r="E51" s="29">
        <f>-13891-4500</f>
        <v>-18391</v>
      </c>
      <c r="F51" s="73"/>
      <c r="G51" s="29">
        <f>2219</f>
        <v>2219</v>
      </c>
      <c r="H51" s="22"/>
      <c r="I51" s="10"/>
    </row>
    <row r="52" spans="1:9" ht="18">
      <c r="A52" s="10"/>
      <c r="B52" s="13"/>
      <c r="C52" s="13"/>
      <c r="D52" s="13"/>
      <c r="E52" s="18"/>
      <c r="F52" s="22"/>
      <c r="G52" s="18"/>
      <c r="H52" s="22"/>
      <c r="I52" s="10"/>
    </row>
    <row r="53" spans="1:9" ht="18">
      <c r="A53" s="10"/>
      <c r="B53" s="13" t="s">
        <v>102</v>
      </c>
      <c r="C53" s="13"/>
      <c r="D53" s="13"/>
      <c r="E53" s="18">
        <f>1025+2</f>
        <v>1027</v>
      </c>
      <c r="F53" s="22"/>
      <c r="G53" s="18">
        <v>-1812</v>
      </c>
      <c r="H53" s="22"/>
      <c r="I53" s="10"/>
    </row>
    <row r="54" spans="1:9" ht="18">
      <c r="A54" s="10"/>
      <c r="B54" s="13"/>
      <c r="C54" s="13" t="s">
        <v>103</v>
      </c>
      <c r="D54" s="13"/>
      <c r="E54" s="18"/>
      <c r="F54" s="22"/>
      <c r="G54" s="18"/>
      <c r="H54" s="22"/>
      <c r="I54" s="10"/>
    </row>
    <row r="55" spans="1:9" ht="18.75" thickBot="1">
      <c r="A55" s="10"/>
      <c r="B55" s="13"/>
      <c r="C55" s="13"/>
      <c r="D55" s="13"/>
      <c r="E55" s="18"/>
      <c r="F55" s="22"/>
      <c r="G55" s="18"/>
      <c r="H55" s="22"/>
      <c r="I55" s="10"/>
    </row>
    <row r="56" spans="1:9" ht="18.75" thickBot="1">
      <c r="A56" s="10"/>
      <c r="B56" s="30" t="s">
        <v>104</v>
      </c>
      <c r="C56" s="30"/>
      <c r="D56" s="30"/>
      <c r="E56" s="25">
        <f>SUM(E48:E55)</f>
        <v>-1082</v>
      </c>
      <c r="F56" s="21"/>
      <c r="G56" s="25">
        <f>SUM(G48:G55)</f>
        <v>-25939</v>
      </c>
      <c r="H56" s="21"/>
      <c r="I56" s="10"/>
    </row>
    <row r="57" spans="1:9" ht="18">
      <c r="A57" s="10"/>
      <c r="B57" s="13"/>
      <c r="C57" s="13"/>
      <c r="D57" s="13"/>
      <c r="E57" s="26"/>
      <c r="F57" s="22"/>
      <c r="G57" s="26"/>
      <c r="H57" s="22"/>
      <c r="I57" s="10"/>
    </row>
    <row r="58" spans="1:9" ht="18">
      <c r="A58" s="10"/>
      <c r="B58" s="13"/>
      <c r="C58" s="13"/>
      <c r="D58" s="13"/>
      <c r="E58" s="13"/>
      <c r="F58" s="13"/>
      <c r="G58" s="13"/>
      <c r="H58" s="56"/>
      <c r="I58" s="10"/>
    </row>
    <row r="59" spans="1:9" ht="18">
      <c r="A59" s="10"/>
      <c r="B59" s="31" t="s">
        <v>48</v>
      </c>
      <c r="C59" s="31"/>
      <c r="D59" s="30"/>
      <c r="E59" s="13"/>
      <c r="F59" s="13"/>
      <c r="G59" s="13"/>
      <c r="H59" s="56"/>
      <c r="I59" s="10"/>
    </row>
    <row r="60" spans="1:9" ht="18">
      <c r="A60" s="10"/>
      <c r="B60" s="31" t="s">
        <v>117</v>
      </c>
      <c r="C60" s="31"/>
      <c r="D60" s="30"/>
      <c r="E60" s="13"/>
      <c r="F60" s="13"/>
      <c r="G60" s="13"/>
      <c r="H60" s="56"/>
      <c r="I60" s="10"/>
    </row>
    <row r="61" spans="1:9" ht="18">
      <c r="A61" s="10"/>
      <c r="B61" s="57"/>
      <c r="C61" s="30"/>
      <c r="D61" s="30"/>
      <c r="E61" s="13"/>
      <c r="F61" s="13"/>
      <c r="G61" s="13"/>
      <c r="H61" s="56"/>
      <c r="I61" s="10"/>
    </row>
    <row r="62" spans="1:8" ht="18.75">
      <c r="A62" s="2"/>
      <c r="B62" s="3"/>
      <c r="C62" s="3"/>
      <c r="D62" s="3"/>
      <c r="E62" s="3"/>
      <c r="F62" s="3"/>
      <c r="G62" s="3"/>
      <c r="H62" s="8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