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Sheet'!$A$1:$I$64</definedName>
    <definedName name="_xlnm.Print_Area" localSheetId="3">'Cashflow'!$A$1:$F$59</definedName>
    <definedName name="_xlnm.Print_Area" localSheetId="2">'Equity Change'!$A$1:$M$43</definedName>
    <definedName name="_xlnm.Print_Area" localSheetId="0">'Income Statemen'!$A$1:$L$47</definedName>
    <definedName name="_xlnm.Print_Area">'Cashflow'!$A$3:$E$58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<sst xmlns="http://schemas.openxmlformats.org/spreadsheetml/2006/main" count="156" uniqueCount="123">
  <si>
    <t>Revenue</t>
  </si>
  <si>
    <t>Operating Expenses</t>
  </si>
  <si>
    <t>Other Operating Income</t>
  </si>
  <si>
    <t>Profit /( Loss)from Operations</t>
  </si>
  <si>
    <t>Finance Costs</t>
  </si>
  <si>
    <t>Profit / (Loss)  before tax</t>
  </si>
  <si>
    <t>Taxation</t>
  </si>
  <si>
    <t>Profit / (Loss)  after tax</t>
  </si>
  <si>
    <t>Minority Interest</t>
  </si>
  <si>
    <t>Net Profit/(Loss) for the period</t>
  </si>
  <si>
    <t>EPS - Basic</t>
  </si>
  <si>
    <t xml:space="preserve">(The Condensed Consolidated Income Statements should be read in conjunction with the </t>
  </si>
  <si>
    <t>Qurter Ended</t>
  </si>
  <si>
    <t>(RM'000)</t>
  </si>
  <si>
    <t>N /A</t>
  </si>
  <si>
    <t>Preceding Year</t>
  </si>
  <si>
    <t>Intangible Assets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</si>
  <si>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</si>
  <si>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</si>
  <si>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</si>
  <si>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</si>
  <si>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</si>
  <si>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</si>
  <si>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</si>
  <si>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 xml:space="preserve">As at </t>
  </si>
  <si>
    <t>Balance at beginning of</t>
  </si>
  <si>
    <t xml:space="preserve">  year as at 1 Apr. 2002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</si>
  <si>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</si>
  <si>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</si>
  <si>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</si>
  <si>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</si>
  <si>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</si>
  <si>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 xml:space="preserve">Treasury </t>
  </si>
  <si>
    <t>Shares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</si>
  <si>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</si>
  <si>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</si>
  <si>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</si>
  <si>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</si>
  <si>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</si>
  <si>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</si>
  <si>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</si>
  <si>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</si>
  <si>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</si>
  <si>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</si>
  <si>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</si>
  <si>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</si>
  <si>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</si>
  <si>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</si>
  <si>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</si>
  <si>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</si>
  <si>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</si>
  <si>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</si>
  <si>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</si>
  <si>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</si>
  <si>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</si>
  <si>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</si>
  <si>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</si>
  <si>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</si>
  <si>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</si>
  <si>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</si>
  <si>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</si>
  <si>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</si>
  <si>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</si>
  <si>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</si>
  <si>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</si>
  <si>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</si>
  <si>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Authorised Depository (ADI a/c)</t>
  </si>
  <si>
    <t>Collaterised Loan Obligaton (CLO)</t>
  </si>
  <si>
    <t>Tax Paid</t>
  </si>
  <si>
    <t xml:space="preserve"> Quarter Ended</t>
  </si>
  <si>
    <t>31 Mar. 2003</t>
  </si>
  <si>
    <t>Other investment</t>
  </si>
  <si>
    <t>Equity investment</t>
  </si>
  <si>
    <t>Current Period</t>
  </si>
  <si>
    <t>Current 3 months</t>
  </si>
  <si>
    <t>Cumulative to date</t>
  </si>
  <si>
    <t>Period Ended</t>
  </si>
  <si>
    <t>FOR THE QUARTER ENDED 30 JUNE 2003</t>
  </si>
  <si>
    <t xml:space="preserve"> Annual Financial Report for the year ended 31st March 2003)</t>
  </si>
  <si>
    <t>30 Jun. 2003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</si>
  <si>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</si>
  <si>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</si>
  <si>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</si>
  <si>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</si>
  <si>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</si>
  <si>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Undeveloped properties</t>
  </si>
  <si>
    <t>Trade and other payables</t>
  </si>
  <si>
    <t>Short term borrowings</t>
  </si>
  <si>
    <t>Less : 60,000 treasury shares at cost</t>
  </si>
  <si>
    <t xml:space="preserve">  year as at 1 Apr. 2003</t>
  </si>
  <si>
    <t>Balance at end of period</t>
  </si>
  <si>
    <t>3 months quarter</t>
  </si>
  <si>
    <t>ended 30 Jun.2003</t>
  </si>
  <si>
    <t>ended 30 Jun.2002</t>
  </si>
  <si>
    <t xml:space="preserve"> the Annual Financial Report for the year ended 31st March 2003)</t>
  </si>
  <si>
    <t>AS AT 30 JUNE  2003</t>
  </si>
  <si>
    <t>(Incorporated in Malaysia)</t>
  </si>
  <si>
    <t>CONDENSED CONSOLIDATED INCOME STATEMENTS</t>
  </si>
  <si>
    <t>Translation</t>
  </si>
  <si>
    <t>Year ended</t>
  </si>
  <si>
    <t>3 months</t>
  </si>
  <si>
    <t>ended</t>
  </si>
  <si>
    <t>30 Jun</t>
  </si>
  <si>
    <t xml:space="preserve"> the Annual Financial Report for the year ended 31st  March 2003)</t>
  </si>
  <si>
    <t>Loss before taxation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</si>
  <si>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</si>
  <si>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</si>
  <si>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</si>
  <si>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</si>
  <si>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</si>
  <si>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</si>
  <si>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</si>
  <si>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</si>
  <si>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</si>
  <si>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</si>
  <si>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</si>
  <si>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</si>
  <si>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</si>
  <si>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</si>
  <si>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</si>
  <si>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</si>
  <si>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</si>
  <si>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Cash &amp; cash equivalents at end period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</si>
</sst>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170" fontId="11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123825</xdr:rowOff>
    </xdr:from>
    <xdr:to>
      <xdr:col>6</xdr:col>
      <xdr:colOff>333375</xdr:colOff>
      <xdr:row>8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5200650" y="192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8</xdr:row>
      <xdr:rowOff>123825</xdr:rowOff>
    </xdr:from>
    <xdr:to>
      <xdr:col>8</xdr:col>
      <xdr:colOff>1028700</xdr:colOff>
      <xdr:row>8</xdr:row>
      <xdr:rowOff>123825</xdr:rowOff>
    </xdr:to>
    <xdr:sp>
      <xdr:nvSpPr>
        <xdr:cNvPr id="2" name="Line 7"/>
        <xdr:cNvSpPr>
          <a:spLocks/>
        </xdr:cNvSpPr>
      </xdr:nvSpPr>
      <xdr:spPr>
        <a:xfrm>
          <a:off x="7867650" y="1924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7"/>
  <sheetViews>
    <sheetView tabSelected="1" showOutlineSymbols="0" view="pageBreakPreview" zoomScale="60" workbookViewId="0" topLeftCell="B1">
      <selection activeCell="C13" sqref="C13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4.10546875" style="1" customWidth="1"/>
    <col min="6" max="6" width="2.6640625" style="1" customWidth="1"/>
    <col min="7" max="7" width="15.77734375" style="1" customWidth="1"/>
    <col min="8" max="8" width="2.6640625" style="1" customWidth="1"/>
    <col min="9" max="9" width="17.5546875" style="1" customWidth="1"/>
    <col min="10" max="10" width="3.4453125" style="1" customWidth="1"/>
    <col min="11" max="11" width="15.445312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59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96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97</v>
      </c>
      <c r="D6" s="46"/>
      <c r="E6" s="58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77</v>
      </c>
      <c r="D7" s="46"/>
      <c r="E7" s="58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8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8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2003</v>
      </c>
      <c r="F10" s="10"/>
      <c r="G10" s="38">
        <v>2002</v>
      </c>
      <c r="H10" s="10"/>
      <c r="I10" s="38">
        <f>+E10</f>
        <v>2003</v>
      </c>
      <c r="J10" s="10"/>
      <c r="K10" s="38">
        <f>+G10</f>
        <v>2002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59" t="s">
        <v>73</v>
      </c>
      <c r="F11" s="59"/>
      <c r="G11" s="59" t="s">
        <v>15</v>
      </c>
      <c r="H11" s="59"/>
      <c r="I11" s="59" t="s">
        <v>74</v>
      </c>
      <c r="J11" s="59"/>
      <c r="K11" s="59" t="s">
        <v>15</v>
      </c>
      <c r="L11" s="14"/>
      <c r="M11" s="10"/>
    </row>
    <row r="12" spans="1:13" ht="15.75">
      <c r="A12" s="2"/>
      <c r="B12" s="10"/>
      <c r="C12" s="10"/>
      <c r="D12" s="10"/>
      <c r="E12" s="59" t="s">
        <v>69</v>
      </c>
      <c r="F12" s="59"/>
      <c r="G12" s="59" t="s">
        <v>12</v>
      </c>
      <c r="H12" s="59"/>
      <c r="I12" s="59" t="s">
        <v>75</v>
      </c>
      <c r="J12" s="59"/>
      <c r="K12" s="59" t="s">
        <v>76</v>
      </c>
      <c r="L12" s="14"/>
      <c r="M12" s="10"/>
    </row>
    <row r="13" spans="1:13" ht="15.75">
      <c r="A13" s="2"/>
      <c r="B13" s="10"/>
      <c r="C13" s="10"/>
      <c r="D13" s="10"/>
      <c r="E13" s="16">
        <v>37802</v>
      </c>
      <c r="F13" s="31"/>
      <c r="G13" s="16">
        <f>+E13</f>
        <v>37802</v>
      </c>
      <c r="H13" s="31"/>
      <c r="I13" s="16">
        <f>+G13</f>
        <v>37802</v>
      </c>
      <c r="J13" s="31"/>
      <c r="K13" s="16">
        <f>+I13</f>
        <v>37802</v>
      </c>
      <c r="L13" s="16"/>
      <c r="M13" s="10"/>
    </row>
    <row r="14" spans="1:13" ht="15.75">
      <c r="A14" s="2"/>
      <c r="B14" s="10"/>
      <c r="C14" s="10"/>
      <c r="D14" s="10"/>
      <c r="E14" s="59" t="s">
        <v>13</v>
      </c>
      <c r="F14" s="60"/>
      <c r="G14" s="59" t="s">
        <v>13</v>
      </c>
      <c r="H14" s="60"/>
      <c r="I14" s="59" t="s">
        <v>13</v>
      </c>
      <c r="J14" s="60"/>
      <c r="K14" s="59" t="s">
        <v>13</v>
      </c>
      <c r="L14" s="14"/>
      <c r="M14" s="10"/>
    </row>
    <row r="15" spans="1:13" ht="15.75">
      <c r="A15" s="2"/>
      <c r="B15" s="10"/>
      <c r="C15" s="10"/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+I16-0</f>
        <v>44404</v>
      </c>
      <c r="F16" s="18"/>
      <c r="G16" s="18">
        <f>+K16-0</f>
        <v>109179</v>
      </c>
      <c r="H16" s="61"/>
      <c r="I16" s="18">
        <v>44404</v>
      </c>
      <c r="J16" s="18"/>
      <c r="K16" s="18">
        <v>109179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1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-+E16+E24-E20-E22</f>
        <v>-42465</v>
      </c>
      <c r="F18" s="18"/>
      <c r="G18" s="18">
        <f>-+G16+G24-G20-G22</f>
        <v>-103721</v>
      </c>
      <c r="H18" s="61"/>
      <c r="I18" s="18">
        <f>-+I16+I24-I20-I22</f>
        <v>-42465</v>
      </c>
      <c r="J18" s="18"/>
      <c r="K18" s="18">
        <f>-+K16+K24-K20-K22</f>
        <v>-103721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1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f>+I20-0</f>
        <v>164</v>
      </c>
      <c r="F20" s="18"/>
      <c r="G20" s="18">
        <f>+K20-0</f>
        <v>140</v>
      </c>
      <c r="H20" s="61"/>
      <c r="I20" s="18">
        <v>164</v>
      </c>
      <c r="J20" s="18"/>
      <c r="K20" s="18">
        <v>140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1"/>
      <c r="I21" s="18"/>
      <c r="J21" s="18"/>
      <c r="K21" s="18"/>
      <c r="L21" s="20"/>
      <c r="M21" s="19"/>
    </row>
    <row r="22" spans="1:13" ht="18">
      <c r="A22" s="2"/>
      <c r="B22" s="10"/>
      <c r="C22" s="13" t="s">
        <v>114</v>
      </c>
      <c r="D22" s="13"/>
      <c r="E22" s="18">
        <f>+I22+0</f>
        <v>-2587</v>
      </c>
      <c r="F22" s="18"/>
      <c r="G22" s="18">
        <f>+K22+0</f>
        <v>-2324</v>
      </c>
      <c r="H22" s="61"/>
      <c r="I22" s="18">
        <v>-2587</v>
      </c>
      <c r="J22" s="18"/>
      <c r="K22" s="18">
        <v>-2324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1"/>
      <c r="I23" s="18"/>
      <c r="J23" s="18"/>
      <c r="K23" s="18"/>
      <c r="L23" s="20"/>
      <c r="M23" s="19"/>
    </row>
    <row r="24" spans="1:13" ht="18">
      <c r="A24" s="2"/>
      <c r="B24" s="10"/>
      <c r="C24" s="30" t="s">
        <v>3</v>
      </c>
      <c r="D24" s="13"/>
      <c r="E24" s="62">
        <f>E29-E26</f>
        <v>-484</v>
      </c>
      <c r="F24" s="18"/>
      <c r="G24" s="62">
        <f>G29-+G26-+G27</f>
        <v>3274</v>
      </c>
      <c r="H24" s="61"/>
      <c r="I24" s="62">
        <f>I29-+I26</f>
        <v>-484</v>
      </c>
      <c r="J24" s="18"/>
      <c r="K24" s="62">
        <f>K29-+K26-+K27</f>
        <v>3274</v>
      </c>
      <c r="L24" s="33"/>
      <c r="M24" s="19"/>
    </row>
    <row r="25" spans="1:13" ht="18">
      <c r="A25" s="2"/>
      <c r="B25" s="10"/>
      <c r="C25" s="13"/>
      <c r="D25" s="13"/>
      <c r="E25" s="18"/>
      <c r="F25" s="18"/>
      <c r="G25" s="18"/>
      <c r="H25" s="61"/>
      <c r="I25" s="18"/>
      <c r="J25" s="18"/>
      <c r="K25" s="18"/>
      <c r="L25" s="34"/>
      <c r="M25" s="19"/>
    </row>
    <row r="26" spans="1:13" ht="18">
      <c r="A26" s="2"/>
      <c r="B26" s="10"/>
      <c r="C26" s="13" t="s">
        <v>4</v>
      </c>
      <c r="D26" s="13"/>
      <c r="E26" s="18">
        <f>+I26+0</f>
        <v>-6359</v>
      </c>
      <c r="F26" s="18"/>
      <c r="G26" s="18">
        <f>+K26+0</f>
        <v>-5488</v>
      </c>
      <c r="H26" s="61"/>
      <c r="I26" s="18">
        <v>-6359</v>
      </c>
      <c r="J26" s="18"/>
      <c r="K26" s="18">
        <v>-5488</v>
      </c>
      <c r="L26" s="34"/>
      <c r="M26" s="19"/>
    </row>
    <row r="27" spans="1:13" ht="18">
      <c r="A27" s="2"/>
      <c r="B27" s="10"/>
      <c r="C27" s="13"/>
      <c r="D27" s="13"/>
      <c r="E27" s="18"/>
      <c r="F27" s="18"/>
      <c r="G27" s="18"/>
      <c r="H27" s="61"/>
      <c r="I27" s="18"/>
      <c r="J27" s="18"/>
      <c r="K27" s="18"/>
      <c r="L27" s="34"/>
      <c r="M27" s="19"/>
    </row>
    <row r="28" spans="1:13" ht="18">
      <c r="A28" s="2"/>
      <c r="B28" s="10"/>
      <c r="C28" s="13"/>
      <c r="D28" s="13"/>
      <c r="E28" s="23"/>
      <c r="F28" s="18"/>
      <c r="G28" s="23"/>
      <c r="H28" s="61"/>
      <c r="I28" s="23"/>
      <c r="J28" s="18"/>
      <c r="K28" s="23"/>
      <c r="L28" s="34"/>
      <c r="M28" s="19"/>
    </row>
    <row r="29" spans="1:13" ht="18">
      <c r="A29" s="2"/>
      <c r="B29" s="10"/>
      <c r="C29" s="30" t="s">
        <v>5</v>
      </c>
      <c r="D29" s="13"/>
      <c r="E29" s="24">
        <f>+I29+0</f>
        <v>-6843</v>
      </c>
      <c r="F29" s="18"/>
      <c r="G29" s="24">
        <f>+K29+0</f>
        <v>-2214</v>
      </c>
      <c r="H29" s="61"/>
      <c r="I29" s="24">
        <v>-6843</v>
      </c>
      <c r="J29" s="18"/>
      <c r="K29" s="24">
        <v>-2214</v>
      </c>
      <c r="L29" s="33"/>
      <c r="M29" s="19"/>
    </row>
    <row r="30" spans="1:13" ht="18">
      <c r="A30" s="2"/>
      <c r="B30" s="10"/>
      <c r="C30" s="13"/>
      <c r="D30" s="13"/>
      <c r="E30" s="18"/>
      <c r="F30" s="18"/>
      <c r="G30" s="18"/>
      <c r="H30" s="61"/>
      <c r="I30" s="18"/>
      <c r="J30" s="18"/>
      <c r="K30" s="18"/>
      <c r="L30" s="34"/>
      <c r="M30" s="19"/>
    </row>
    <row r="31" spans="1:13" ht="18">
      <c r="A31" s="2"/>
      <c r="B31" s="10"/>
      <c r="C31" s="13" t="s">
        <v>6</v>
      </c>
      <c r="D31" s="13"/>
      <c r="E31" s="18">
        <f>+I31+0</f>
        <v>-12</v>
      </c>
      <c r="F31" s="18"/>
      <c r="G31" s="18">
        <f>+K31+0</f>
        <v>-40</v>
      </c>
      <c r="H31" s="61"/>
      <c r="I31" s="18">
        <v>-12</v>
      </c>
      <c r="J31" s="18"/>
      <c r="K31" s="18">
        <v>-40</v>
      </c>
      <c r="L31" s="34"/>
      <c r="M31" s="19"/>
    </row>
    <row r="32" spans="1:13" ht="18">
      <c r="A32" s="2"/>
      <c r="B32" s="10"/>
      <c r="C32" s="13"/>
      <c r="D32" s="13"/>
      <c r="E32" s="23"/>
      <c r="F32" s="18"/>
      <c r="G32" s="23"/>
      <c r="H32" s="61"/>
      <c r="I32" s="23"/>
      <c r="J32" s="18"/>
      <c r="K32" s="23"/>
      <c r="L32" s="34"/>
      <c r="M32" s="19"/>
    </row>
    <row r="33" spans="1:13" ht="18">
      <c r="A33" s="2"/>
      <c r="B33" s="10"/>
      <c r="C33" s="30" t="s">
        <v>7</v>
      </c>
      <c r="D33" s="13"/>
      <c r="E33" s="24">
        <f>SUM(E28:E31)</f>
        <v>-6855</v>
      </c>
      <c r="F33" s="18"/>
      <c r="G33" s="24">
        <f>SUM(G28:G31)</f>
        <v>-2254</v>
      </c>
      <c r="H33" s="61"/>
      <c r="I33" s="24">
        <f>SUM(I28:I31)</f>
        <v>-6855</v>
      </c>
      <c r="J33" s="18"/>
      <c r="K33" s="24">
        <f>SUM(K28:K31)</f>
        <v>-2254</v>
      </c>
      <c r="L33" s="33"/>
      <c r="M33" s="19"/>
    </row>
    <row r="34" spans="1:13" ht="18">
      <c r="A34" s="2"/>
      <c r="B34" s="10"/>
      <c r="C34" s="13"/>
      <c r="D34" s="13"/>
      <c r="E34" s="18"/>
      <c r="F34" s="18"/>
      <c r="G34" s="18"/>
      <c r="H34" s="61"/>
      <c r="I34" s="18"/>
      <c r="J34" s="18"/>
      <c r="K34" s="18"/>
      <c r="L34" s="34"/>
      <c r="M34" s="19"/>
    </row>
    <row r="35" spans="1:13" ht="18">
      <c r="A35" s="2"/>
      <c r="B35" s="10"/>
      <c r="C35" s="13" t="s">
        <v>8</v>
      </c>
      <c r="D35" s="13"/>
      <c r="E35" s="18">
        <f>+I35-0</f>
        <v>960</v>
      </c>
      <c r="F35" s="18"/>
      <c r="G35" s="18">
        <f>+K35-0</f>
        <v>1039</v>
      </c>
      <c r="H35" s="61"/>
      <c r="I35" s="18">
        <v>960</v>
      </c>
      <c r="J35" s="18"/>
      <c r="K35" s="18">
        <v>1039</v>
      </c>
      <c r="L35" s="34"/>
      <c r="M35" s="19"/>
    </row>
    <row r="36" spans="1:13" ht="18.75" thickBot="1">
      <c r="A36" s="2"/>
      <c r="B36" s="10"/>
      <c r="C36" s="13"/>
      <c r="D36" s="13"/>
      <c r="E36" s="18"/>
      <c r="F36" s="18"/>
      <c r="G36" s="18"/>
      <c r="H36" s="61"/>
      <c r="I36" s="18"/>
      <c r="J36" s="18"/>
      <c r="K36" s="18"/>
      <c r="L36" s="34"/>
      <c r="M36" s="19"/>
    </row>
    <row r="37" spans="1:13" ht="18.75" thickBot="1">
      <c r="A37" s="2"/>
      <c r="B37" s="10"/>
      <c r="C37" s="30" t="s">
        <v>9</v>
      </c>
      <c r="D37" s="13"/>
      <c r="E37" s="25">
        <f>SUM(E32:E35)</f>
        <v>-5895</v>
      </c>
      <c r="F37" s="18"/>
      <c r="G37" s="25">
        <f>SUM(G32:G35)</f>
        <v>-1215</v>
      </c>
      <c r="H37" s="61"/>
      <c r="I37" s="25">
        <f>SUM(I32:I35)</f>
        <v>-5895</v>
      </c>
      <c r="J37" s="18"/>
      <c r="K37" s="25">
        <f>SUM(K32:K35)</f>
        <v>-1215</v>
      </c>
      <c r="L37" s="33"/>
      <c r="M37" s="19"/>
    </row>
    <row r="38" spans="1:13" ht="18">
      <c r="A38" s="2"/>
      <c r="B38" s="10"/>
      <c r="C38" s="13"/>
      <c r="D38" s="13"/>
      <c r="E38" s="26"/>
      <c r="F38" s="18"/>
      <c r="G38" s="26"/>
      <c r="H38" s="61"/>
      <c r="I38" s="26"/>
      <c r="J38" s="18"/>
      <c r="K38" s="26"/>
      <c r="L38" s="34"/>
      <c r="M38" s="19"/>
    </row>
    <row r="39" spans="1:13" ht="18">
      <c r="A39" s="2"/>
      <c r="B39" s="10"/>
      <c r="C39" s="13"/>
      <c r="D39" s="13"/>
      <c r="E39" s="18"/>
      <c r="F39" s="18"/>
      <c r="G39" s="18"/>
      <c r="H39" s="61"/>
      <c r="I39" s="61"/>
      <c r="J39" s="61"/>
      <c r="K39" s="61"/>
      <c r="L39" s="27"/>
      <c r="M39" s="19"/>
    </row>
    <row r="40" spans="1:13" ht="18">
      <c r="A40" s="7"/>
      <c r="B40" s="28"/>
      <c r="C40" s="63" t="s">
        <v>10</v>
      </c>
      <c r="D40" s="63"/>
      <c r="E40" s="64">
        <f>+I40</f>
        <v>-6.01</v>
      </c>
      <c r="F40" s="64"/>
      <c r="G40" s="64">
        <f>+K40</f>
        <v>-1.24</v>
      </c>
      <c r="H40" s="63"/>
      <c r="I40" s="63">
        <v>-6.01</v>
      </c>
      <c r="J40" s="63"/>
      <c r="K40" s="63">
        <v>-1.24</v>
      </c>
      <c r="L40" s="35"/>
      <c r="M40" s="28"/>
    </row>
    <row r="41" spans="1:13" ht="18">
      <c r="A41" s="2"/>
      <c r="B41" s="10"/>
      <c r="C41" s="13" t="s">
        <v>111</v>
      </c>
      <c r="D41" s="13"/>
      <c r="E41" s="29" t="s">
        <v>14</v>
      </c>
      <c r="F41" s="18"/>
      <c r="G41" s="29" t="s">
        <v>14</v>
      </c>
      <c r="H41" s="65"/>
      <c r="I41" s="66" t="s">
        <v>14</v>
      </c>
      <c r="J41" s="65"/>
      <c r="K41" s="66" t="s">
        <v>14</v>
      </c>
      <c r="L41" s="36"/>
      <c r="M41" s="19"/>
    </row>
    <row r="42" spans="1:13" ht="18">
      <c r="A42" s="2"/>
      <c r="B42" s="10"/>
      <c r="C42" s="5"/>
      <c r="D42" s="13"/>
      <c r="E42" s="18"/>
      <c r="F42" s="18"/>
      <c r="G42" s="18"/>
      <c r="H42" s="65"/>
      <c r="I42" s="65"/>
      <c r="J42" s="65"/>
      <c r="K42" s="65"/>
      <c r="L42" s="19"/>
      <c r="M42" s="19"/>
    </row>
    <row r="43" spans="1:13" ht="15.75">
      <c r="A43" s="2"/>
      <c r="B43" s="10"/>
      <c r="C43" s="10"/>
      <c r="D43" s="10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.75">
      <c r="A44" s="2"/>
      <c r="B44" s="10"/>
      <c r="C44" s="10"/>
      <c r="D44" s="31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8">
      <c r="A45" s="2"/>
      <c r="B45" s="10"/>
      <c r="C45" s="30" t="s">
        <v>11</v>
      </c>
      <c r="D45" s="3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2"/>
      <c r="B46" s="10"/>
      <c r="C46" s="30" t="s">
        <v>78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2"/>
      <c r="B47" s="2"/>
      <c r="C47" s="10"/>
      <c r="D47" s="2"/>
      <c r="E47" s="2"/>
      <c r="F47" s="37"/>
      <c r="G47" s="2"/>
      <c r="H47" s="37"/>
      <c r="I47" s="2"/>
      <c r="J47" s="37"/>
      <c r="K47" s="2"/>
      <c r="L47" s="2"/>
      <c r="M47" s="2"/>
    </row>
    <row r="48" spans="3:13" ht="15.75">
      <c r="C48" s="2"/>
      <c r="D48" s="2"/>
      <c r="E48" s="2"/>
      <c r="F48" s="37"/>
      <c r="G48" s="2"/>
      <c r="H48" s="37"/>
      <c r="I48" s="2"/>
      <c r="J48" s="37"/>
      <c r="K48" s="2"/>
      <c r="L48" s="2"/>
      <c r="M48" s="2"/>
    </row>
    <row r="49" spans="3:13" ht="15.75">
      <c r="C49" s="2"/>
      <c r="D49" s="2"/>
      <c r="E49" s="2"/>
      <c r="F49" s="37"/>
      <c r="G49" s="2"/>
      <c r="H49" s="37"/>
      <c r="I49" s="2"/>
      <c r="J49" s="37"/>
      <c r="K49" s="2"/>
      <c r="L49" s="2"/>
      <c r="M49" s="2"/>
    </row>
    <row r="50" spans="3:13" ht="15.75">
      <c r="C50" s="2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3:13" ht="1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</sheetData>
  <printOptions horizontalCentered="1"/>
  <pageMargins left="0.5" right="0.5" top="0.5" bottom="0.5" header="0.25" footer="0"/>
  <pageSetup horizontalDpi="300" verticalDpi="300" orientation="portrait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8"/>
  <sheetViews>
    <sheetView showOutlineSymbols="0" view="pageBreakPreview" zoomScale="60" zoomScaleNormal="60" workbookViewId="0" topLeftCell="A2">
      <selection activeCell="C13" sqref="C13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6.3359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59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60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106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95</v>
      </c>
      <c r="C7" s="46"/>
      <c r="D7" s="46"/>
      <c r="E7" s="10"/>
      <c r="F7" s="10"/>
      <c r="G7" s="10"/>
      <c r="H7" s="10"/>
      <c r="I7" s="10"/>
      <c r="J7" s="10"/>
    </row>
    <row r="8" spans="1:10" ht="1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5.75">
      <c r="A9" s="10"/>
      <c r="B9" s="31"/>
      <c r="C9" s="31"/>
      <c r="D9" s="31"/>
      <c r="E9" s="14" t="s">
        <v>24</v>
      </c>
      <c r="F9" s="10"/>
      <c r="G9" s="14" t="s">
        <v>99</v>
      </c>
      <c r="H9" s="10"/>
      <c r="I9" s="10"/>
      <c r="J9" s="10"/>
    </row>
    <row r="10" spans="1:10" ht="15.75">
      <c r="A10" s="10"/>
      <c r="B10" s="31"/>
      <c r="C10" s="31"/>
      <c r="D10" s="31"/>
      <c r="E10" s="14" t="s">
        <v>79</v>
      </c>
      <c r="F10" s="10"/>
      <c r="G10" s="14" t="s">
        <v>70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13</v>
      </c>
      <c r="F11" s="10"/>
      <c r="G11" s="14" t="s">
        <v>13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83</v>
      </c>
      <c r="C13" s="13"/>
      <c r="D13" s="13"/>
      <c r="E13" s="43">
        <v>451819</v>
      </c>
      <c r="F13" s="13"/>
      <c r="G13" s="43">
        <v>423178</v>
      </c>
      <c r="H13" s="10"/>
      <c r="I13" s="10"/>
      <c r="J13" s="10"/>
    </row>
    <row r="14" spans="1:10" ht="18">
      <c r="A14" s="10"/>
      <c r="B14" s="13"/>
      <c r="C14" s="13"/>
      <c r="D14" s="13"/>
      <c r="E14" s="43"/>
      <c r="F14" s="13"/>
      <c r="G14" s="43"/>
      <c r="H14" s="10"/>
      <c r="I14" s="10"/>
      <c r="J14" s="10"/>
    </row>
    <row r="15" spans="1:10" ht="18">
      <c r="A15" s="10"/>
      <c r="B15" s="13" t="s">
        <v>16</v>
      </c>
      <c r="C15" s="13"/>
      <c r="D15" s="13"/>
      <c r="E15" s="43"/>
      <c r="F15" s="13"/>
      <c r="G15" s="43"/>
      <c r="H15" s="10"/>
      <c r="I15" s="10"/>
      <c r="J15" s="10"/>
    </row>
    <row r="16" spans="1:10" ht="18">
      <c r="A16" s="10"/>
      <c r="B16" s="13" t="s">
        <v>84</v>
      </c>
      <c r="C16" s="13"/>
      <c r="D16" s="13"/>
      <c r="E16" s="43">
        <v>4729</v>
      </c>
      <c r="F16" s="13"/>
      <c r="G16" s="43">
        <v>4792</v>
      </c>
      <c r="H16" s="10"/>
      <c r="I16" s="10"/>
      <c r="J16" s="10"/>
    </row>
    <row r="17" spans="1:10" ht="18">
      <c r="A17" s="10"/>
      <c r="B17" s="13" t="s">
        <v>17</v>
      </c>
      <c r="C17" s="13"/>
      <c r="D17" s="13"/>
      <c r="E17" s="43">
        <v>11242</v>
      </c>
      <c r="F17" s="13"/>
      <c r="G17" s="43">
        <v>11242</v>
      </c>
      <c r="H17" s="10"/>
      <c r="I17" s="10"/>
      <c r="J17" s="10"/>
    </row>
    <row r="18" spans="1:10" ht="18">
      <c r="A18" s="10"/>
      <c r="B18" s="13" t="s">
        <v>18</v>
      </c>
      <c r="C18" s="13"/>
      <c r="D18" s="13"/>
      <c r="E18" s="43">
        <v>9604</v>
      </c>
      <c r="F18" s="13"/>
      <c r="G18" s="43">
        <v>9270</v>
      </c>
      <c r="H18" s="10"/>
      <c r="I18" s="10"/>
      <c r="J18" s="10"/>
    </row>
    <row r="19" spans="1:10" ht="18">
      <c r="A19" s="10"/>
      <c r="B19" s="13" t="s">
        <v>85</v>
      </c>
      <c r="C19" s="13"/>
      <c r="D19" s="13"/>
      <c r="E19" s="43">
        <v>10042</v>
      </c>
      <c r="F19" s="13"/>
      <c r="G19" s="43">
        <v>10017</v>
      </c>
      <c r="H19" s="10"/>
      <c r="I19" s="10"/>
      <c r="J19" s="10"/>
    </row>
    <row r="20" spans="1:10" ht="18">
      <c r="A20" s="10"/>
      <c r="B20" s="13"/>
      <c r="C20" s="13"/>
      <c r="D20" s="13"/>
      <c r="E20" s="43"/>
      <c r="F20" s="13"/>
      <c r="G20" s="43"/>
      <c r="H20" s="10"/>
      <c r="I20" s="10"/>
      <c r="J20" s="10"/>
    </row>
    <row r="21" spans="1:10" ht="18">
      <c r="A21" s="10"/>
      <c r="B21" s="13" t="s">
        <v>19</v>
      </c>
      <c r="C21" s="13"/>
      <c r="D21" s="13"/>
      <c r="E21" s="43"/>
      <c r="F21" s="13"/>
      <c r="G21" s="43"/>
      <c r="H21" s="10"/>
      <c r="I21" s="10"/>
      <c r="J21" s="10"/>
    </row>
    <row r="22" spans="1:10" ht="18">
      <c r="A22" s="10"/>
      <c r="B22" s="13"/>
      <c r="C22" s="13" t="s">
        <v>23</v>
      </c>
      <c r="D22" s="13"/>
      <c r="E22" s="43">
        <v>9445</v>
      </c>
      <c r="F22" s="13"/>
      <c r="G22" s="43">
        <v>9529</v>
      </c>
      <c r="H22" s="10"/>
      <c r="I22" s="10"/>
      <c r="J22" s="10"/>
    </row>
    <row r="23" spans="1:10" ht="18">
      <c r="A23" s="10"/>
      <c r="B23" s="13"/>
      <c r="C23" s="13" t="s">
        <v>81</v>
      </c>
      <c r="D23" s="13"/>
      <c r="E23" s="43">
        <v>134750</v>
      </c>
      <c r="F23" s="13"/>
      <c r="G23" s="43">
        <v>136746</v>
      </c>
      <c r="H23" s="10"/>
      <c r="I23" s="10"/>
      <c r="J23" s="10"/>
    </row>
    <row r="24" spans="1:10" ht="18">
      <c r="A24" s="10"/>
      <c r="B24" s="13"/>
      <c r="C24" s="13" t="s">
        <v>66</v>
      </c>
      <c r="D24" s="13"/>
      <c r="E24" s="43">
        <v>4500</v>
      </c>
      <c r="F24" s="13"/>
      <c r="G24" s="43">
        <v>4500</v>
      </c>
      <c r="H24" s="10"/>
      <c r="I24" s="10"/>
      <c r="J24" s="10"/>
    </row>
    <row r="25" spans="1:10" ht="18">
      <c r="A25" s="10"/>
      <c r="B25" s="13"/>
      <c r="C25" s="13" t="s">
        <v>80</v>
      </c>
      <c r="D25" s="13"/>
      <c r="E25" s="43">
        <v>2697</v>
      </c>
      <c r="F25" s="13"/>
      <c r="G25" s="43">
        <v>1087</v>
      </c>
      <c r="H25" s="10"/>
      <c r="I25" s="10"/>
      <c r="J25" s="10"/>
    </row>
    <row r="26" spans="1:10" ht="18">
      <c r="A26" s="10"/>
      <c r="B26" s="13"/>
      <c r="C26" s="13" t="s">
        <v>82</v>
      </c>
      <c r="D26" s="13"/>
      <c r="E26" s="43">
        <v>5422</v>
      </c>
      <c r="F26" s="13"/>
      <c r="G26" s="43">
        <v>6345</v>
      </c>
      <c r="H26" s="10"/>
      <c r="I26" s="10"/>
      <c r="J26" s="10"/>
    </row>
    <row r="27" spans="1:10" ht="18">
      <c r="A27" s="10"/>
      <c r="B27" s="13"/>
      <c r="C27" s="13"/>
      <c r="D27" s="13"/>
      <c r="E27" s="43"/>
      <c r="F27" s="13"/>
      <c r="G27" s="43"/>
      <c r="H27" s="10"/>
      <c r="I27" s="10"/>
      <c r="J27" s="10"/>
    </row>
    <row r="28" spans="1:10" ht="18">
      <c r="A28" s="10"/>
      <c r="B28" s="13"/>
      <c r="C28" s="13"/>
      <c r="D28" s="13"/>
      <c r="E28" s="44">
        <f>SUM(E21:E26)</f>
        <v>156814</v>
      </c>
      <c r="F28" s="13"/>
      <c r="G28" s="44">
        <f>SUM(G21:G26)</f>
        <v>158207</v>
      </c>
      <c r="H28" s="10"/>
      <c r="I28" s="10"/>
      <c r="J28" s="10"/>
    </row>
    <row r="29" spans="1:10" ht="18">
      <c r="A29" s="10"/>
      <c r="B29" s="13"/>
      <c r="C29" s="13"/>
      <c r="D29" s="13"/>
      <c r="E29" s="44"/>
      <c r="F29" s="13"/>
      <c r="G29" s="44"/>
      <c r="H29" s="10"/>
      <c r="I29" s="10"/>
      <c r="J29" s="10"/>
    </row>
    <row r="30" spans="1:10" ht="18">
      <c r="A30" s="10"/>
      <c r="B30" s="13" t="s">
        <v>20</v>
      </c>
      <c r="C30" s="13"/>
      <c r="D30" s="13"/>
      <c r="E30" s="43"/>
      <c r="F30" s="13"/>
      <c r="G30" s="43"/>
      <c r="H30" s="10"/>
      <c r="I30" s="10"/>
      <c r="J30" s="10"/>
    </row>
    <row r="31" spans="1:10" ht="18">
      <c r="A31" s="10"/>
      <c r="B31" s="13"/>
      <c r="C31" s="13" t="s">
        <v>86</v>
      </c>
      <c r="D31" s="13"/>
      <c r="E31" s="43">
        <f>37585-2</f>
        <v>37583</v>
      </c>
      <c r="F31" s="13"/>
      <c r="G31" s="43">
        <v>50872</v>
      </c>
      <c r="H31" s="10"/>
      <c r="I31" s="10"/>
      <c r="J31" s="10"/>
    </row>
    <row r="32" spans="1:10" ht="18">
      <c r="A32" s="10"/>
      <c r="B32" s="13"/>
      <c r="C32" s="13" t="s">
        <v>87</v>
      </c>
      <c r="D32" s="13"/>
      <c r="E32" s="43">
        <v>41173</v>
      </c>
      <c r="F32" s="13"/>
      <c r="G32" s="43">
        <v>25215</v>
      </c>
      <c r="H32" s="10"/>
      <c r="I32" s="10"/>
      <c r="J32" s="10"/>
    </row>
    <row r="33" spans="1:10" ht="18">
      <c r="A33" s="10"/>
      <c r="B33" s="13"/>
      <c r="C33" s="13" t="s">
        <v>61</v>
      </c>
      <c r="D33" s="13"/>
      <c r="E33" s="43">
        <v>254</v>
      </c>
      <c r="F33" s="13"/>
      <c r="G33" s="43">
        <v>286</v>
      </c>
      <c r="H33" s="10"/>
      <c r="I33" s="10"/>
      <c r="J33" s="10"/>
    </row>
    <row r="34" spans="1:10" ht="18">
      <c r="A34" s="10"/>
      <c r="B34" s="13"/>
      <c r="C34" s="13" t="s">
        <v>6</v>
      </c>
      <c r="D34" s="13"/>
      <c r="E34" s="43">
        <v>241</v>
      </c>
      <c r="F34" s="13"/>
      <c r="G34" s="43">
        <v>597</v>
      </c>
      <c r="H34" s="10"/>
      <c r="I34" s="10"/>
      <c r="J34" s="10"/>
    </row>
    <row r="35" spans="1:10" ht="18">
      <c r="A35" s="10"/>
      <c r="B35" s="13"/>
      <c r="C35" s="13"/>
      <c r="D35" s="13"/>
      <c r="E35" s="43"/>
      <c r="F35" s="13"/>
      <c r="G35" s="43"/>
      <c r="H35" s="10"/>
      <c r="I35" s="10"/>
      <c r="J35" s="10"/>
    </row>
    <row r="36" spans="1:10" ht="18">
      <c r="A36" s="10"/>
      <c r="B36" s="13"/>
      <c r="C36" s="13"/>
      <c r="D36" s="13"/>
      <c r="E36" s="44">
        <f>SUM(E29:E34)</f>
        <v>79251</v>
      </c>
      <c r="F36" s="13"/>
      <c r="G36" s="44">
        <f>SUM(G29:G34)</f>
        <v>76970</v>
      </c>
      <c r="H36" s="10"/>
      <c r="I36" s="10"/>
      <c r="J36" s="10"/>
    </row>
    <row r="37" spans="1:10" ht="18">
      <c r="A37" s="10"/>
      <c r="B37" s="13"/>
      <c r="C37" s="13"/>
      <c r="D37" s="13"/>
      <c r="E37" s="44"/>
      <c r="F37" s="13"/>
      <c r="G37" s="44"/>
      <c r="H37" s="10"/>
      <c r="I37" s="10"/>
      <c r="J37" s="10"/>
    </row>
    <row r="38" spans="1:10" ht="18">
      <c r="A38" s="10"/>
      <c r="B38" s="13" t="s">
        <v>21</v>
      </c>
      <c r="C38" s="13"/>
      <c r="D38" s="13"/>
      <c r="E38" s="43">
        <f>E28-E36</f>
        <v>77563</v>
      </c>
      <c r="F38" s="13"/>
      <c r="G38" s="43">
        <f>G28-G36</f>
        <v>81237</v>
      </c>
      <c r="H38" s="10"/>
      <c r="I38" s="10"/>
      <c r="J38" s="10"/>
    </row>
    <row r="39" spans="1:10" ht="18.75" thickBot="1">
      <c r="A39" s="10"/>
      <c r="B39" s="13"/>
      <c r="C39" s="13"/>
      <c r="D39" s="13"/>
      <c r="E39" s="43"/>
      <c r="F39" s="13"/>
      <c r="G39" s="43"/>
      <c r="H39" s="10"/>
      <c r="I39" s="10"/>
      <c r="J39" s="10"/>
    </row>
    <row r="40" spans="1:10" ht="18.75" thickBot="1">
      <c r="A40" s="10"/>
      <c r="B40" s="13"/>
      <c r="C40" s="13"/>
      <c r="D40" s="13"/>
      <c r="E40" s="45">
        <f>E38+SUM(E12:E20)</f>
        <v>564999</v>
      </c>
      <c r="F40" s="13"/>
      <c r="G40" s="45">
        <f>G38+SUM(G12:G20)</f>
        <v>539736</v>
      </c>
      <c r="H40" s="10"/>
      <c r="I40" s="10"/>
      <c r="J40" s="10"/>
    </row>
    <row r="41" spans="1:10" ht="18">
      <c r="A41" s="10"/>
      <c r="B41" s="13"/>
      <c r="C41" s="13"/>
      <c r="D41" s="13"/>
      <c r="E41" s="45"/>
      <c r="F41" s="13"/>
      <c r="G41" s="45"/>
      <c r="H41" s="10"/>
      <c r="I41" s="10"/>
      <c r="J41" s="10"/>
    </row>
    <row r="42" spans="1:10" ht="18">
      <c r="A42" s="10"/>
      <c r="B42" s="13"/>
      <c r="C42" s="13"/>
      <c r="D42" s="13"/>
      <c r="E42" s="43"/>
      <c r="F42" s="13"/>
      <c r="G42" s="43"/>
      <c r="H42" s="10"/>
      <c r="I42" s="10"/>
      <c r="J42" s="10"/>
    </row>
    <row r="43" spans="1:10" ht="18">
      <c r="A43" s="10"/>
      <c r="B43" s="13" t="s">
        <v>108</v>
      </c>
      <c r="C43" s="13"/>
      <c r="D43" s="13"/>
      <c r="E43" s="43">
        <v>98120</v>
      </c>
      <c r="F43" s="13"/>
      <c r="G43" s="43">
        <v>98120</v>
      </c>
      <c r="H43" s="10"/>
      <c r="I43" s="10"/>
      <c r="J43" s="10"/>
    </row>
    <row r="44" spans="1:10" ht="18">
      <c r="A44" s="10"/>
      <c r="B44" s="13" t="s">
        <v>22</v>
      </c>
      <c r="C44" s="13"/>
      <c r="D44" s="13"/>
      <c r="E44" s="43">
        <f>+E47-E43-E45</f>
        <v>93484</v>
      </c>
      <c r="F44" s="13"/>
      <c r="G44" s="43">
        <f>+G47-G43-G45</f>
        <v>93209</v>
      </c>
      <c r="H44" s="10"/>
      <c r="I44" s="10"/>
      <c r="J44" s="10"/>
    </row>
    <row r="45" spans="1:10" ht="18">
      <c r="A45" s="10"/>
      <c r="B45" s="13" t="s">
        <v>88</v>
      </c>
      <c r="C45" s="13"/>
      <c r="D45" s="13"/>
      <c r="E45" s="18">
        <v>-63</v>
      </c>
      <c r="F45" s="18"/>
      <c r="G45" s="18">
        <v>-63</v>
      </c>
      <c r="H45" s="10"/>
      <c r="I45" s="10"/>
      <c r="J45" s="10"/>
    </row>
    <row r="46" spans="1:10" ht="18">
      <c r="A46" s="10"/>
      <c r="B46" s="13"/>
      <c r="C46" s="13"/>
      <c r="D46" s="13"/>
      <c r="E46" s="18"/>
      <c r="F46" s="18"/>
      <c r="G46" s="18"/>
      <c r="H46" s="10"/>
      <c r="I46" s="10"/>
      <c r="J46" s="10"/>
    </row>
    <row r="47" spans="1:10" ht="18">
      <c r="A47" s="10"/>
      <c r="B47" s="13" t="s">
        <v>109</v>
      </c>
      <c r="C47" s="13"/>
      <c r="D47" s="13"/>
      <c r="E47" s="44">
        <f>+'Equity Change'!M24</f>
        <v>191541</v>
      </c>
      <c r="F47" s="13"/>
      <c r="G47" s="44">
        <v>191266</v>
      </c>
      <c r="H47" s="10"/>
      <c r="I47" s="10"/>
      <c r="J47" s="10"/>
    </row>
    <row r="48" spans="1:10" ht="18">
      <c r="A48" s="10"/>
      <c r="B48" s="13"/>
      <c r="C48" s="13"/>
      <c r="D48" s="13"/>
      <c r="E48" s="43"/>
      <c r="F48" s="13"/>
      <c r="G48" s="43"/>
      <c r="H48" s="10"/>
      <c r="I48" s="10"/>
      <c r="J48" s="10"/>
    </row>
    <row r="49" spans="1:10" ht="18">
      <c r="A49" s="10"/>
      <c r="B49" s="13" t="s">
        <v>107</v>
      </c>
      <c r="C49" s="13"/>
      <c r="D49" s="13"/>
      <c r="E49" s="43">
        <v>1005</v>
      </c>
      <c r="F49" s="13"/>
      <c r="G49" s="43">
        <v>1734</v>
      </c>
      <c r="H49" s="10"/>
      <c r="I49" s="10"/>
      <c r="J49" s="10"/>
    </row>
    <row r="50" spans="1:10" ht="18">
      <c r="A50" s="10"/>
      <c r="B50" s="13"/>
      <c r="C50" s="13"/>
      <c r="D50" s="13"/>
      <c r="E50" s="43"/>
      <c r="F50" s="13"/>
      <c r="G50" s="43"/>
      <c r="H50" s="10"/>
      <c r="I50" s="10"/>
      <c r="J50" s="10"/>
    </row>
    <row r="51" spans="1:10" ht="18">
      <c r="A51" s="10"/>
      <c r="B51" s="13" t="s">
        <v>110</v>
      </c>
      <c r="C51" s="13"/>
      <c r="D51" s="13"/>
      <c r="E51" s="43"/>
      <c r="F51" s="13"/>
      <c r="G51" s="43"/>
      <c r="H51" s="10"/>
      <c r="I51" s="10"/>
      <c r="J51" s="10"/>
    </row>
    <row r="52" spans="1:10" ht="18">
      <c r="A52" s="10"/>
      <c r="B52" s="13"/>
      <c r="C52" s="13" t="s">
        <v>113</v>
      </c>
      <c r="D52" s="13"/>
      <c r="E52" s="43">
        <v>55935</v>
      </c>
      <c r="F52" s="13"/>
      <c r="G52" s="43">
        <v>48577</v>
      </c>
      <c r="H52" s="10"/>
      <c r="I52" s="10"/>
      <c r="J52" s="10"/>
    </row>
    <row r="53" spans="1:10" ht="18">
      <c r="A53" s="10"/>
      <c r="B53" s="13"/>
      <c r="C53" s="13" t="s">
        <v>58</v>
      </c>
      <c r="D53" s="13"/>
      <c r="E53" s="43">
        <v>180165</v>
      </c>
      <c r="F53" s="13"/>
      <c r="G53" s="43">
        <v>162510</v>
      </c>
      <c r="H53" s="10"/>
      <c r="I53" s="10"/>
      <c r="J53" s="10"/>
    </row>
    <row r="54" spans="1:10" ht="18">
      <c r="A54" s="10"/>
      <c r="B54" s="13"/>
      <c r="C54" s="13" t="s">
        <v>61</v>
      </c>
      <c r="D54" s="13"/>
      <c r="E54" s="43">
        <v>140</v>
      </c>
      <c r="F54" s="13"/>
      <c r="G54" s="43">
        <v>173</v>
      </c>
      <c r="H54" s="10"/>
      <c r="I54" s="10"/>
      <c r="J54" s="10"/>
    </row>
    <row r="55" spans="1:10" ht="18">
      <c r="A55" s="10"/>
      <c r="B55" s="13"/>
      <c r="C55" s="13" t="s">
        <v>62</v>
      </c>
      <c r="D55" s="13"/>
      <c r="E55" s="43">
        <v>90899</v>
      </c>
      <c r="F55" s="13"/>
      <c r="G55" s="43">
        <v>90162</v>
      </c>
      <c r="H55" s="10"/>
      <c r="I55" s="10"/>
      <c r="J55" s="10"/>
    </row>
    <row r="56" spans="1:10" ht="18">
      <c r="A56" s="10"/>
      <c r="B56" s="13"/>
      <c r="C56" s="13" t="s">
        <v>67</v>
      </c>
      <c r="D56" s="13"/>
      <c r="E56" s="43">
        <v>45000</v>
      </c>
      <c r="F56" s="13"/>
      <c r="G56" s="43">
        <v>45000</v>
      </c>
      <c r="H56" s="10"/>
      <c r="I56" s="10"/>
      <c r="J56" s="10"/>
    </row>
    <row r="57" spans="1:10" ht="18">
      <c r="A57" s="10"/>
      <c r="B57" s="13"/>
      <c r="C57" s="13" t="s">
        <v>63</v>
      </c>
      <c r="D57" s="13"/>
      <c r="E57" s="43">
        <v>314</v>
      </c>
      <c r="F57" s="13"/>
      <c r="G57" s="43">
        <v>314</v>
      </c>
      <c r="H57" s="10"/>
      <c r="I57" s="10"/>
      <c r="J57" s="10"/>
    </row>
    <row r="58" spans="1:10" ht="18.75" thickBot="1">
      <c r="A58" s="10"/>
      <c r="B58" s="13"/>
      <c r="C58" s="13"/>
      <c r="D58" s="13"/>
      <c r="E58" s="43"/>
      <c r="F58" s="13"/>
      <c r="G58" s="43"/>
      <c r="H58" s="10"/>
      <c r="I58" s="10"/>
      <c r="J58" s="10"/>
    </row>
    <row r="59" spans="1:10" ht="18.75" thickBot="1">
      <c r="A59" s="10"/>
      <c r="B59" s="13"/>
      <c r="C59" s="13"/>
      <c r="D59" s="13"/>
      <c r="E59" s="45">
        <f>SUM(E47:E57)</f>
        <v>564999</v>
      </c>
      <c r="F59" s="13"/>
      <c r="G59" s="45">
        <f>SUM(G47:G57)</f>
        <v>539736</v>
      </c>
      <c r="H59" s="10"/>
      <c r="I59" s="10"/>
      <c r="J59" s="10"/>
    </row>
    <row r="60" spans="1:10" ht="18">
      <c r="A60" s="10"/>
      <c r="B60" s="13"/>
      <c r="C60" s="13"/>
      <c r="D60" s="13"/>
      <c r="E60" s="45"/>
      <c r="F60" s="13"/>
      <c r="G60" s="45"/>
      <c r="H60" s="10"/>
      <c r="I60" s="10"/>
      <c r="J60" s="10"/>
    </row>
    <row r="61" spans="1:10" ht="18">
      <c r="A61" s="10"/>
      <c r="B61" s="13"/>
      <c r="C61" s="13"/>
      <c r="D61" s="13"/>
      <c r="E61" s="13"/>
      <c r="F61" s="13"/>
      <c r="G61" s="13"/>
      <c r="H61" s="10"/>
      <c r="I61" s="10"/>
      <c r="J61" s="10"/>
    </row>
    <row r="62" spans="1:10" ht="15.75">
      <c r="A62" s="10"/>
      <c r="B62" s="31" t="s">
        <v>112</v>
      </c>
      <c r="C62" s="31"/>
      <c r="D62" s="31"/>
      <c r="E62" s="10"/>
      <c r="F62" s="10"/>
      <c r="G62" s="10"/>
      <c r="H62" s="10"/>
      <c r="I62" s="10"/>
      <c r="J62" s="10"/>
    </row>
    <row r="63" spans="1:10" ht="15.75">
      <c r="A63" s="10"/>
      <c r="B63" s="31" t="str">
        <f>'Income Statemen'!C46</f>
        <v> Annual Financial Report for the year ended 31st March 2003)</v>
      </c>
      <c r="C63" s="31"/>
      <c r="D63" s="31"/>
      <c r="E63" s="10"/>
      <c r="F63" s="10"/>
      <c r="G63" s="10"/>
      <c r="H63" s="10"/>
      <c r="I63" s="10"/>
      <c r="J63" s="10"/>
    </row>
    <row r="64" spans="1:10" ht="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8.75">
      <c r="A66" s="2"/>
      <c r="B66" s="3"/>
      <c r="C66" s="3"/>
      <c r="D66" s="3"/>
      <c r="E66" s="3"/>
      <c r="F66" s="3"/>
      <c r="G66" s="3"/>
      <c r="H66" s="3"/>
      <c r="I66" s="3"/>
      <c r="J66" s="5"/>
    </row>
    <row r="67" spans="1:10" ht="18.75">
      <c r="A67" s="2"/>
      <c r="B67" s="3"/>
      <c r="C67" s="3"/>
      <c r="D67" s="3"/>
      <c r="E67" s="3"/>
      <c r="F67" s="3"/>
      <c r="G67" s="3"/>
      <c r="H67" s="3"/>
      <c r="I67" s="3"/>
      <c r="J67" s="5"/>
    </row>
    <row r="68" spans="1:10" ht="18.75">
      <c r="A68" s="2"/>
      <c r="B68" s="3"/>
      <c r="C68" s="3"/>
      <c r="D68" s="3"/>
      <c r="E68" s="4"/>
      <c r="F68" s="4"/>
      <c r="G68" s="4"/>
      <c r="H68" s="3"/>
      <c r="I68" s="3"/>
      <c r="J68" s="5"/>
    </row>
    <row r="69" spans="2:10" ht="18">
      <c r="B69" s="5"/>
      <c r="C69" s="5"/>
      <c r="D69" s="5"/>
      <c r="E69" s="5"/>
      <c r="F69" s="5"/>
      <c r="G69" s="5"/>
      <c r="H69" s="5"/>
      <c r="I69" s="5"/>
      <c r="J69" s="5"/>
    </row>
    <row r="70" spans="2:10" ht="18">
      <c r="B70" s="5"/>
      <c r="C70" s="5"/>
      <c r="D70" s="5"/>
      <c r="E70" s="5"/>
      <c r="F70" s="5"/>
      <c r="G70" s="5"/>
      <c r="H70" s="5"/>
      <c r="I70" s="5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</sheetData>
  <printOptions horizontalCentered="1"/>
  <pageMargins left="0.5" right="0.5" top="0.5" bottom="0.5" header="0" footer="0"/>
  <pageSetup fitToHeight="1" fitToWidth="1" horizontalDpi="300" verticalDpi="300" orientation="portrait" scale="64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showOutlineSymbols="0" view="pageBreakPreview" zoomScale="60" zoomScaleNormal="60" workbookViewId="0" topLeftCell="A5">
      <selection activeCell="C14" sqref="C14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9.6640625" style="1" customWidth="1"/>
    <col min="4" max="4" width="3.6640625" style="1" customWidth="1"/>
    <col min="5" max="5" width="9.77734375" style="1" customWidth="1"/>
    <col min="6" max="6" width="3.10546875" style="1" customWidth="1"/>
    <col min="7" max="7" width="10.5546875" style="1" customWidth="1"/>
    <col min="8" max="8" width="12.21484375" style="1" customWidth="1"/>
    <col min="9" max="9" width="12.77734375" style="1" customWidth="1"/>
    <col min="10" max="10" width="3.6640625" style="1" customWidth="1"/>
    <col min="11" max="11" width="12.88671875" style="1" customWidth="1"/>
    <col min="12" max="12" width="3.5546875" style="1" customWidth="1"/>
    <col min="13" max="13" width="10.77734375" style="1" customWidth="1"/>
    <col min="14" max="16384" width="9.6640625" style="1" customWidth="1"/>
  </cols>
  <sheetData>
    <row r="1" spans="1:14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3.25">
      <c r="A3" s="10"/>
      <c r="B3" s="47" t="s">
        <v>59</v>
      </c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10"/>
      <c r="B4" s="41" t="s">
        <v>60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0.25">
      <c r="A6" s="10"/>
      <c r="B6" s="40" t="s">
        <v>64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0.25">
      <c r="A7" s="10"/>
      <c r="B7" s="40" t="str">
        <f>+'Income Statemen'!C7</f>
        <v>FOR THE QUARTER ENDED 30 JUNE 2003</v>
      </c>
      <c r="C7" s="10"/>
      <c r="D7" s="3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8">
      <c r="A8" s="10"/>
      <c r="B8" s="12"/>
      <c r="C8" s="10"/>
      <c r="D8" s="3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>
      <c r="A9" s="10"/>
      <c r="B9" s="12"/>
      <c r="C9" s="10"/>
      <c r="D9" s="30"/>
      <c r="E9" s="10"/>
      <c r="F9" s="10"/>
      <c r="G9" s="31" t="s">
        <v>105</v>
      </c>
      <c r="H9" s="10"/>
      <c r="I9" s="10"/>
      <c r="J9" s="10"/>
      <c r="K9" s="48" t="s">
        <v>39</v>
      </c>
      <c r="L9" s="10"/>
      <c r="M9" s="10"/>
      <c r="N9" s="10"/>
    </row>
    <row r="10" spans="1:256" ht="15.75">
      <c r="A10" s="10"/>
      <c r="B10" s="46"/>
      <c r="C10" s="10"/>
      <c r="D10" s="10"/>
      <c r="E10" s="10"/>
      <c r="F10" s="10"/>
      <c r="G10" s="10"/>
      <c r="H10" s="10"/>
      <c r="I10" s="39"/>
      <c r="J10" s="10"/>
      <c r="K10" s="14" t="s">
        <v>22</v>
      </c>
      <c r="L10" s="10"/>
      <c r="M10" s="10"/>
      <c r="N10" s="1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14" ht="15">
      <c r="A11" s="10"/>
      <c r="B11" s="10"/>
      <c r="C11" s="10"/>
      <c r="D11" s="10"/>
      <c r="E11" s="10"/>
      <c r="F11" s="10"/>
      <c r="G11" s="10"/>
      <c r="H11" s="10"/>
      <c r="I11" s="15" t="s">
        <v>37</v>
      </c>
      <c r="J11" s="10"/>
      <c r="K11" s="10"/>
      <c r="L11" s="10"/>
      <c r="M11" s="10"/>
      <c r="N11" s="10"/>
    </row>
    <row r="12" spans="1:14" ht="15.75">
      <c r="A12" s="10"/>
      <c r="B12" s="10"/>
      <c r="C12" s="15"/>
      <c r="D12" s="15"/>
      <c r="E12" s="15"/>
      <c r="F12" s="10"/>
      <c r="G12" s="15" t="s">
        <v>30</v>
      </c>
      <c r="H12" s="15" t="s">
        <v>30</v>
      </c>
      <c r="I12" s="15" t="s">
        <v>38</v>
      </c>
      <c r="J12" s="15"/>
      <c r="K12" s="15"/>
      <c r="L12" s="14"/>
      <c r="M12" s="14"/>
      <c r="N12" s="10"/>
    </row>
    <row r="13" spans="1:14" ht="15.75">
      <c r="A13" s="10"/>
      <c r="B13" s="10"/>
      <c r="C13" s="15" t="s">
        <v>30</v>
      </c>
      <c r="D13" s="15"/>
      <c r="E13" s="15" t="s">
        <v>32</v>
      </c>
      <c r="F13" s="10"/>
      <c r="G13" s="15" t="s">
        <v>34</v>
      </c>
      <c r="H13" s="15" t="s">
        <v>36</v>
      </c>
      <c r="I13" s="15" t="s">
        <v>98</v>
      </c>
      <c r="J13" s="15"/>
      <c r="K13" s="15" t="s">
        <v>40</v>
      </c>
      <c r="L13" s="14"/>
      <c r="M13" s="15"/>
      <c r="N13" s="10"/>
    </row>
    <row r="14" spans="1:14" ht="15.75">
      <c r="A14" s="10"/>
      <c r="B14" s="10"/>
      <c r="C14" s="49" t="s">
        <v>31</v>
      </c>
      <c r="D14" s="15"/>
      <c r="E14" s="49" t="s">
        <v>33</v>
      </c>
      <c r="F14" s="10"/>
      <c r="G14" s="49" t="s">
        <v>35</v>
      </c>
      <c r="H14" s="49" t="s">
        <v>35</v>
      </c>
      <c r="I14" s="49" t="s">
        <v>35</v>
      </c>
      <c r="J14" s="15"/>
      <c r="K14" s="49" t="s">
        <v>41</v>
      </c>
      <c r="L14" s="14"/>
      <c r="M14" s="49" t="s">
        <v>42</v>
      </c>
      <c r="N14" s="10"/>
    </row>
    <row r="15" spans="1:14" ht="15">
      <c r="A15" s="10"/>
      <c r="B15" s="10"/>
      <c r="C15" s="15" t="s">
        <v>13</v>
      </c>
      <c r="D15" s="10"/>
      <c r="E15" s="15" t="s">
        <v>13</v>
      </c>
      <c r="F15" s="10"/>
      <c r="G15" s="15" t="s">
        <v>13</v>
      </c>
      <c r="H15" s="15" t="s">
        <v>13</v>
      </c>
      <c r="I15" s="15" t="s">
        <v>13</v>
      </c>
      <c r="J15" s="10"/>
      <c r="K15" s="15" t="s">
        <v>13</v>
      </c>
      <c r="L15" s="10"/>
      <c r="M15" s="15" t="s">
        <v>13</v>
      </c>
      <c r="N15" s="10"/>
    </row>
    <row r="16" spans="1:14" ht="18">
      <c r="A16" s="10"/>
      <c r="B16" s="30" t="s">
        <v>91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18">
      <c r="A17" s="10"/>
      <c r="B17" s="12" t="s">
        <v>92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</row>
    <row r="18" spans="1:14" ht="18">
      <c r="A18" s="10"/>
      <c r="B18" s="13" t="s">
        <v>25</v>
      </c>
      <c r="C18" s="18">
        <f>'Balance Sheet'!G43</f>
        <v>98120</v>
      </c>
      <c r="D18" s="18"/>
      <c r="E18" s="18">
        <v>-63</v>
      </c>
      <c r="F18" s="13"/>
      <c r="G18" s="18">
        <v>62898</v>
      </c>
      <c r="H18" s="18">
        <v>8930</v>
      </c>
      <c r="I18" s="18">
        <v>6803</v>
      </c>
      <c r="J18" s="18"/>
      <c r="K18" s="18">
        <v>14578</v>
      </c>
      <c r="L18" s="18"/>
      <c r="M18" s="18">
        <f>SUM(C18:K18)</f>
        <v>191266</v>
      </c>
      <c r="N18" s="10"/>
    </row>
    <row r="19" spans="1:14" ht="18">
      <c r="A19" s="10"/>
      <c r="B19" s="13" t="s">
        <v>89</v>
      </c>
      <c r="C19" s="18"/>
      <c r="D19" s="18"/>
      <c r="E19" s="18"/>
      <c r="F19" s="13"/>
      <c r="G19" s="18"/>
      <c r="H19" s="18"/>
      <c r="I19" s="18"/>
      <c r="J19" s="18"/>
      <c r="K19" s="18"/>
      <c r="L19" s="18"/>
      <c r="M19" s="18"/>
      <c r="N19" s="10"/>
    </row>
    <row r="20" spans="1:14" ht="18">
      <c r="A20" s="10"/>
      <c r="B20" s="13"/>
      <c r="C20" s="18"/>
      <c r="D20" s="18"/>
      <c r="E20" s="18"/>
      <c r="F20" s="13"/>
      <c r="G20" s="18"/>
      <c r="H20" s="18"/>
      <c r="I20" s="18"/>
      <c r="J20" s="18"/>
      <c r="K20" s="18"/>
      <c r="L20" s="18"/>
      <c r="M20" s="18"/>
      <c r="N20" s="10"/>
    </row>
    <row r="21" spans="1:14" ht="18">
      <c r="A21" s="10"/>
      <c r="B21" s="13" t="s">
        <v>27</v>
      </c>
      <c r="C21" s="29">
        <f>C24-C18</f>
        <v>0</v>
      </c>
      <c r="D21" s="18"/>
      <c r="E21" s="29">
        <v>0</v>
      </c>
      <c r="F21" s="13"/>
      <c r="G21" s="29">
        <v>0</v>
      </c>
      <c r="H21" s="29">
        <v>0</v>
      </c>
      <c r="I21" s="29">
        <v>6170</v>
      </c>
      <c r="J21" s="18"/>
      <c r="K21" s="29">
        <v>-5895</v>
      </c>
      <c r="L21" s="18"/>
      <c r="M21" s="18">
        <f>SUM(C21:K21)</f>
        <v>275</v>
      </c>
      <c r="N21" s="10"/>
    </row>
    <row r="22" spans="1:14" ht="18">
      <c r="A22" s="10"/>
      <c r="B22" s="13" t="s">
        <v>28</v>
      </c>
      <c r="C22" s="50"/>
      <c r="D22" s="18"/>
      <c r="E22" s="18"/>
      <c r="F22" s="13"/>
      <c r="G22" s="18"/>
      <c r="H22" s="18"/>
      <c r="I22" s="18"/>
      <c r="J22" s="18"/>
      <c r="K22" s="18"/>
      <c r="L22" s="18"/>
      <c r="M22" s="18"/>
      <c r="N22" s="10"/>
    </row>
    <row r="23" spans="1:14" ht="18.75" thickBot="1">
      <c r="A23" s="10"/>
      <c r="B23" s="13"/>
      <c r="C23" s="18"/>
      <c r="D23" s="18"/>
      <c r="E23" s="18"/>
      <c r="F23" s="13"/>
      <c r="G23" s="18"/>
      <c r="H23" s="18"/>
      <c r="I23" s="18"/>
      <c r="J23" s="18"/>
      <c r="K23" s="18"/>
      <c r="L23" s="18"/>
      <c r="M23" s="18"/>
      <c r="N23" s="10"/>
    </row>
    <row r="24" spans="1:14" ht="18.75" thickBot="1">
      <c r="A24" s="10"/>
      <c r="B24" s="30" t="s">
        <v>90</v>
      </c>
      <c r="C24" s="25">
        <f>'Balance Sheet'!E43</f>
        <v>98120</v>
      </c>
      <c r="D24" s="24"/>
      <c r="E24" s="25">
        <f>SUM(E18:E23)</f>
        <v>-63</v>
      </c>
      <c r="F24" s="13"/>
      <c r="G24" s="25">
        <f>SUM(G18:G23)</f>
        <v>62898</v>
      </c>
      <c r="H24" s="25">
        <f>SUM(H18:H23)</f>
        <v>8930</v>
      </c>
      <c r="I24" s="25">
        <f>SUM(I18:I23)</f>
        <v>12973</v>
      </c>
      <c r="J24" s="24"/>
      <c r="K24" s="25">
        <f>SUM(K18:K23)</f>
        <v>8683</v>
      </c>
      <c r="L24" s="24"/>
      <c r="M24" s="25">
        <f>SUM(M18:M23)</f>
        <v>191541</v>
      </c>
      <c r="N24" s="10"/>
    </row>
    <row r="25" spans="1:14" ht="18">
      <c r="A25" s="10"/>
      <c r="B25" s="13"/>
      <c r="C25" s="26"/>
      <c r="D25" s="18"/>
      <c r="E25" s="26"/>
      <c r="F25" s="13"/>
      <c r="G25" s="26"/>
      <c r="H25" s="26"/>
      <c r="I25" s="26"/>
      <c r="J25" s="18"/>
      <c r="K25" s="26"/>
      <c r="L25" s="18"/>
      <c r="M25" s="26"/>
      <c r="N25" s="10"/>
    </row>
    <row r="26" spans="1:14" ht="18">
      <c r="A26" s="10"/>
      <c r="B26" s="10"/>
      <c r="C26" s="18"/>
      <c r="D26" s="18"/>
      <c r="E26" s="18"/>
      <c r="F26" s="13"/>
      <c r="G26" s="18"/>
      <c r="H26" s="18"/>
      <c r="I26" s="18"/>
      <c r="J26" s="18"/>
      <c r="K26" s="18"/>
      <c r="L26" s="18"/>
      <c r="M26" s="18"/>
      <c r="N26" s="10"/>
    </row>
    <row r="27" spans="1:14" ht="18">
      <c r="A27" s="10"/>
      <c r="B27" s="10"/>
      <c r="C27" s="18"/>
      <c r="D27" s="18"/>
      <c r="E27" s="18"/>
      <c r="F27" s="13"/>
      <c r="G27" s="18"/>
      <c r="H27" s="18"/>
      <c r="I27" s="18"/>
      <c r="J27" s="18"/>
      <c r="K27" s="18"/>
      <c r="L27" s="18"/>
      <c r="M27" s="18"/>
      <c r="N27" s="10"/>
    </row>
    <row r="28" spans="1:14" ht="18">
      <c r="A28" s="10"/>
      <c r="B28" s="31" t="str">
        <f>+B16</f>
        <v>3 months quarter</v>
      </c>
      <c r="C28" s="18"/>
      <c r="D28" s="18"/>
      <c r="E28" s="18"/>
      <c r="F28" s="13"/>
      <c r="G28" s="18"/>
      <c r="H28" s="18"/>
      <c r="I28" s="18"/>
      <c r="J28" s="18"/>
      <c r="K28" s="18"/>
      <c r="L28" s="18"/>
      <c r="M28" s="18"/>
      <c r="N28" s="10"/>
    </row>
    <row r="29" spans="1:14" ht="18">
      <c r="A29" s="10"/>
      <c r="B29" s="12" t="s">
        <v>93</v>
      </c>
      <c r="C29" s="18"/>
      <c r="D29" s="18"/>
      <c r="E29" s="18"/>
      <c r="F29" s="13"/>
      <c r="G29" s="18"/>
      <c r="H29" s="18"/>
      <c r="I29" s="18"/>
      <c r="J29" s="18"/>
      <c r="K29" s="18"/>
      <c r="L29" s="18"/>
      <c r="M29" s="18"/>
      <c r="N29" s="10"/>
    </row>
    <row r="30" spans="1:14" ht="18">
      <c r="A30" s="10"/>
      <c r="B30" s="13" t="s">
        <v>25</v>
      </c>
      <c r="C30" s="18">
        <v>98120</v>
      </c>
      <c r="D30" s="18"/>
      <c r="E30" s="18">
        <v>-63</v>
      </c>
      <c r="F30" s="13"/>
      <c r="G30" s="18">
        <v>62898</v>
      </c>
      <c r="H30" s="18">
        <v>8930</v>
      </c>
      <c r="I30" s="18">
        <v>-2609</v>
      </c>
      <c r="J30" s="18"/>
      <c r="K30" s="18">
        <v>26280</v>
      </c>
      <c r="L30" s="18"/>
      <c r="M30" s="18">
        <f>SUM(C30:K30)</f>
        <v>193556</v>
      </c>
      <c r="N30" s="10"/>
    </row>
    <row r="31" spans="1:14" ht="18">
      <c r="A31" s="10"/>
      <c r="B31" s="13" t="s">
        <v>26</v>
      </c>
      <c r="C31" s="18"/>
      <c r="D31" s="18"/>
      <c r="E31" s="18"/>
      <c r="F31" s="13"/>
      <c r="G31" s="18"/>
      <c r="H31" s="18"/>
      <c r="I31" s="18"/>
      <c r="J31" s="18"/>
      <c r="K31" s="18"/>
      <c r="L31" s="18"/>
      <c r="M31" s="18"/>
      <c r="N31" s="10"/>
    </row>
    <row r="32" spans="1:14" ht="18">
      <c r="A32" s="10"/>
      <c r="B32" s="13"/>
      <c r="C32" s="18"/>
      <c r="D32" s="18"/>
      <c r="E32" s="18"/>
      <c r="F32" s="13"/>
      <c r="G32" s="18"/>
      <c r="H32" s="18"/>
      <c r="I32" s="18"/>
      <c r="J32" s="18"/>
      <c r="K32" s="18"/>
      <c r="L32" s="18"/>
      <c r="M32" s="18"/>
      <c r="N32" s="10"/>
    </row>
    <row r="33" spans="1:14" ht="18">
      <c r="A33" s="10"/>
      <c r="B33" s="13" t="s">
        <v>27</v>
      </c>
      <c r="C33" s="29">
        <f>C36-C30</f>
        <v>0</v>
      </c>
      <c r="D33" s="18"/>
      <c r="E33" s="29">
        <f>E36-E30</f>
        <v>0</v>
      </c>
      <c r="F33" s="13"/>
      <c r="G33" s="29">
        <f>G36-G30</f>
        <v>0</v>
      </c>
      <c r="H33" s="29">
        <f>H36-H30</f>
        <v>0</v>
      </c>
      <c r="I33" s="29">
        <f>I36-I30</f>
        <v>5517</v>
      </c>
      <c r="J33" s="18"/>
      <c r="K33" s="29">
        <f>K36-K30</f>
        <v>-1215</v>
      </c>
      <c r="L33" s="18"/>
      <c r="M33" s="18">
        <f>SUM(C33:K33)</f>
        <v>4302</v>
      </c>
      <c r="N33" s="10"/>
    </row>
    <row r="34" spans="1:14" ht="18">
      <c r="A34" s="10"/>
      <c r="B34" s="13" t="s">
        <v>28</v>
      </c>
      <c r="C34" s="50"/>
      <c r="D34" s="18"/>
      <c r="E34" s="18"/>
      <c r="F34" s="13"/>
      <c r="G34" s="18"/>
      <c r="H34" s="18"/>
      <c r="I34" s="18"/>
      <c r="J34" s="18"/>
      <c r="K34" s="18"/>
      <c r="L34" s="18"/>
      <c r="M34" s="18"/>
      <c r="N34" s="10"/>
    </row>
    <row r="35" spans="1:14" ht="18.75" thickBot="1">
      <c r="A35" s="10"/>
      <c r="B35" s="13"/>
      <c r="C35" s="18"/>
      <c r="D35" s="18"/>
      <c r="E35" s="18"/>
      <c r="F35" s="13"/>
      <c r="G35" s="18"/>
      <c r="H35" s="18"/>
      <c r="I35" s="18"/>
      <c r="J35" s="18"/>
      <c r="K35" s="18"/>
      <c r="L35" s="18"/>
      <c r="M35" s="18"/>
      <c r="N35" s="10"/>
    </row>
    <row r="36" spans="1:14" ht="18.75" thickBot="1">
      <c r="A36" s="10"/>
      <c r="B36" s="30" t="s">
        <v>90</v>
      </c>
      <c r="C36" s="25">
        <v>98120</v>
      </c>
      <c r="D36" s="24"/>
      <c r="E36" s="25">
        <v>-63</v>
      </c>
      <c r="F36" s="13"/>
      <c r="G36" s="25">
        <v>62898</v>
      </c>
      <c r="H36" s="25">
        <v>8930</v>
      </c>
      <c r="I36" s="25">
        <v>2908</v>
      </c>
      <c r="J36" s="24"/>
      <c r="K36" s="25">
        <v>25065</v>
      </c>
      <c r="L36" s="24"/>
      <c r="M36" s="25">
        <f>SUM(C36:L36)</f>
        <v>197858</v>
      </c>
      <c r="N36" s="10"/>
    </row>
    <row r="37" spans="1:14" ht="18">
      <c r="A37" s="10"/>
      <c r="B37" s="10"/>
      <c r="C37" s="26"/>
      <c r="D37" s="18"/>
      <c r="E37" s="26"/>
      <c r="F37" s="13"/>
      <c r="G37" s="26"/>
      <c r="H37" s="26"/>
      <c r="I37" s="26"/>
      <c r="J37" s="18"/>
      <c r="K37" s="26"/>
      <c r="L37" s="18"/>
      <c r="M37" s="26"/>
      <c r="N37" s="10"/>
    </row>
    <row r="38" spans="1:14" ht="15">
      <c r="A38" s="10"/>
      <c r="B38" s="10"/>
      <c r="C38" s="20"/>
      <c r="D38" s="20"/>
      <c r="E38" s="20"/>
      <c r="F38" s="10"/>
      <c r="G38" s="20"/>
      <c r="H38" s="20"/>
      <c r="I38" s="20"/>
      <c r="J38" s="20"/>
      <c r="K38" s="20"/>
      <c r="L38" s="20"/>
      <c r="M38" s="20"/>
      <c r="N38" s="10"/>
    </row>
    <row r="39" spans="1:14" ht="15">
      <c r="A39" s="10"/>
      <c r="B39" s="1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0"/>
      <c r="N39" s="10"/>
    </row>
    <row r="40" spans="1:14" ht="15">
      <c r="A40" s="10"/>
      <c r="B40" s="1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0"/>
      <c r="N40" s="10"/>
    </row>
    <row r="41" spans="1:14" ht="18">
      <c r="A41" s="10"/>
      <c r="B41" s="30" t="s">
        <v>29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8">
      <c r="A42" s="10"/>
      <c r="B42" s="30" t="s">
        <v>94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printOptions horizontalCentered="1"/>
  <pageMargins left="0.5" right="0.5" top="0.5" bottom="0.5" header="0" footer="0"/>
  <pageSetup horizontalDpi="300" verticalDpi="300" orientation="landscape" scale="65" r:id="rId2"/>
  <headerFooter alignWithMargins="0">
    <oddFooter>&amp;R&amp;F&amp;D&amp;T</oddFooter>
  </headerFooter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102"/>
  <sheetViews>
    <sheetView showOutlineSymbols="0" view="pageBreakPreview" zoomScale="60" workbookViewId="0" topLeftCell="A1">
      <selection activeCell="C11" sqref="C11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30.88671875" style="1" customWidth="1"/>
    <col min="5" max="5" width="12.88671875" style="1" customWidth="1"/>
    <col min="6" max="6" width="3.99609375" style="1" customWidth="1"/>
    <col min="7" max="16384" width="9.6640625" style="1" customWidth="1"/>
  </cols>
  <sheetData>
    <row r="1" spans="1:7" ht="15">
      <c r="A1" s="10"/>
      <c r="B1" s="10"/>
      <c r="C1" s="10"/>
      <c r="D1" s="10"/>
      <c r="E1" s="10"/>
      <c r="F1" s="10"/>
      <c r="G1" s="10"/>
    </row>
    <row r="2" spans="1:7" ht="15">
      <c r="A2" s="10"/>
      <c r="B2" s="10"/>
      <c r="C2" s="10"/>
      <c r="D2" s="10"/>
      <c r="E2" s="10"/>
      <c r="F2" s="10"/>
      <c r="G2" s="10"/>
    </row>
    <row r="3" spans="1:7" ht="23.25">
      <c r="A3" s="10"/>
      <c r="B3" s="11" t="s">
        <v>59</v>
      </c>
      <c r="C3" s="11"/>
      <c r="D3" s="11"/>
      <c r="E3" s="10"/>
      <c r="F3" s="10"/>
      <c r="G3" s="10"/>
    </row>
    <row r="4" spans="1:7" ht="15">
      <c r="A4" s="10"/>
      <c r="B4" s="41" t="s">
        <v>60</v>
      </c>
      <c r="C4" s="10"/>
      <c r="D4" s="10"/>
      <c r="E4" s="10"/>
      <c r="F4" s="10"/>
      <c r="G4" s="10"/>
    </row>
    <row r="5" spans="1:7" ht="15">
      <c r="A5" s="10"/>
      <c r="B5" s="41"/>
      <c r="C5" s="10"/>
      <c r="D5" s="10"/>
      <c r="E5" s="10"/>
      <c r="F5" s="10"/>
      <c r="G5" s="10"/>
    </row>
    <row r="6" spans="1:7" ht="18">
      <c r="A6" s="10"/>
      <c r="B6" s="12" t="s">
        <v>65</v>
      </c>
      <c r="C6" s="12"/>
      <c r="D6" s="12"/>
      <c r="E6" s="10"/>
      <c r="F6" s="10"/>
      <c r="G6" s="10"/>
    </row>
    <row r="7" spans="1:7" ht="18">
      <c r="A7" s="10"/>
      <c r="B7" s="12" t="str">
        <f>'Income Statemen'!C7</f>
        <v>FOR THE QUARTER ENDED 30 JUNE 2003</v>
      </c>
      <c r="C7" s="12"/>
      <c r="D7" s="12"/>
      <c r="E7" s="13"/>
      <c r="F7" s="13"/>
      <c r="G7" s="10"/>
    </row>
    <row r="8" spans="1:7" ht="18">
      <c r="A8" s="10"/>
      <c r="B8" s="30"/>
      <c r="C8" s="30"/>
      <c r="D8" s="30"/>
      <c r="E8" s="42"/>
      <c r="F8" s="42"/>
      <c r="G8" s="10"/>
    </row>
    <row r="9" spans="1:7" ht="18">
      <c r="A9" s="10"/>
      <c r="B9" s="30"/>
      <c r="C9" s="30"/>
      <c r="D9" s="30"/>
      <c r="E9" s="42">
        <v>2003</v>
      </c>
      <c r="F9" s="52"/>
      <c r="G9" s="10"/>
    </row>
    <row r="10" spans="1:7" ht="18">
      <c r="A10" s="10"/>
      <c r="B10" s="30"/>
      <c r="C10" s="30"/>
      <c r="D10" s="30"/>
      <c r="E10" s="51" t="s">
        <v>100</v>
      </c>
      <c r="F10" s="52"/>
      <c r="G10" s="10"/>
    </row>
    <row r="11" spans="1:7" ht="18">
      <c r="A11" s="10"/>
      <c r="B11" s="30"/>
      <c r="C11" s="30"/>
      <c r="D11" s="30"/>
      <c r="E11" s="42" t="s">
        <v>101</v>
      </c>
      <c r="F11" s="52"/>
      <c r="G11" s="10"/>
    </row>
    <row r="12" spans="1:7" ht="18">
      <c r="A12" s="10"/>
      <c r="B12" s="30"/>
      <c r="C12" s="30"/>
      <c r="D12" s="30"/>
      <c r="E12" s="51" t="s">
        <v>102</v>
      </c>
      <c r="F12" s="52"/>
      <c r="G12" s="10"/>
    </row>
    <row r="13" spans="1:7" ht="18">
      <c r="A13" s="10"/>
      <c r="B13" s="13"/>
      <c r="C13" s="13"/>
      <c r="D13" s="13"/>
      <c r="E13" s="14" t="s">
        <v>13</v>
      </c>
      <c r="F13" s="53"/>
      <c r="G13" s="10"/>
    </row>
    <row r="14" spans="1:7" ht="18">
      <c r="A14" s="10"/>
      <c r="B14" s="30" t="s">
        <v>115</v>
      </c>
      <c r="C14" s="13"/>
      <c r="D14" s="13"/>
      <c r="E14" s="54"/>
      <c r="F14" s="55"/>
      <c r="G14" s="10"/>
    </row>
    <row r="15" spans="1:7" ht="18">
      <c r="A15" s="10"/>
      <c r="B15" s="30"/>
      <c r="C15" s="13"/>
      <c r="D15" s="13"/>
      <c r="E15" s="54"/>
      <c r="F15" s="55"/>
      <c r="G15" s="10"/>
    </row>
    <row r="16" spans="1:7" ht="18">
      <c r="A16" s="10"/>
      <c r="B16" s="13" t="s">
        <v>104</v>
      </c>
      <c r="C16" s="13"/>
      <c r="D16" s="13"/>
      <c r="E16" s="18">
        <v>-6843</v>
      </c>
      <c r="F16" s="22"/>
      <c r="G16" s="10"/>
    </row>
    <row r="17" spans="1:7" ht="18">
      <c r="A17" s="10"/>
      <c r="B17" s="13"/>
      <c r="C17" s="13"/>
      <c r="D17" s="13"/>
      <c r="E17" s="18"/>
      <c r="F17" s="22"/>
      <c r="G17" s="10"/>
    </row>
    <row r="18" spans="1:7" ht="18">
      <c r="A18" s="10"/>
      <c r="B18" s="13" t="s">
        <v>43</v>
      </c>
      <c r="C18" s="13"/>
      <c r="D18" s="13"/>
      <c r="E18" s="18"/>
      <c r="F18" s="22"/>
      <c r="G18" s="10"/>
    </row>
    <row r="19" spans="1:7" ht="18">
      <c r="A19" s="10"/>
      <c r="B19" s="13"/>
      <c r="C19" s="13" t="s">
        <v>51</v>
      </c>
      <c r="D19" s="13"/>
      <c r="E19" s="18">
        <f>1884+703+63</f>
        <v>2650</v>
      </c>
      <c r="F19" s="22"/>
      <c r="G19" s="10"/>
    </row>
    <row r="20" spans="1:7" ht="18">
      <c r="A20" s="10"/>
      <c r="B20" s="13"/>
      <c r="C20" s="13" t="s">
        <v>52</v>
      </c>
      <c r="D20" s="13"/>
      <c r="E20" s="18">
        <f>-2+56+738+84</f>
        <v>876</v>
      </c>
      <c r="F20" s="22"/>
      <c r="G20" s="10"/>
    </row>
    <row r="21" spans="1:7" ht="18">
      <c r="A21" s="10"/>
      <c r="B21" s="13"/>
      <c r="C21" s="13"/>
      <c r="D21" s="13"/>
      <c r="E21" s="18"/>
      <c r="F21" s="22"/>
      <c r="G21" s="10"/>
    </row>
    <row r="22" spans="1:7" ht="18">
      <c r="A22" s="10"/>
      <c r="B22" s="13" t="s">
        <v>44</v>
      </c>
      <c r="C22" s="13"/>
      <c r="D22" s="13"/>
      <c r="E22" s="23">
        <f>SUM(E16:E21)</f>
        <v>-3317</v>
      </c>
      <c r="F22" s="22"/>
      <c r="G22" s="10"/>
    </row>
    <row r="23" spans="1:7" ht="18">
      <c r="A23" s="10"/>
      <c r="B23" s="13"/>
      <c r="C23" s="13"/>
      <c r="D23" s="13"/>
      <c r="E23" s="18"/>
      <c r="F23" s="22"/>
      <c r="G23" s="10"/>
    </row>
    <row r="24" spans="1:7" ht="18">
      <c r="A24" s="10"/>
      <c r="B24" s="13" t="s">
        <v>45</v>
      </c>
      <c r="C24" s="13"/>
      <c r="D24" s="13"/>
      <c r="E24" s="18"/>
      <c r="F24" s="22"/>
      <c r="G24" s="10"/>
    </row>
    <row r="25" spans="1:7" ht="18">
      <c r="A25" s="10"/>
      <c r="B25" s="10"/>
      <c r="C25" s="13" t="s">
        <v>53</v>
      </c>
      <c r="D25" s="13"/>
      <c r="E25" s="18">
        <f>83+4145-41</f>
        <v>4187</v>
      </c>
      <c r="F25" s="22"/>
      <c r="G25" s="10"/>
    </row>
    <row r="26" spans="1:7" ht="18">
      <c r="A26" s="10"/>
      <c r="B26" s="10"/>
      <c r="C26" s="13" t="s">
        <v>54</v>
      </c>
      <c r="D26" s="13"/>
      <c r="E26" s="18">
        <f>-13287</f>
        <v>-13287</v>
      </c>
      <c r="F26" s="22"/>
      <c r="G26" s="10"/>
    </row>
    <row r="27" spans="1:7" ht="18">
      <c r="A27" s="10"/>
      <c r="B27" s="10"/>
      <c r="C27" s="10"/>
      <c r="D27" s="13"/>
      <c r="E27" s="18"/>
      <c r="F27" s="22"/>
      <c r="G27" s="10"/>
    </row>
    <row r="28" spans="1:7" ht="18">
      <c r="A28" s="10"/>
      <c r="B28" s="13" t="s">
        <v>46</v>
      </c>
      <c r="C28" s="13"/>
      <c r="D28" s="13"/>
      <c r="E28" s="23">
        <f>SUM(E22:E27)</f>
        <v>-12417</v>
      </c>
      <c r="F28" s="22"/>
      <c r="G28" s="10"/>
    </row>
    <row r="29" spans="1:7" ht="15.75" customHeight="1">
      <c r="A29" s="10"/>
      <c r="B29" s="13"/>
      <c r="C29" s="13"/>
      <c r="D29" s="13"/>
      <c r="E29" s="18"/>
      <c r="F29" s="22"/>
      <c r="G29" s="10"/>
    </row>
    <row r="30" spans="1:7" ht="18" hidden="1">
      <c r="A30" s="10"/>
      <c r="B30" s="13"/>
      <c r="C30" s="13" t="s">
        <v>55</v>
      </c>
      <c r="D30" s="13"/>
      <c r="E30" s="18"/>
      <c r="F30" s="22"/>
      <c r="G30" s="10"/>
    </row>
    <row r="31" spans="1:7" ht="18">
      <c r="A31" s="10"/>
      <c r="B31" s="13"/>
      <c r="C31" s="13" t="s">
        <v>68</v>
      </c>
      <c r="D31" s="13"/>
      <c r="E31" s="18">
        <f>-189</f>
        <v>-189</v>
      </c>
      <c r="F31" s="22"/>
      <c r="G31" s="10"/>
    </row>
    <row r="32" spans="1:7" ht="18">
      <c r="A32" s="10"/>
      <c r="B32" s="13"/>
      <c r="C32" s="13"/>
      <c r="D32" s="13"/>
      <c r="E32" s="18"/>
      <c r="F32" s="22"/>
      <c r="G32" s="10"/>
    </row>
    <row r="33" spans="1:7" ht="18">
      <c r="A33" s="10"/>
      <c r="B33" s="13" t="s">
        <v>47</v>
      </c>
      <c r="C33" s="13"/>
      <c r="D33" s="13"/>
      <c r="E33" s="23">
        <f>SUM(E28:E32)</f>
        <v>-12606</v>
      </c>
      <c r="F33" s="22"/>
      <c r="G33" s="10"/>
    </row>
    <row r="34" spans="1:7" ht="18">
      <c r="A34" s="10"/>
      <c r="B34" s="13"/>
      <c r="C34" s="13"/>
      <c r="D34" s="13"/>
      <c r="E34" s="23"/>
      <c r="F34" s="22"/>
      <c r="G34" s="10"/>
    </row>
    <row r="35" spans="1:7" ht="18">
      <c r="A35" s="10"/>
      <c r="B35" s="30" t="s">
        <v>116</v>
      </c>
      <c r="C35" s="13"/>
      <c r="D35" s="13"/>
      <c r="E35" s="18"/>
      <c r="F35" s="22"/>
      <c r="G35" s="10"/>
    </row>
    <row r="36" spans="1:7" ht="18">
      <c r="A36" s="10"/>
      <c r="B36" s="13"/>
      <c r="C36" s="13" t="s">
        <v>72</v>
      </c>
      <c r="D36" s="13"/>
      <c r="E36" s="18">
        <v>0</v>
      </c>
      <c r="F36" s="22"/>
      <c r="G36" s="10"/>
    </row>
    <row r="37" spans="1:7" ht="18">
      <c r="A37" s="10"/>
      <c r="B37" s="13"/>
      <c r="C37" s="13" t="s">
        <v>71</v>
      </c>
      <c r="D37" s="13"/>
      <c r="E37" s="18">
        <v>2</v>
      </c>
      <c r="F37" s="22"/>
      <c r="G37" s="10"/>
    </row>
    <row r="38" spans="1:7" ht="18">
      <c r="A38" s="10"/>
      <c r="B38" s="13"/>
      <c r="C38" s="13" t="s">
        <v>56</v>
      </c>
      <c r="D38" s="13"/>
      <c r="E38" s="18">
        <f>-80</f>
        <v>-80</v>
      </c>
      <c r="F38" s="22"/>
      <c r="G38" s="10"/>
    </row>
    <row r="39" spans="1:7" ht="18">
      <c r="A39" s="10"/>
      <c r="B39" s="13"/>
      <c r="C39" s="13"/>
      <c r="D39" s="13"/>
      <c r="E39" s="18"/>
      <c r="F39" s="22"/>
      <c r="G39" s="10"/>
    </row>
    <row r="40" spans="1:7" ht="18">
      <c r="A40" s="10"/>
      <c r="B40" s="13" t="s">
        <v>48</v>
      </c>
      <c r="C40" s="10"/>
      <c r="D40" s="13"/>
      <c r="E40" s="23">
        <f>SUM(E35:E39)</f>
        <v>-78</v>
      </c>
      <c r="F40" s="22"/>
      <c r="G40" s="10"/>
    </row>
    <row r="41" spans="1:7" ht="18">
      <c r="A41" s="10"/>
      <c r="B41" s="13"/>
      <c r="C41" s="13"/>
      <c r="D41" s="13"/>
      <c r="E41" s="23"/>
      <c r="F41" s="22"/>
      <c r="G41" s="10"/>
    </row>
    <row r="42" spans="1:7" ht="18">
      <c r="A42" s="10"/>
      <c r="B42" s="30" t="s">
        <v>117</v>
      </c>
      <c r="C42" s="13"/>
      <c r="D42" s="13"/>
      <c r="E42" s="18"/>
      <c r="F42" s="22"/>
      <c r="G42" s="10"/>
    </row>
    <row r="43" spans="1:7" ht="18">
      <c r="A43" s="10"/>
      <c r="B43" s="13"/>
      <c r="C43" s="13" t="s">
        <v>57</v>
      </c>
      <c r="D43" s="13"/>
      <c r="E43" s="18">
        <f>-2521</f>
        <v>-2521</v>
      </c>
      <c r="F43" s="22"/>
      <c r="G43" s="10"/>
    </row>
    <row r="44" spans="1:7" ht="18">
      <c r="A44" s="10"/>
      <c r="B44" s="13"/>
      <c r="C44" s="13"/>
      <c r="D44" s="13"/>
      <c r="E44" s="18"/>
      <c r="F44" s="22"/>
      <c r="G44" s="10"/>
    </row>
    <row r="45" spans="1:7" ht="18">
      <c r="A45" s="10"/>
      <c r="B45" s="13" t="s">
        <v>49</v>
      </c>
      <c r="C45" s="13"/>
      <c r="D45" s="13"/>
      <c r="E45" s="23">
        <f>SUM(E42:E44)</f>
        <v>-2521</v>
      </c>
      <c r="F45" s="22"/>
      <c r="G45" s="10"/>
    </row>
    <row r="46" spans="1:7" ht="18">
      <c r="A46" s="10"/>
      <c r="B46" s="13"/>
      <c r="C46" s="13"/>
      <c r="D46" s="13"/>
      <c r="E46" s="23"/>
      <c r="F46" s="22"/>
      <c r="G46" s="10"/>
    </row>
    <row r="47" spans="1:7" ht="18">
      <c r="A47" s="10"/>
      <c r="B47" s="30" t="s">
        <v>118</v>
      </c>
      <c r="C47" s="30"/>
      <c r="D47" s="30"/>
      <c r="E47" s="24">
        <f>E45+E40+E33</f>
        <v>-15205</v>
      </c>
      <c r="F47" s="21"/>
      <c r="G47" s="10"/>
    </row>
    <row r="48" spans="1:7" ht="18">
      <c r="A48" s="10"/>
      <c r="B48" s="13"/>
      <c r="C48" s="13"/>
      <c r="D48" s="13"/>
      <c r="E48" s="18"/>
      <c r="F48" s="22"/>
      <c r="G48" s="10"/>
    </row>
    <row r="49" spans="1:7" ht="18">
      <c r="A49" s="10"/>
      <c r="B49" s="13" t="s">
        <v>119</v>
      </c>
      <c r="C49" s="13"/>
      <c r="D49" s="13"/>
      <c r="E49" s="29">
        <f>2219</f>
        <v>2219</v>
      </c>
      <c r="F49" s="22"/>
      <c r="G49" s="10"/>
    </row>
    <row r="50" spans="1:7" ht="18">
      <c r="A50" s="10"/>
      <c r="B50" s="13"/>
      <c r="C50" s="13"/>
      <c r="D50" s="13"/>
      <c r="E50" s="18"/>
      <c r="F50" s="22"/>
      <c r="G50" s="10"/>
    </row>
    <row r="51" spans="1:7" ht="18">
      <c r="A51" s="10"/>
      <c r="B51" s="13" t="s">
        <v>120</v>
      </c>
      <c r="C51" s="13"/>
      <c r="D51" s="13"/>
      <c r="E51" s="18">
        <f>-262</f>
        <v>-262</v>
      </c>
      <c r="F51" s="22"/>
      <c r="G51" s="10"/>
    </row>
    <row r="52" spans="1:7" ht="18">
      <c r="A52" s="10"/>
      <c r="B52" s="13"/>
      <c r="C52" s="13" t="s">
        <v>121</v>
      </c>
      <c r="D52" s="13"/>
      <c r="E52" s="18"/>
      <c r="F52" s="22"/>
      <c r="G52" s="10"/>
    </row>
    <row r="53" spans="1:7" ht="18.75" thickBot="1">
      <c r="A53" s="10"/>
      <c r="B53" s="13"/>
      <c r="C53" s="13"/>
      <c r="D53" s="13"/>
      <c r="E53" s="18"/>
      <c r="F53" s="22"/>
      <c r="G53" s="10"/>
    </row>
    <row r="54" spans="1:7" ht="18.75" thickBot="1">
      <c r="A54" s="10"/>
      <c r="B54" s="30" t="s">
        <v>122</v>
      </c>
      <c r="C54" s="30"/>
      <c r="D54" s="30"/>
      <c r="E54" s="25">
        <f>SUM(E46:E53)</f>
        <v>-13248</v>
      </c>
      <c r="F54" s="21"/>
      <c r="G54" s="10"/>
    </row>
    <row r="55" spans="1:7" ht="18">
      <c r="A55" s="10"/>
      <c r="B55" s="13"/>
      <c r="C55" s="13"/>
      <c r="D55" s="13"/>
      <c r="E55" s="26"/>
      <c r="F55" s="22"/>
      <c r="G55" s="10"/>
    </row>
    <row r="56" spans="1:7" ht="18">
      <c r="A56" s="10"/>
      <c r="B56" s="13"/>
      <c r="C56" s="13"/>
      <c r="D56" s="13"/>
      <c r="E56" s="13"/>
      <c r="F56" s="56"/>
      <c r="G56" s="10"/>
    </row>
    <row r="57" spans="1:7" ht="18">
      <c r="A57" s="10"/>
      <c r="B57" s="31" t="s">
        <v>50</v>
      </c>
      <c r="C57" s="31"/>
      <c r="D57" s="30"/>
      <c r="E57" s="13"/>
      <c r="F57" s="56"/>
      <c r="G57" s="10"/>
    </row>
    <row r="58" spans="1:7" ht="18">
      <c r="A58" s="10"/>
      <c r="B58" s="31" t="s">
        <v>103</v>
      </c>
      <c r="C58" s="31"/>
      <c r="D58" s="30"/>
      <c r="E58" s="13"/>
      <c r="F58" s="56"/>
      <c r="G58" s="10"/>
    </row>
    <row r="59" spans="1:7" ht="18">
      <c r="A59" s="10"/>
      <c r="B59" s="57"/>
      <c r="C59" s="30"/>
      <c r="D59" s="30"/>
      <c r="E59" s="13"/>
      <c r="F59" s="56"/>
      <c r="G59" s="10"/>
    </row>
    <row r="60" spans="1:6" ht="18.75">
      <c r="A60" s="2"/>
      <c r="B60" s="3"/>
      <c r="C60" s="3"/>
      <c r="D60" s="3"/>
      <c r="E60" s="3"/>
      <c r="F60" s="8"/>
    </row>
    <row r="61" spans="1:6" ht="18.75">
      <c r="A61" s="2"/>
      <c r="B61" s="3"/>
      <c r="C61" s="3"/>
      <c r="D61" s="3"/>
      <c r="E61" s="3"/>
      <c r="F61" s="8"/>
    </row>
    <row r="62" spans="1:6" ht="18.75">
      <c r="A62" s="2"/>
      <c r="B62" s="3"/>
      <c r="C62" s="3"/>
      <c r="D62" s="3"/>
      <c r="E62" s="3"/>
      <c r="F62" s="8"/>
    </row>
    <row r="63" spans="1:6" ht="18.75">
      <c r="A63" s="2"/>
      <c r="B63" s="3"/>
      <c r="C63" s="3"/>
      <c r="D63" s="3"/>
      <c r="E63" s="3"/>
      <c r="F63" s="8"/>
    </row>
    <row r="64" ht="15">
      <c r="F64" s="9"/>
    </row>
    <row r="65" ht="15">
      <c r="F65" s="9"/>
    </row>
    <row r="66" ht="15">
      <c r="F66" s="9"/>
    </row>
    <row r="67" ht="15">
      <c r="F67" s="9"/>
    </row>
    <row r="68" ht="15">
      <c r="F68" s="9"/>
    </row>
    <row r="69" ht="15">
      <c r="F69" s="9"/>
    </row>
    <row r="70" ht="15">
      <c r="F70" s="9"/>
    </row>
    <row r="71" ht="15">
      <c r="F71" s="9"/>
    </row>
    <row r="72" ht="15">
      <c r="F72" s="9"/>
    </row>
    <row r="73" ht="15">
      <c r="F73" s="9"/>
    </row>
    <row r="74" ht="15">
      <c r="F74" s="9"/>
    </row>
    <row r="75" ht="15">
      <c r="F75" s="9"/>
    </row>
    <row r="76" ht="15">
      <c r="F76" s="9"/>
    </row>
    <row r="77" ht="15">
      <c r="F77" s="9"/>
    </row>
    <row r="78" ht="15">
      <c r="F78" s="9"/>
    </row>
    <row r="79" ht="15">
      <c r="F79" s="9"/>
    </row>
    <row r="80" ht="15">
      <c r="F80" s="9"/>
    </row>
    <row r="81" ht="15">
      <c r="F81" s="9"/>
    </row>
    <row r="82" ht="15">
      <c r="F82" s="9"/>
    </row>
    <row r="83" ht="15">
      <c r="F83" s="9"/>
    </row>
    <row r="84" ht="15">
      <c r="F84" s="9"/>
    </row>
    <row r="85" ht="15">
      <c r="F85" s="9"/>
    </row>
    <row r="86" ht="15">
      <c r="F86" s="9"/>
    </row>
    <row r="87" ht="15">
      <c r="F87" s="9"/>
    </row>
    <row r="88" ht="15">
      <c r="F88" s="9"/>
    </row>
    <row r="89" ht="15">
      <c r="F89" s="9"/>
    </row>
    <row r="90" ht="15">
      <c r="F90" s="9"/>
    </row>
    <row r="91" ht="15">
      <c r="F91" s="9"/>
    </row>
    <row r="92" ht="15">
      <c r="F92" s="9"/>
    </row>
    <row r="93" ht="15">
      <c r="F93" s="9"/>
    </row>
    <row r="94" ht="15">
      <c r="F94" s="9"/>
    </row>
    <row r="95" ht="15">
      <c r="F95" s="9"/>
    </row>
    <row r="96" ht="15">
      <c r="F96" s="9"/>
    </row>
    <row r="97" ht="15">
      <c r="F97" s="9"/>
    </row>
    <row r="98" ht="15">
      <c r="F98" s="9"/>
    </row>
    <row r="99" ht="15">
      <c r="F99" s="9"/>
    </row>
    <row r="100" ht="15">
      <c r="F100" s="9"/>
    </row>
    <row r="101" ht="15">
      <c r="F101" s="9"/>
    </row>
    <row r="102" ht="15">
      <c r="F102" s="9"/>
    </row>
  </sheetData>
  <printOptions horizontalCentered="1"/>
  <pageMargins left="0.5" right="0.5" top="0.5" bottom="0.5" header="0" footer="0"/>
  <pageSetup horizontalDpi="300" verticalDpi="300" orientation="portrait" scale="65" r:id="rId1"/>
  <headerFooter alignWithMargins="0">
    <oddFooter>&amp;R&amp;F&amp;D&amp;T</oddFooter>
  </headerFooter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