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5688" windowHeight="7320" activeTab="4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Sheet'!$B$1:$H$72</definedName>
    <definedName name="_xlnm.Print_Area" localSheetId="4">'Cashflow'!$B$1:$H$68</definedName>
    <definedName name="_xlnm.Print_Area" localSheetId="1">'Comprehensive'!$C$1:$L$39</definedName>
    <definedName name="_xlnm.Print_Area" localSheetId="3">'Equity Change'!$B$2:$R$50</definedName>
    <definedName name="_xlnm.Print_Area" localSheetId="0">'Income Statemen'!$C$1:$L$62</definedName>
    <definedName name="_xlnm.Print_Area">'Cashflow'!$A$3:$E$68</definedName>
  </definedNames>
  <calcPr fullCalcOnLoad="1"/>
</workbook>
</file>

<file path=xl/sharedStrings.xml><?xml version="1.0" encoding="utf-8"?>
<sst xmlns="http://schemas.openxmlformats.org/spreadsheetml/2006/main" count="233" uniqueCount="169">
  <si>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</si>
  <si>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</si>
  <si>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</si>
  <si>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</si>
  <si>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</si>
  <si>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</si>
  <si>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</si>
  <si>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</si>
  <si>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</si>
  <si>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</si>
  <si>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</si>
  <si>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</si>
  <si>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</si>
  <si>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</si>
  <si>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</si>
  <si>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</si>
  <si>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</si>
  <si>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</si>
  <si>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</si>
  <si>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</si>
  <si>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</si>
  <si>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</si>
  <si>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</si>
  <si>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</si>
  <si>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Operating profit before changes in working capital</t>
  </si>
  <si>
    <t>Non-cash items</t>
  </si>
  <si>
    <t>Non-operating items ( which are investing / financing )</t>
  </si>
  <si>
    <t>Net Change in current liabilities</t>
  </si>
  <si>
    <t>Net Bank Borrowings</t>
  </si>
  <si>
    <t>Term Loan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</si>
  <si>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</si>
  <si>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</si>
  <si>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</si>
  <si>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</si>
  <si>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</si>
  <si>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</si>
  <si>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</si>
  <si>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</si>
  <si>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</si>
  <si>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</si>
  <si>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</si>
  <si>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</si>
  <si>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</si>
  <si>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</si>
  <si>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</si>
  <si>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</si>
  <si>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</si>
  <si>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</si>
  <si>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</si>
  <si>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</si>
  <si>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</si>
  <si>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</si>
  <si>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</si>
  <si>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</si>
  <si>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</si>
  <si>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</si>
  <si>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</si>
  <si>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</si>
  <si>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</si>
  <si>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</si>
  <si>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</si>
  <si>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</si>
  <si>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</si>
  <si>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</si>
  <si>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</si>
  <si>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</si>
  <si>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</si>
  <si>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</si>
  <si>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</si>
  <si>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</si>
  <si>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</si>
  <si>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</si>
  <si>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</si>
  <si>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</si>
  <si>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</si>
  <si>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</si>
  <si>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</si>
  <si>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</si>
  <si>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</si>
  <si>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</si>
  <si>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</si>
  <si>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</si>
  <si>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</si>
  <si>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</si>
  <si>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</si>
  <si>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</si>
  <si>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</si>
  <si>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</si>
  <si>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</si>
  <si>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</si>
  <si>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</si>
  <si>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</si>
  <si>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</si>
  <si>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</si>
  <si>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</si>
  <si>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</si>
  <si>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</si>
  <si>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</si>
  <si>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</si>
  <si>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</si>
  <si>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</si>
  <si>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</si>
  <si>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</si>
  <si>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>Non-</t>
  </si>
  <si>
    <t>Controlling</t>
  </si>
  <si>
    <t>Effect of adopting FRS 139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</si>
  <si>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</si>
  <si>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</si>
  <si>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</si>
  <si>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</si>
  <si>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</si>
  <si>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</si>
  <si>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</si>
  <si>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</si>
  <si>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</si>
  <si>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</si>
  <si>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</si>
  <si>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</si>
  <si>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</si>
  <si>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</si>
  <si>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</si>
  <si>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</si>
  <si>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</si>
  <si>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</si>
  <si>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</si>
  <si>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</si>
  <si>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</si>
  <si>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</si>
  <si>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</si>
  <si>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</si>
  <si>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</si>
  <si>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</si>
  <si>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&amp; cash equivalents at beginning of period</t>
  </si>
  <si>
    <t>Cash generated from operations</t>
  </si>
  <si>
    <t>Net cash flows generated from operating activities</t>
  </si>
  <si>
    <t>cash equivalents at end of period</t>
  </si>
  <si>
    <t>Interest paid</t>
  </si>
  <si>
    <t>Proceeds from disposal of investment / land/</t>
  </si>
  <si>
    <t>Loss  before tax</t>
  </si>
  <si>
    <t>Net loss Attributable to :</t>
  </si>
  <si>
    <t>Net loss for the period</t>
  </si>
  <si>
    <t>Basic losses per share (sen)</t>
  </si>
  <si>
    <t>Total comprehensive loss</t>
  </si>
  <si>
    <t>Total Comprehensive loss Attributable to :</t>
  </si>
  <si>
    <t>Equity holders of  the Parent</t>
  </si>
  <si>
    <t>Non-controlling interests</t>
  </si>
  <si>
    <t>Equity attributable to equity holders of the parent:</t>
  </si>
  <si>
    <t>Loss before taxation</t>
  </si>
  <si>
    <t>ended 30 June 2017</t>
  </si>
  <si>
    <t xml:space="preserve">  year as at 1 Apr. 2017</t>
  </si>
  <si>
    <t>Repayment to certain director</t>
  </si>
  <si>
    <t>Proceeds from disposal of investment in associate, net</t>
  </si>
  <si>
    <t xml:space="preserve">   property, plant and equipment</t>
  </si>
  <si>
    <t>Purchase of property, plant and equipment</t>
  </si>
  <si>
    <t>Adjustments for :</t>
  </si>
  <si>
    <t>Net cash flows generated from investing activities</t>
  </si>
  <si>
    <t>Net cash flows used in financing activities</t>
  </si>
  <si>
    <t>Changes in working capital :</t>
  </si>
  <si>
    <t>Net Change in current assets &amp; receivables</t>
  </si>
  <si>
    <t>Amount owing to certain director</t>
  </si>
  <si>
    <t>FOR THE QUARTER ENDED 30 JUNE 2018</t>
  </si>
  <si>
    <t>AVILLION BERHAD (244521 A)</t>
  </si>
  <si>
    <t>(formerly known as Reliance Pacific Berhad)</t>
  </si>
  <si>
    <t xml:space="preserve"> the Audited Financial Statements for the year ended 31st March 2018)</t>
  </si>
  <si>
    <t>AS AT 30 JUNE  2018</t>
  </si>
  <si>
    <t>ended 30 June 2018</t>
  </si>
  <si>
    <t xml:space="preserve">  year as at 1 Apr. 2018</t>
  </si>
  <si>
    <t>Attributable to Equity Holders of the Parent</t>
  </si>
  <si>
    <t xml:space="preserve">   Non-Distributable 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</si>
</sst>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15" fontId="25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14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7" fontId="28" fillId="0" borderId="0" xfId="0" applyNumberFormat="1" applyFont="1" applyAlignment="1">
      <alignment/>
    </xf>
    <xf numFmtId="37" fontId="29" fillId="0" borderId="0" xfId="0" applyNumberFormat="1" applyFont="1" applyAlignment="1">
      <alignment/>
    </xf>
    <xf numFmtId="3" fontId="28" fillId="0" borderId="15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30" fillId="0" borderId="0" xfId="49" applyNumberFormat="1" applyFont="1" applyBorder="1" applyAlignment="1" applyProtection="1">
      <alignment/>
      <protection/>
    </xf>
    <xf numFmtId="184" fontId="31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10</xdr:row>
      <xdr:rowOff>123825</xdr:rowOff>
    </xdr:from>
    <xdr:to>
      <xdr:col>3</xdr:col>
      <xdr:colOff>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3248025" y="2400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152400</xdr:rowOff>
    </xdr:from>
    <xdr:to>
      <xdr:col>8</xdr:col>
      <xdr:colOff>685800</xdr:colOff>
      <xdr:row>10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5981700" y="2428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8</xdr:row>
      <xdr:rowOff>123825</xdr:rowOff>
    </xdr:from>
    <xdr:to>
      <xdr:col>3</xdr:col>
      <xdr:colOff>38100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847975" y="1962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8</xdr:row>
      <xdr:rowOff>123825</xdr:rowOff>
    </xdr:from>
    <xdr:to>
      <xdr:col>12</xdr:col>
      <xdr:colOff>800100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7810500" y="196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2"/>
  <sheetViews>
    <sheetView showOutlineSymbols="0" view="pageBreakPreview" zoomScale="75" zoomScaleSheetLayoutView="75" zoomScalePageLayoutView="0" workbookViewId="0" topLeftCell="B12">
      <selection activeCell="I57" sqref="I57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>
      <c r="A2" s="2"/>
      <c r="B2" s="8"/>
      <c r="C2" s="39" t="s">
        <v>161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7.25">
      <c r="A3" s="2"/>
      <c r="B3" s="8"/>
      <c r="C3" s="120" t="s">
        <v>162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44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2018</v>
      </c>
      <c r="F10" s="34"/>
      <c r="G10" s="34">
        <v>2017</v>
      </c>
      <c r="H10" s="8"/>
      <c r="I10" s="34">
        <f>+E10</f>
        <v>2018</v>
      </c>
      <c r="J10" s="8"/>
      <c r="K10" s="34">
        <f>+G10</f>
        <v>2017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36</v>
      </c>
      <c r="F11" s="64"/>
      <c r="G11" s="64" t="s">
        <v>128</v>
      </c>
      <c r="H11" s="64"/>
      <c r="I11" s="64" t="s">
        <v>66</v>
      </c>
      <c r="J11" s="64"/>
      <c r="K11" s="64" t="s">
        <v>66</v>
      </c>
      <c r="L11" s="12"/>
      <c r="M11" s="8"/>
    </row>
    <row r="12" spans="1:13" ht="15">
      <c r="A12" s="2"/>
      <c r="B12" s="8"/>
      <c r="C12" s="8"/>
      <c r="E12" s="64" t="s">
        <v>34</v>
      </c>
      <c r="F12" s="64"/>
      <c r="G12" s="64" t="str">
        <f>+E12</f>
        <v> Quarter Ended</v>
      </c>
      <c r="H12" s="64"/>
      <c r="I12" s="64" t="s">
        <v>60</v>
      </c>
      <c r="J12" s="64"/>
      <c r="K12" s="64" t="s">
        <v>60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67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+I17-0</f>
        <v>34433</v>
      </c>
      <c r="F17" s="18"/>
      <c r="G17" s="18">
        <f>+K17-0</f>
        <v>35469</v>
      </c>
      <c r="H17" s="66"/>
      <c r="I17" s="18">
        <v>34433</v>
      </c>
      <c r="J17" s="18"/>
      <c r="K17" s="18">
        <v>35469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-+E17-E21-E26-E28-E30+E33</f>
        <v>-34399</v>
      </c>
      <c r="F19" s="18"/>
      <c r="G19" s="18">
        <f>-+G17-G21-G26-G28-G30+G33</f>
        <v>-33641</v>
      </c>
      <c r="H19" s="18"/>
      <c r="I19" s="18">
        <f>-+I17-I21-I26-I28-I30+I33</f>
        <v>-34399</v>
      </c>
      <c r="J19" s="18"/>
      <c r="K19" s="18">
        <f>-+K17-K21-K26-K28-K30+K33</f>
        <v>-33641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+I21-0</f>
        <v>94</v>
      </c>
      <c r="F21" s="18"/>
      <c r="G21" s="18">
        <f>+K21-0</f>
        <v>414</v>
      </c>
      <c r="H21" s="66"/>
      <c r="I21" s="18">
        <v>94</v>
      </c>
      <c r="J21" s="18"/>
      <c r="K21" s="18">
        <v>414</v>
      </c>
      <c r="L21" s="18"/>
      <c r="M21" s="17"/>
    </row>
    <row r="22" spans="1:13" ht="3.75" customHeight="1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31"/>
      <c r="M22" s="17"/>
    </row>
    <row r="23" spans="1:13" ht="3.75" customHeight="1">
      <c r="A23" s="2"/>
      <c r="B23" s="8"/>
      <c r="C23" s="8"/>
      <c r="D23" s="8"/>
      <c r="E23" s="67"/>
      <c r="F23" s="18"/>
      <c r="G23" s="67"/>
      <c r="H23" s="66"/>
      <c r="I23" s="67"/>
      <c r="J23" s="18"/>
      <c r="K23" s="67"/>
      <c r="L23" s="31"/>
      <c r="M23" s="17"/>
    </row>
    <row r="24" spans="1:13" ht="15">
      <c r="A24" s="2"/>
      <c r="B24" s="8"/>
      <c r="C24" s="8"/>
      <c r="D24" s="8"/>
      <c r="E24" s="31">
        <f>SUM(E17:E21)</f>
        <v>128</v>
      </c>
      <c r="F24" s="18"/>
      <c r="G24" s="31">
        <f>SUM(G17:G21)</f>
        <v>2242</v>
      </c>
      <c r="H24" s="66"/>
      <c r="I24" s="31">
        <f>SUM(I17:I21)</f>
        <v>128</v>
      </c>
      <c r="J24" s="18"/>
      <c r="K24" s="31">
        <f>SUM(K17:K21)</f>
        <v>2242</v>
      </c>
      <c r="L24" s="31"/>
      <c r="M24" s="17"/>
    </row>
    <row r="25" spans="1:13" ht="15">
      <c r="A25" s="2"/>
      <c r="B25" s="8"/>
      <c r="C25" s="8"/>
      <c r="D25" s="8"/>
      <c r="E25" s="18"/>
      <c r="F25" s="18"/>
      <c r="G25" s="18"/>
      <c r="H25" s="66"/>
      <c r="I25" s="18"/>
      <c r="J25" s="18"/>
      <c r="K25" s="18"/>
      <c r="L25" s="18"/>
      <c r="M25" s="17"/>
    </row>
    <row r="26" spans="1:13" ht="15">
      <c r="A26" s="2"/>
      <c r="B26" s="8"/>
      <c r="C26" s="8" t="s">
        <v>48</v>
      </c>
      <c r="D26" s="8"/>
      <c r="E26" s="18">
        <f>+I26+0</f>
        <v>-2177</v>
      </c>
      <c r="F26" s="18"/>
      <c r="G26" s="18">
        <f>+K26+0</f>
        <v>-1831</v>
      </c>
      <c r="H26" s="66"/>
      <c r="I26" s="18">
        <v>-2177</v>
      </c>
      <c r="J26" s="18"/>
      <c r="K26" s="18">
        <f>-805-1026</f>
        <v>-1831</v>
      </c>
      <c r="L26" s="18"/>
      <c r="M26" s="17"/>
    </row>
    <row r="27" spans="1:13" ht="15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>
      <c r="A28" s="2"/>
      <c r="B28" s="8"/>
      <c r="C28" s="8" t="s">
        <v>3</v>
      </c>
      <c r="D28" s="8"/>
      <c r="E28" s="18">
        <f>+I28+0</f>
        <v>-1988</v>
      </c>
      <c r="F28" s="18"/>
      <c r="G28" s="18">
        <f>+K28+0</f>
        <v>-1901</v>
      </c>
      <c r="H28" s="66"/>
      <c r="I28" s="18">
        <v>-1988</v>
      </c>
      <c r="J28" s="18"/>
      <c r="K28" s="18">
        <v>-1901</v>
      </c>
      <c r="L28" s="31"/>
      <c r="M28" s="17"/>
    </row>
    <row r="29" spans="1:13" ht="15">
      <c r="A29" s="2"/>
      <c r="B29" s="8"/>
      <c r="C29" s="8"/>
      <c r="D29" s="8"/>
      <c r="E29" s="18"/>
      <c r="F29" s="18"/>
      <c r="G29" s="18"/>
      <c r="H29" s="66"/>
      <c r="I29" s="18"/>
      <c r="J29" s="18"/>
      <c r="K29" s="18"/>
      <c r="L29" s="31"/>
      <c r="M29" s="17"/>
    </row>
    <row r="30" spans="1:13" ht="15">
      <c r="A30" s="2"/>
      <c r="B30" s="8"/>
      <c r="C30" s="8" t="s">
        <v>81</v>
      </c>
      <c r="D30" s="8"/>
      <c r="E30" s="18">
        <f>+I30-0</f>
        <v>0</v>
      </c>
      <c r="F30" s="18"/>
      <c r="G30" s="18">
        <f>+K30-0</f>
        <v>0</v>
      </c>
      <c r="H30" s="66"/>
      <c r="I30" s="18">
        <v>0</v>
      </c>
      <c r="J30" s="18"/>
      <c r="K30" s="18">
        <v>0</v>
      </c>
      <c r="L30" s="31"/>
      <c r="M30" s="17"/>
    </row>
    <row r="31" spans="1:13" ht="5.25" customHeight="1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7.5" customHeight="1">
      <c r="A32" s="2"/>
      <c r="B32" s="8"/>
      <c r="C32" s="8"/>
      <c r="D32" s="8"/>
      <c r="E32" s="67"/>
      <c r="F32" s="18"/>
      <c r="G32" s="67"/>
      <c r="H32" s="66"/>
      <c r="I32" s="67"/>
      <c r="J32" s="18"/>
      <c r="K32" s="67"/>
      <c r="L32" s="31"/>
      <c r="M32" s="17"/>
    </row>
    <row r="33" spans="1:13" ht="15">
      <c r="A33" s="2"/>
      <c r="B33" s="8"/>
      <c r="C33" s="28" t="s">
        <v>138</v>
      </c>
      <c r="D33" s="8"/>
      <c r="E33" s="68">
        <f>+I33-0</f>
        <v>-4037</v>
      </c>
      <c r="F33" s="18"/>
      <c r="G33" s="68">
        <f>+K33-0</f>
        <v>-1490</v>
      </c>
      <c r="H33" s="66"/>
      <c r="I33" s="68">
        <f>-4053-44-40+100</f>
        <v>-4037</v>
      </c>
      <c r="J33" s="18"/>
      <c r="K33" s="68">
        <v>-1490</v>
      </c>
      <c r="L33" s="30"/>
      <c r="M33" s="17"/>
    </row>
    <row r="34" spans="1:13" ht="15">
      <c r="A34" s="2"/>
      <c r="B34" s="8"/>
      <c r="C34" s="8"/>
      <c r="D34" s="8"/>
      <c r="E34" s="18"/>
      <c r="F34" s="18"/>
      <c r="G34" s="18"/>
      <c r="H34" s="66"/>
      <c r="I34" s="18"/>
      <c r="J34" s="18"/>
      <c r="K34" s="18"/>
      <c r="L34" s="31"/>
      <c r="M34" s="17"/>
    </row>
    <row r="35" spans="1:13" ht="15">
      <c r="A35" s="2"/>
      <c r="B35" s="8"/>
      <c r="C35" s="8" t="s">
        <v>4</v>
      </c>
      <c r="D35" s="8"/>
      <c r="E35" s="18">
        <f>+I35+0</f>
        <v>-462</v>
      </c>
      <c r="F35" s="18"/>
      <c r="G35" s="18">
        <f>+K35+0</f>
        <v>-398</v>
      </c>
      <c r="H35" s="66"/>
      <c r="I35" s="18">
        <v>-462</v>
      </c>
      <c r="J35" s="18"/>
      <c r="K35" s="18">
        <v>-398</v>
      </c>
      <c r="L35" s="31"/>
      <c r="M35" s="17"/>
    </row>
    <row r="36" spans="1:13" ht="6.75" customHeight="1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8.25" customHeight="1" hidden="1">
      <c r="A37" s="2"/>
      <c r="B37" s="8"/>
      <c r="C37" s="8"/>
      <c r="D37" s="8"/>
      <c r="E37" s="67"/>
      <c r="F37" s="18"/>
      <c r="G37" s="67"/>
      <c r="H37" s="66"/>
      <c r="I37" s="67"/>
      <c r="J37" s="18"/>
      <c r="K37" s="67"/>
      <c r="L37" s="31"/>
      <c r="M37" s="17"/>
    </row>
    <row r="38" spans="1:13" ht="15" hidden="1">
      <c r="A38" s="2"/>
      <c r="B38" s="8"/>
      <c r="C38" s="28" t="s">
        <v>68</v>
      </c>
      <c r="D38" s="8"/>
      <c r="E38" s="68">
        <f>+E35+E33</f>
        <v>-4499</v>
      </c>
      <c r="F38" s="18"/>
      <c r="G38" s="68">
        <f>+G35+G33</f>
        <v>-1888</v>
      </c>
      <c r="H38" s="66"/>
      <c r="I38" s="68">
        <f>+I35+I33</f>
        <v>-4499</v>
      </c>
      <c r="J38" s="18"/>
      <c r="K38" s="68">
        <f>+K35+K33</f>
        <v>-1888</v>
      </c>
      <c r="L38" s="30"/>
      <c r="M38" s="17"/>
    </row>
    <row r="39" spans="1:13" ht="15" hidden="1">
      <c r="A39" s="2"/>
      <c r="B39" s="8"/>
      <c r="C39" s="8"/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15" hidden="1">
      <c r="A40" s="2"/>
      <c r="B40" s="8"/>
      <c r="C40" s="28" t="s">
        <v>69</v>
      </c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" hidden="1">
      <c r="A41" s="2"/>
      <c r="B41" s="8"/>
      <c r="C41" s="8" t="s">
        <v>70</v>
      </c>
      <c r="D41" s="8"/>
      <c r="E41" s="69" t="s">
        <v>72</v>
      </c>
      <c r="F41" s="18"/>
      <c r="G41" s="69" t="s">
        <v>72</v>
      </c>
      <c r="H41" s="66"/>
      <c r="I41" s="69" t="s">
        <v>72</v>
      </c>
      <c r="J41" s="18"/>
      <c r="K41" s="69" t="s">
        <v>72</v>
      </c>
      <c r="L41" s="31"/>
      <c r="M41" s="17"/>
    </row>
    <row r="42" spans="1:13" ht="15" hidden="1">
      <c r="A42" s="2"/>
      <c r="B42" s="8"/>
      <c r="C42" s="8" t="s">
        <v>71</v>
      </c>
      <c r="D42" s="8"/>
      <c r="E42" s="18"/>
      <c r="F42" s="18"/>
      <c r="G42" s="18"/>
      <c r="H42" s="66"/>
      <c r="I42" s="18"/>
      <c r="J42" s="18"/>
      <c r="K42" s="18"/>
      <c r="L42" s="31"/>
      <c r="M42" s="17"/>
    </row>
    <row r="43" spans="1:13" ht="7.5" customHeight="1" thickBot="1">
      <c r="A43" s="2"/>
      <c r="B43" s="8"/>
      <c r="C43" s="8"/>
      <c r="D43" s="8"/>
      <c r="E43" s="18"/>
      <c r="F43" s="18"/>
      <c r="G43" s="18"/>
      <c r="H43" s="66"/>
      <c r="I43" s="18"/>
      <c r="J43" s="18"/>
      <c r="K43" s="18"/>
      <c r="L43" s="31"/>
      <c r="M43" s="17"/>
    </row>
    <row r="44" spans="1:13" ht="15.75" thickBot="1">
      <c r="A44" s="2"/>
      <c r="B44" s="8"/>
      <c r="C44" s="28" t="s">
        <v>140</v>
      </c>
      <c r="D44" s="8"/>
      <c r="E44" s="70">
        <f>SUM(E38:E43)</f>
        <v>-4499</v>
      </c>
      <c r="F44" s="18"/>
      <c r="G44" s="70">
        <f>SUM(G38:G43)</f>
        <v>-1888</v>
      </c>
      <c r="H44" s="66"/>
      <c r="I44" s="70">
        <f>SUM(I38:I43)</f>
        <v>-4499</v>
      </c>
      <c r="J44" s="18"/>
      <c r="K44" s="70">
        <f>SUM(K38:K43)</f>
        <v>-1888</v>
      </c>
      <c r="L44" s="30"/>
      <c r="M44" s="17"/>
    </row>
    <row r="45" spans="1:13" ht="15">
      <c r="A45" s="2"/>
      <c r="B45" s="8"/>
      <c r="C45" s="8"/>
      <c r="D45" s="8"/>
      <c r="E45" s="71"/>
      <c r="F45" s="18"/>
      <c r="G45" s="71"/>
      <c r="H45" s="66"/>
      <c r="I45" s="71"/>
      <c r="J45" s="18"/>
      <c r="K45" s="71"/>
      <c r="L45" s="31"/>
      <c r="M45" s="17"/>
    </row>
    <row r="46" spans="1:13" ht="15">
      <c r="A46" s="2"/>
      <c r="B46" s="8"/>
      <c r="C46" s="8"/>
      <c r="D46" s="8"/>
      <c r="E46" s="66"/>
      <c r="F46" s="66"/>
      <c r="G46" s="66"/>
      <c r="H46" s="66"/>
      <c r="I46" s="66"/>
      <c r="J46" s="66"/>
      <c r="K46" s="66"/>
      <c r="L46" s="24"/>
      <c r="M46" s="17"/>
    </row>
    <row r="47" spans="1:13" ht="15">
      <c r="A47" s="2"/>
      <c r="B47" s="8"/>
      <c r="C47" s="28" t="s">
        <v>139</v>
      </c>
      <c r="D47" s="8"/>
      <c r="E47" s="66"/>
      <c r="F47" s="66"/>
      <c r="G47" s="66"/>
      <c r="H47" s="66"/>
      <c r="I47" s="66"/>
      <c r="J47" s="66"/>
      <c r="K47" s="66"/>
      <c r="L47" s="24"/>
      <c r="M47" s="17"/>
    </row>
    <row r="48" spans="1:13" ht="15">
      <c r="A48" s="2"/>
      <c r="B48" s="8"/>
      <c r="C48" s="8" t="s">
        <v>144</v>
      </c>
      <c r="D48" s="8"/>
      <c r="E48" s="18">
        <f>+I48-0</f>
        <v>-4300</v>
      </c>
      <c r="F48" s="18"/>
      <c r="G48" s="18">
        <f>+K48-0</f>
        <v>-1792</v>
      </c>
      <c r="H48" s="18"/>
      <c r="I48" s="18">
        <f>+I50-I49</f>
        <v>-4300</v>
      </c>
      <c r="J48" s="18"/>
      <c r="K48" s="18">
        <v>-1792</v>
      </c>
      <c r="L48" s="24"/>
      <c r="M48" s="17"/>
    </row>
    <row r="49" spans="1:13" ht="15.75" thickBot="1">
      <c r="A49" s="2"/>
      <c r="B49" s="8"/>
      <c r="C49" s="8" t="s">
        <v>145</v>
      </c>
      <c r="D49" s="8"/>
      <c r="E49" s="18">
        <f>+I49-0</f>
        <v>-199</v>
      </c>
      <c r="F49" s="66"/>
      <c r="G49" s="18">
        <f>+K49-0</f>
        <v>-96</v>
      </c>
      <c r="H49" s="66"/>
      <c r="I49" s="18">
        <v>-199</v>
      </c>
      <c r="J49" s="66"/>
      <c r="K49" s="18">
        <v>-96</v>
      </c>
      <c r="L49" s="24"/>
      <c r="M49" s="17"/>
    </row>
    <row r="50" spans="1:13" ht="15.75" thickBot="1">
      <c r="A50" s="2"/>
      <c r="B50" s="8"/>
      <c r="C50" s="28"/>
      <c r="D50" s="8"/>
      <c r="E50" s="72">
        <f>+E44</f>
        <v>-4499</v>
      </c>
      <c r="F50" s="18"/>
      <c r="G50" s="72">
        <f>+G44</f>
        <v>-1888</v>
      </c>
      <c r="H50" s="66"/>
      <c r="I50" s="72">
        <f>+I44</f>
        <v>-4499</v>
      </c>
      <c r="J50" s="18"/>
      <c r="K50" s="72">
        <f>+K44</f>
        <v>-1888</v>
      </c>
      <c r="L50" s="24"/>
      <c r="M50" s="17"/>
    </row>
    <row r="51" spans="1:13" ht="15">
      <c r="A51" s="2"/>
      <c r="B51" s="8"/>
      <c r="C51" s="8"/>
      <c r="D51" s="8"/>
      <c r="E51" s="66"/>
      <c r="F51" s="66"/>
      <c r="G51" s="66"/>
      <c r="H51" s="66"/>
      <c r="I51" s="66"/>
      <c r="J51" s="66"/>
      <c r="K51" s="66"/>
      <c r="L51" s="24"/>
      <c r="M51" s="17"/>
    </row>
    <row r="52" spans="1:13" ht="15" hidden="1">
      <c r="A52" s="2"/>
      <c r="B52" s="8"/>
      <c r="C52" s="59" t="s">
        <v>78</v>
      </c>
      <c r="D52" s="8"/>
      <c r="E52" s="66"/>
      <c r="F52" s="66"/>
      <c r="G52" s="66"/>
      <c r="H52" s="66"/>
      <c r="I52" s="66"/>
      <c r="J52" s="66"/>
      <c r="K52" s="66"/>
      <c r="L52" s="24"/>
      <c r="M52" s="17"/>
    </row>
    <row r="53" spans="1:13" ht="15" hidden="1">
      <c r="A53" s="2"/>
      <c r="B53" s="8"/>
      <c r="C53" s="25" t="s">
        <v>75</v>
      </c>
      <c r="D53" s="8"/>
      <c r="E53" s="25">
        <v>0.21</v>
      </c>
      <c r="F53" s="25"/>
      <c r="G53" s="25">
        <v>0.43</v>
      </c>
      <c r="H53" s="25"/>
      <c r="I53" s="25">
        <v>0.21</v>
      </c>
      <c r="J53" s="25"/>
      <c r="K53" s="25">
        <v>0.21</v>
      </c>
      <c r="L53" s="24"/>
      <c r="M53" s="17"/>
    </row>
    <row r="54" spans="1:13" ht="15.75" hidden="1" thickBot="1">
      <c r="A54" s="2"/>
      <c r="B54" s="8"/>
      <c r="C54" s="25" t="s">
        <v>76</v>
      </c>
      <c r="D54" s="8"/>
      <c r="E54" s="73">
        <v>0</v>
      </c>
      <c r="F54" s="25"/>
      <c r="G54" s="73">
        <v>0</v>
      </c>
      <c r="H54" s="25"/>
      <c r="I54" s="73">
        <v>0</v>
      </c>
      <c r="J54" s="25"/>
      <c r="K54" s="73">
        <v>0</v>
      </c>
      <c r="L54" s="24"/>
      <c r="M54" s="17"/>
    </row>
    <row r="55" spans="1:13" ht="15.75" thickBot="1">
      <c r="A55" s="2"/>
      <c r="B55" s="8"/>
      <c r="C55" s="25"/>
      <c r="D55" s="8"/>
      <c r="E55" s="73"/>
      <c r="F55" s="25"/>
      <c r="G55" s="73"/>
      <c r="H55" s="25"/>
      <c r="I55" s="73"/>
      <c r="J55" s="25"/>
      <c r="K55" s="73"/>
      <c r="L55" s="24"/>
      <c r="M55" s="17"/>
    </row>
    <row r="56" spans="1:22" ht="15.75" thickBot="1">
      <c r="A56" s="5"/>
      <c r="B56" s="25"/>
      <c r="C56" s="59" t="s">
        <v>141</v>
      </c>
      <c r="D56" s="25"/>
      <c r="E56" s="74">
        <f>+I56</f>
        <v>-0.5</v>
      </c>
      <c r="F56" s="59"/>
      <c r="G56" s="74">
        <f>+K56</f>
        <v>-0.21</v>
      </c>
      <c r="H56" s="59"/>
      <c r="I56" s="74">
        <v>-0.5</v>
      </c>
      <c r="J56" s="59"/>
      <c r="K56" s="74">
        <v>-0.21</v>
      </c>
      <c r="L56" s="58"/>
      <c r="M56" s="59"/>
      <c r="N56" s="60"/>
      <c r="O56" s="60"/>
      <c r="P56" s="60"/>
      <c r="Q56" s="60"/>
      <c r="R56" s="60"/>
      <c r="S56" s="60"/>
      <c r="T56" s="60"/>
      <c r="U56" s="60"/>
      <c r="V56" s="60"/>
    </row>
    <row r="57" spans="1:13" ht="15">
      <c r="A57" s="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2"/>
      <c r="M57" s="25"/>
    </row>
    <row r="58" spans="1:13" ht="15">
      <c r="A58" s="2"/>
      <c r="B58" s="8"/>
      <c r="C58" s="28" t="s">
        <v>77</v>
      </c>
      <c r="D58" s="8"/>
      <c r="E58" s="75" t="s">
        <v>6</v>
      </c>
      <c r="F58" s="68"/>
      <c r="G58" s="75" t="s">
        <v>6</v>
      </c>
      <c r="H58" s="76"/>
      <c r="I58" s="77" t="s">
        <v>6</v>
      </c>
      <c r="J58" s="76"/>
      <c r="K58" s="77" t="s">
        <v>6</v>
      </c>
      <c r="L58" s="61"/>
      <c r="M58" s="17"/>
    </row>
    <row r="59" spans="1:13" ht="15">
      <c r="A59" s="2"/>
      <c r="B59" s="8"/>
      <c r="C59" s="8"/>
      <c r="D59" s="28"/>
      <c r="E59" s="8"/>
      <c r="F59" s="8"/>
      <c r="G59" s="8"/>
      <c r="H59" s="8"/>
      <c r="I59" s="8"/>
      <c r="J59" s="8"/>
      <c r="K59" s="8"/>
      <c r="L59" s="8"/>
      <c r="M59" s="8"/>
    </row>
    <row r="60" spans="1:13" ht="15">
      <c r="A60" s="2"/>
      <c r="B60" s="8"/>
      <c r="C60" s="28" t="s">
        <v>123</v>
      </c>
      <c r="D60" s="28"/>
      <c r="E60" s="8"/>
      <c r="F60" s="8"/>
      <c r="G60" s="8"/>
      <c r="H60" s="8"/>
      <c r="I60" s="8"/>
      <c r="J60" s="8"/>
      <c r="K60" s="8"/>
      <c r="L60" s="8"/>
      <c r="M60" s="8"/>
    </row>
    <row r="61" spans="1:13" ht="15">
      <c r="A61" s="2"/>
      <c r="B61" s="8"/>
      <c r="C61" s="28" t="s">
        <v>163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">
      <c r="A62" s="2"/>
      <c r="B62" s="2"/>
      <c r="C62" s="8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2"/>
      <c r="E108" s="2"/>
      <c r="F108" s="33"/>
      <c r="G108" s="2"/>
      <c r="H108" s="33"/>
      <c r="I108" s="2"/>
      <c r="J108" s="33"/>
      <c r="K108" s="2"/>
      <c r="L108" s="2"/>
      <c r="M108" s="2"/>
    </row>
    <row r="109" spans="3:13" ht="15">
      <c r="C109" s="2"/>
      <c r="D109" s="2"/>
      <c r="E109" s="2"/>
      <c r="F109" s="33"/>
      <c r="G109" s="2"/>
      <c r="H109" s="33"/>
      <c r="I109" s="2"/>
      <c r="J109" s="33"/>
      <c r="K109" s="2"/>
      <c r="L109" s="2"/>
      <c r="M109" s="2"/>
    </row>
    <row r="110" spans="3:13" ht="15">
      <c r="C110" s="2"/>
      <c r="D110" s="2"/>
      <c r="E110" s="2"/>
      <c r="F110" s="33"/>
      <c r="G110" s="2"/>
      <c r="H110" s="33"/>
      <c r="I110" s="2"/>
      <c r="J110" s="33"/>
      <c r="K110" s="2"/>
      <c r="L110" s="2"/>
      <c r="M110" s="2"/>
    </row>
    <row r="111" spans="3:13" ht="15">
      <c r="C111" s="2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3:13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D13">
      <selection activeCell="I35" sqref="I35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>
      <c r="A2" s="2"/>
      <c r="B2" s="8"/>
      <c r="C2" s="39" t="s">
        <v>161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7.25">
      <c r="A3" s="2"/>
      <c r="B3" s="8"/>
      <c r="C3" s="120" t="s">
        <v>162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44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118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30 JUNE 2018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2018</v>
      </c>
      <c r="F10" s="8"/>
      <c r="G10" s="34">
        <f>+'Income Statemen'!G10</f>
        <v>2017</v>
      </c>
      <c r="H10" s="8"/>
      <c r="I10" s="34">
        <f>+E10</f>
        <v>2018</v>
      </c>
      <c r="J10" s="8"/>
      <c r="K10" s="34">
        <f>+G10</f>
        <v>2017</v>
      </c>
      <c r="L10" s="34"/>
      <c r="M10" s="8"/>
    </row>
    <row r="11" spans="1:13" ht="15">
      <c r="A11" s="2"/>
      <c r="B11" s="8"/>
      <c r="C11" s="8"/>
      <c r="E11" s="64" t="s">
        <v>36</v>
      </c>
      <c r="F11" s="64"/>
      <c r="G11" s="64" t="s">
        <v>128</v>
      </c>
      <c r="H11" s="64"/>
      <c r="I11" s="64" t="s">
        <v>66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34</v>
      </c>
      <c r="F12" s="64"/>
      <c r="G12" s="64" t="str">
        <f>+E12</f>
        <v> Quarter Ended</v>
      </c>
      <c r="H12" s="64"/>
      <c r="I12" s="64" t="s">
        <v>60</v>
      </c>
      <c r="J12" s="64"/>
      <c r="K12" s="64" t="s">
        <v>61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67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Statemen'!C44</f>
        <v>Net loss for the period</v>
      </c>
      <c r="D17" s="8"/>
      <c r="E17" s="18">
        <f>+'Income Statemen'!E44</f>
        <v>-4499</v>
      </c>
      <c r="F17" s="18"/>
      <c r="G17" s="18">
        <f>+'Income Statemen'!G44</f>
        <v>-1888</v>
      </c>
      <c r="H17" s="66"/>
      <c r="I17" s="18">
        <f>+'Income Statemen'!I44</f>
        <v>-4499</v>
      </c>
      <c r="J17" s="18"/>
      <c r="K17" s="18">
        <f>+'Income Statemen'!K44</f>
        <v>-1888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129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130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84</v>
      </c>
      <c r="D22" s="8"/>
      <c r="E22" s="18">
        <f>+I22-0</f>
        <v>455</v>
      </c>
      <c r="F22" s="18"/>
      <c r="G22" s="18">
        <f>+K22-0</f>
        <v>-774</v>
      </c>
      <c r="H22" s="66"/>
      <c r="I22" s="18">
        <f>'Equity Change'!G30</f>
        <v>455</v>
      </c>
      <c r="J22" s="18"/>
      <c r="K22" s="18">
        <f>'Equity Change'!G42</f>
        <v>-774</v>
      </c>
      <c r="L22" s="18"/>
      <c r="M22" s="17"/>
    </row>
    <row r="23" spans="1:13" ht="15">
      <c r="A23" s="2"/>
      <c r="B23" s="8"/>
      <c r="C23" s="8" t="s">
        <v>85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110</v>
      </c>
      <c r="D25" s="8"/>
      <c r="E25" s="18">
        <f>+I25+0</f>
        <v>2</v>
      </c>
      <c r="F25" s="18"/>
      <c r="G25" s="18">
        <f>+K25+0</f>
        <v>-1</v>
      </c>
      <c r="H25" s="66"/>
      <c r="I25" s="18">
        <f>'Equity Change'!H30</f>
        <v>2</v>
      </c>
      <c r="J25" s="18"/>
      <c r="K25" s="18">
        <v>-1</v>
      </c>
      <c r="L25" s="18"/>
      <c r="M25" s="17"/>
    </row>
    <row r="26" spans="1:13" ht="15" customHeight="1">
      <c r="A26" s="2"/>
      <c r="B26" s="8"/>
      <c r="C26" s="8" t="s">
        <v>109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142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86</v>
      </c>
      <c r="D29" s="8"/>
      <c r="E29" s="70">
        <f>SUM(E17:E28)</f>
        <v>-4042</v>
      </c>
      <c r="F29" s="18"/>
      <c r="G29" s="70">
        <f>SUM(G17:G28)</f>
        <v>-2663</v>
      </c>
      <c r="H29" s="66"/>
      <c r="I29" s="70">
        <f>SUM(I17:I28)</f>
        <v>-4042</v>
      </c>
      <c r="J29" s="18"/>
      <c r="K29" s="70">
        <f>SUM(K17:K28)</f>
        <v>-2663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143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Statemen'!C48</f>
        <v>Equity holders of  the Parent</v>
      </c>
      <c r="D33" s="8"/>
      <c r="E33" s="18">
        <f>+I33-0</f>
        <v>-3843</v>
      </c>
      <c r="F33" s="18"/>
      <c r="G33" s="18">
        <f>+K33-0</f>
        <v>-2567</v>
      </c>
      <c r="H33" s="18"/>
      <c r="I33" s="18">
        <f>+I35-I34</f>
        <v>-3843</v>
      </c>
      <c r="J33" s="18"/>
      <c r="K33" s="18">
        <f>+K35-K34</f>
        <v>-2567</v>
      </c>
      <c r="L33" s="24"/>
      <c r="M33" s="17"/>
    </row>
    <row r="34" spans="1:13" ht="15.75" thickBot="1">
      <c r="A34" s="2"/>
      <c r="B34" s="8"/>
      <c r="C34" s="8" t="str">
        <f>+'Income Statemen'!C49</f>
        <v>Non-controlling interests</v>
      </c>
      <c r="D34" s="8"/>
      <c r="E34" s="18">
        <f>+I34-0</f>
        <v>-199</v>
      </c>
      <c r="F34" s="66"/>
      <c r="G34" s="18">
        <f>+K34-0</f>
        <v>-96</v>
      </c>
      <c r="H34" s="66"/>
      <c r="I34" s="18">
        <f>+'Income Statemen'!I49</f>
        <v>-199</v>
      </c>
      <c r="J34" s="66"/>
      <c r="K34" s="18">
        <f>+'Income Statemen'!K49</f>
        <v>-96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-4042</v>
      </c>
      <c r="F35" s="18"/>
      <c r="G35" s="72">
        <f>+G29</f>
        <v>-2663</v>
      </c>
      <c r="H35" s="66"/>
      <c r="I35" s="72">
        <f>+I29</f>
        <v>-4042</v>
      </c>
      <c r="J35" s="18"/>
      <c r="K35" s="72">
        <f>+K29</f>
        <v>-2663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87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Statemen'!C61</f>
        <v> the Audited Financial Statements for the year ended 31st March 2018)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J127"/>
  <sheetViews>
    <sheetView showOutlineSymbols="0" zoomScale="60" zoomScaleNormal="60" zoomScalePageLayoutView="0" workbookViewId="0" topLeftCell="A42">
      <selection activeCell="G75" sqref="G75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1" ht="21">
      <c r="B1" s="39" t="s">
        <v>161</v>
      </c>
    </row>
    <row r="2" spans="2:4" ht="17.25">
      <c r="B2" s="120" t="s">
        <v>162</v>
      </c>
      <c r="C2" s="87"/>
      <c r="D2" s="87"/>
    </row>
    <row r="3" ht="15">
      <c r="B3" s="88" t="s">
        <v>30</v>
      </c>
    </row>
    <row r="4" ht="15">
      <c r="B4" s="88"/>
    </row>
    <row r="5" spans="2:4" ht="17.25">
      <c r="B5" s="89" t="s">
        <v>102</v>
      </c>
      <c r="C5" s="90"/>
      <c r="D5" s="90"/>
    </row>
    <row r="6" spans="2:4" ht="17.25">
      <c r="B6" s="89" t="s">
        <v>164</v>
      </c>
      <c r="C6" s="90"/>
      <c r="D6" s="90"/>
    </row>
    <row r="7" spans="2:7" ht="15">
      <c r="B7" s="87"/>
      <c r="C7" s="87"/>
      <c r="D7" s="87"/>
      <c r="E7" s="91" t="s">
        <v>56</v>
      </c>
      <c r="G7" s="91" t="s">
        <v>56</v>
      </c>
    </row>
    <row r="8" spans="2:7" ht="15">
      <c r="B8" s="87"/>
      <c r="C8" s="87"/>
      <c r="D8" s="87"/>
      <c r="E8" s="92">
        <v>43281</v>
      </c>
      <c r="G8" s="92">
        <v>43190</v>
      </c>
    </row>
    <row r="9" spans="5:7" ht="15">
      <c r="E9" s="91" t="s">
        <v>5</v>
      </c>
      <c r="G9" s="91" t="s">
        <v>5</v>
      </c>
    </row>
    <row r="10" spans="2:7" ht="17.25">
      <c r="B10" s="89" t="s">
        <v>88</v>
      </c>
      <c r="E10" s="93" t="s">
        <v>108</v>
      </c>
      <c r="G10" s="93" t="s">
        <v>107</v>
      </c>
    </row>
    <row r="11" spans="2:7" ht="15">
      <c r="B11" s="90"/>
      <c r="G11" s="93"/>
    </row>
    <row r="12" spans="2:7" ht="17.25">
      <c r="B12" s="94" t="s">
        <v>62</v>
      </c>
      <c r="C12" s="95"/>
      <c r="D12" s="95"/>
      <c r="E12" s="96"/>
      <c r="F12" s="95"/>
      <c r="G12" s="118"/>
    </row>
    <row r="13" spans="2:7" ht="18" customHeight="1">
      <c r="B13" s="95" t="s">
        <v>40</v>
      </c>
      <c r="D13" s="95"/>
      <c r="E13" s="96">
        <v>225975</v>
      </c>
      <c r="F13" s="95"/>
      <c r="G13" s="118">
        <v>227972</v>
      </c>
    </row>
    <row r="14" spans="2:7" ht="18" customHeight="1">
      <c r="B14" s="95" t="s">
        <v>63</v>
      </c>
      <c r="D14" s="95"/>
      <c r="E14" s="96">
        <v>3433</v>
      </c>
      <c r="F14" s="95"/>
      <c r="G14" s="118">
        <v>3474</v>
      </c>
    </row>
    <row r="15" spans="2:7" ht="17.25">
      <c r="B15" s="95" t="s">
        <v>41</v>
      </c>
      <c r="D15" s="95"/>
      <c r="E15" s="96">
        <v>20780</v>
      </c>
      <c r="F15" s="95"/>
      <c r="G15" s="118">
        <v>20780</v>
      </c>
    </row>
    <row r="16" spans="2:7" ht="18" customHeight="1">
      <c r="B16" s="95" t="s">
        <v>80</v>
      </c>
      <c r="D16" s="95"/>
      <c r="E16" s="96">
        <v>5</v>
      </c>
      <c r="F16" s="95"/>
      <c r="G16" s="119">
        <v>5</v>
      </c>
    </row>
    <row r="17" spans="2:7" ht="18" customHeight="1">
      <c r="B17" s="95" t="s">
        <v>111</v>
      </c>
      <c r="D17" s="95"/>
      <c r="E17" s="96">
        <v>334</v>
      </c>
      <c r="F17" s="95"/>
      <c r="G17" s="118">
        <v>332</v>
      </c>
    </row>
    <row r="18" spans="2:7" ht="18" customHeight="1">
      <c r="B18" s="95" t="s">
        <v>8</v>
      </c>
      <c r="D18" s="95"/>
      <c r="E18" s="96">
        <v>55</v>
      </c>
      <c r="F18" s="95"/>
      <c r="G18" s="118">
        <v>54</v>
      </c>
    </row>
    <row r="19" spans="2:7" ht="18" customHeight="1">
      <c r="B19" s="95" t="s">
        <v>54</v>
      </c>
      <c r="D19" s="95"/>
      <c r="E19" s="96">
        <v>66790</v>
      </c>
      <c r="F19" s="95"/>
      <c r="G19" s="118">
        <v>67568</v>
      </c>
    </row>
    <row r="20" spans="2:7" ht="18" customHeight="1">
      <c r="B20" s="95" t="s">
        <v>38</v>
      </c>
      <c r="D20" s="95"/>
      <c r="E20" s="96">
        <v>6747</v>
      </c>
      <c r="F20" s="95"/>
      <c r="G20" s="96">
        <v>6742</v>
      </c>
    </row>
    <row r="21" spans="2:7" ht="18" customHeight="1">
      <c r="B21" s="94" t="s">
        <v>89</v>
      </c>
      <c r="D21" s="95"/>
      <c r="E21" s="97">
        <f>SUM(E12:E20)</f>
        <v>324119</v>
      </c>
      <c r="F21" s="94"/>
      <c r="G21" s="97">
        <f>SUM(G12:G20)</f>
        <v>326927</v>
      </c>
    </row>
    <row r="22" spans="2:7" ht="18" customHeight="1">
      <c r="B22" s="95"/>
      <c r="D22" s="95"/>
      <c r="E22" s="96"/>
      <c r="F22" s="95"/>
      <c r="G22" s="96"/>
    </row>
    <row r="23" spans="2:7" ht="18" customHeight="1">
      <c r="B23" s="94" t="s">
        <v>9</v>
      </c>
      <c r="C23" s="95"/>
      <c r="D23" s="95"/>
      <c r="E23" s="96"/>
      <c r="F23" s="95"/>
      <c r="G23" s="96"/>
    </row>
    <row r="24" spans="2:7" ht="18" customHeight="1">
      <c r="B24" s="95" t="s">
        <v>11</v>
      </c>
      <c r="D24" s="95"/>
      <c r="E24" s="96">
        <v>16312</v>
      </c>
      <c r="F24" s="95"/>
      <c r="G24" s="96">
        <v>16508</v>
      </c>
    </row>
    <row r="25" spans="2:7" ht="18" customHeight="1">
      <c r="B25" s="95" t="s">
        <v>38</v>
      </c>
      <c r="D25" s="95"/>
      <c r="E25" s="96">
        <v>24822</v>
      </c>
      <c r="F25" s="95"/>
      <c r="G25" s="96">
        <v>19715</v>
      </c>
    </row>
    <row r="26" spans="2:7" ht="18" customHeight="1">
      <c r="B26" s="95" t="s">
        <v>127</v>
      </c>
      <c r="D26" s="95"/>
      <c r="E26" s="96">
        <v>47316</v>
      </c>
      <c r="F26" s="95"/>
      <c r="G26" s="96">
        <v>46642</v>
      </c>
    </row>
    <row r="27" spans="2:7" ht="18" customHeight="1">
      <c r="B27" s="95" t="s">
        <v>37</v>
      </c>
      <c r="D27" s="95"/>
      <c r="E27" s="96">
        <v>7427</v>
      </c>
      <c r="F27" s="95"/>
      <c r="G27" s="96">
        <v>7154</v>
      </c>
    </row>
    <row r="28" spans="2:7" ht="18" customHeight="1">
      <c r="B28" s="95" t="s">
        <v>39</v>
      </c>
      <c r="D28" s="95"/>
      <c r="E28" s="96">
        <v>4915</v>
      </c>
      <c r="F28" s="95"/>
      <c r="G28" s="96">
        <v>4660</v>
      </c>
    </row>
    <row r="29" spans="2:7" ht="17.25">
      <c r="B29" s="94" t="s">
        <v>90</v>
      </c>
      <c r="C29" s="95"/>
      <c r="D29" s="95"/>
      <c r="E29" s="98">
        <f>SUM(E23:E28)</f>
        <v>100792</v>
      </c>
      <c r="F29" s="94"/>
      <c r="G29" s="98">
        <f>SUM(G23:G28)</f>
        <v>94679</v>
      </c>
    </row>
    <row r="30" spans="2:7" ht="18" customHeight="1">
      <c r="B30" s="95"/>
      <c r="C30" s="95"/>
      <c r="D30" s="95"/>
      <c r="E30" s="99"/>
      <c r="F30" s="95"/>
      <c r="G30" s="99"/>
    </row>
    <row r="31" spans="2:7" ht="18" customHeight="1">
      <c r="B31" s="94"/>
      <c r="C31" s="95"/>
      <c r="D31" s="95"/>
      <c r="E31" s="105"/>
      <c r="F31" s="95"/>
      <c r="G31" s="105"/>
    </row>
    <row r="32" spans="2:7" ht="18.75" customHeight="1" thickBot="1">
      <c r="B32" s="95"/>
      <c r="C32" s="95"/>
      <c r="D32" s="95"/>
      <c r="E32" s="96"/>
      <c r="F32" s="95"/>
      <c r="G32" s="96"/>
    </row>
    <row r="33" spans="2:7" ht="18.75" customHeight="1" thickBot="1">
      <c r="B33" s="94" t="s">
        <v>91</v>
      </c>
      <c r="C33" s="94"/>
      <c r="D33" s="94"/>
      <c r="E33" s="100">
        <f>+E29+E21+E31</f>
        <v>424911</v>
      </c>
      <c r="F33" s="94"/>
      <c r="G33" s="100">
        <f>+G29+G21+G31</f>
        <v>421606</v>
      </c>
    </row>
    <row r="34" spans="2:7" ht="18" customHeight="1">
      <c r="B34" s="95"/>
      <c r="C34" s="95"/>
      <c r="D34" s="95"/>
      <c r="E34" s="101"/>
      <c r="F34" s="95"/>
      <c r="G34" s="101"/>
    </row>
    <row r="35" spans="2:7" ht="18" customHeight="1">
      <c r="B35" s="95"/>
      <c r="C35" s="95"/>
      <c r="D35" s="95"/>
      <c r="E35" s="96"/>
      <c r="F35" s="95"/>
      <c r="G35" s="96"/>
    </row>
    <row r="36" spans="2:7" ht="18" customHeight="1">
      <c r="B36" s="94" t="s">
        <v>92</v>
      </c>
      <c r="C36" s="95"/>
      <c r="D36" s="95"/>
      <c r="E36" s="96"/>
      <c r="F36" s="95"/>
      <c r="G36" s="96"/>
    </row>
    <row r="37" spans="2:7" ht="18" customHeight="1">
      <c r="B37" s="94"/>
      <c r="C37" s="95"/>
      <c r="D37" s="95"/>
      <c r="E37" s="96"/>
      <c r="F37" s="95"/>
      <c r="G37" s="96"/>
    </row>
    <row r="38" spans="2:7" ht="18" customHeight="1">
      <c r="B38" s="94" t="s">
        <v>146</v>
      </c>
      <c r="C38" s="95"/>
      <c r="D38" s="95"/>
      <c r="E38" s="96"/>
      <c r="F38" s="95"/>
      <c r="G38" s="96"/>
    </row>
    <row r="39" spans="2:7" ht="18" customHeight="1">
      <c r="B39" s="95" t="s">
        <v>47</v>
      </c>
      <c r="D39" s="95"/>
      <c r="E39" s="96">
        <v>200551</v>
      </c>
      <c r="F39" s="95"/>
      <c r="G39" s="96">
        <v>200551</v>
      </c>
    </row>
    <row r="40" spans="2:7" ht="17.25">
      <c r="B40" s="95" t="s">
        <v>93</v>
      </c>
      <c r="D40" s="95"/>
      <c r="E40" s="96">
        <f>+E42-E39-E41</f>
        <v>103735</v>
      </c>
      <c r="F40" s="95"/>
      <c r="G40" s="96">
        <v>103278</v>
      </c>
    </row>
    <row r="41" spans="2:7" ht="17.25">
      <c r="B41" s="95" t="s">
        <v>94</v>
      </c>
      <c r="D41" s="95"/>
      <c r="E41" s="103">
        <f>+'Equity Change'!K33</f>
        <v>-30105</v>
      </c>
      <c r="F41" s="103"/>
      <c r="G41" s="103">
        <v>-25805</v>
      </c>
    </row>
    <row r="42" spans="2:7" ht="18" customHeight="1">
      <c r="B42" s="95" t="s">
        <v>79</v>
      </c>
      <c r="D42" s="95"/>
      <c r="E42" s="99">
        <f>+'Equity Change'!M33</f>
        <v>274181</v>
      </c>
      <c r="F42" s="95"/>
      <c r="G42" s="99">
        <f>SUM(G39:G41)</f>
        <v>278024</v>
      </c>
    </row>
    <row r="43" spans="2:7" ht="17.25">
      <c r="B43" s="95"/>
      <c r="D43" s="95"/>
      <c r="E43" s="96"/>
      <c r="F43" s="95"/>
      <c r="G43" s="96"/>
    </row>
    <row r="44" spans="2:7" ht="18" customHeight="1">
      <c r="B44" s="94" t="s">
        <v>83</v>
      </c>
      <c r="C44" s="87"/>
      <c r="D44" s="94"/>
      <c r="E44" s="102">
        <f>+'Equity Change'!O33</f>
        <v>5497</v>
      </c>
      <c r="F44" s="94"/>
      <c r="G44" s="102">
        <v>5696</v>
      </c>
    </row>
    <row r="45" spans="2:7" ht="18" customHeight="1">
      <c r="B45" s="95"/>
      <c r="D45" s="95"/>
      <c r="E45" s="103"/>
      <c r="F45" s="95"/>
      <c r="G45" s="103"/>
    </row>
    <row r="46" spans="2:7" ht="18" customHeight="1" thickBot="1">
      <c r="B46" s="94" t="s">
        <v>95</v>
      </c>
      <c r="C46" s="87"/>
      <c r="D46" s="94"/>
      <c r="E46" s="104">
        <f>+E44+E42</f>
        <v>279678</v>
      </c>
      <c r="F46" s="94"/>
      <c r="G46" s="104">
        <f>+G44+G42</f>
        <v>283720</v>
      </c>
    </row>
    <row r="47" spans="2:7" ht="18" customHeight="1">
      <c r="B47" s="95"/>
      <c r="C47" s="95"/>
      <c r="D47" s="95"/>
      <c r="E47" s="96"/>
      <c r="F47" s="95"/>
      <c r="G47" s="96"/>
    </row>
    <row r="48" spans="2:7" ht="18" customHeight="1">
      <c r="B48" s="95"/>
      <c r="C48" s="95"/>
      <c r="D48" s="95"/>
      <c r="E48" s="96"/>
      <c r="F48" s="95"/>
      <c r="G48" s="96"/>
    </row>
    <row r="49" spans="2:7" ht="18" customHeight="1">
      <c r="B49" s="94" t="s">
        <v>98</v>
      </c>
      <c r="C49" s="95"/>
      <c r="D49" s="95"/>
      <c r="E49" s="96"/>
      <c r="F49" s="95"/>
      <c r="G49" s="96"/>
    </row>
    <row r="50" spans="2:7" ht="18" customHeight="1">
      <c r="B50" s="95" t="s">
        <v>29</v>
      </c>
      <c r="D50" s="95"/>
      <c r="E50" s="96">
        <v>59986</v>
      </c>
      <c r="F50" s="95"/>
      <c r="G50" s="96">
        <v>62236</v>
      </c>
    </row>
    <row r="51" spans="2:7" ht="17.25">
      <c r="B51" s="95" t="s">
        <v>31</v>
      </c>
      <c r="D51" s="95"/>
      <c r="E51" s="96">
        <v>68</v>
      </c>
      <c r="F51" s="95"/>
      <c r="G51" s="96">
        <v>91</v>
      </c>
    </row>
    <row r="52" spans="2:7" ht="18" customHeight="1">
      <c r="B52" s="95" t="s">
        <v>96</v>
      </c>
      <c r="D52" s="95"/>
      <c r="E52" s="96">
        <v>4570</v>
      </c>
      <c r="F52" s="95"/>
      <c r="G52" s="96">
        <v>4570</v>
      </c>
    </row>
    <row r="53" spans="2:7" ht="18.75" customHeight="1">
      <c r="B53" s="94" t="s">
        <v>99</v>
      </c>
      <c r="C53" s="95"/>
      <c r="D53" s="95"/>
      <c r="E53" s="97">
        <f>SUM(E49:E52)</f>
        <v>64624</v>
      </c>
      <c r="F53" s="94"/>
      <c r="G53" s="97">
        <f>SUM(G49:G52)</f>
        <v>66897</v>
      </c>
    </row>
    <row r="54" spans="2:7" ht="18.75" customHeight="1">
      <c r="B54" s="95"/>
      <c r="C54" s="95"/>
      <c r="D54" s="95"/>
      <c r="E54" s="105"/>
      <c r="F54" s="95"/>
      <c r="G54" s="105"/>
    </row>
    <row r="55" spans="2:7" ht="18.75" customHeight="1">
      <c r="B55" s="94" t="s">
        <v>10</v>
      </c>
      <c r="C55" s="95"/>
      <c r="D55" s="95"/>
      <c r="E55" s="96"/>
      <c r="F55" s="95"/>
      <c r="G55" s="96"/>
    </row>
    <row r="56" spans="2:7" ht="18.75" customHeight="1">
      <c r="B56" s="95" t="s">
        <v>42</v>
      </c>
      <c r="D56" s="95"/>
      <c r="E56" s="96">
        <f>27658+177-E57+41</f>
        <v>27699</v>
      </c>
      <c r="F56" s="95"/>
      <c r="G56" s="96">
        <f>22173-177</f>
        <v>21996</v>
      </c>
    </row>
    <row r="57" spans="2:7" ht="18.75" customHeight="1">
      <c r="B57" s="95" t="s">
        <v>159</v>
      </c>
      <c r="D57" s="95"/>
      <c r="E57" s="96">
        <v>177</v>
      </c>
      <c r="F57" s="95"/>
      <c r="G57" s="96">
        <v>177</v>
      </c>
    </row>
    <row r="58" spans="2:7" ht="18.75" customHeight="1">
      <c r="B58" s="95" t="s">
        <v>43</v>
      </c>
      <c r="D58" s="95"/>
      <c r="E58" s="96">
        <v>52378</v>
      </c>
      <c r="F58" s="95"/>
      <c r="G58" s="96">
        <v>48640</v>
      </c>
    </row>
    <row r="59" spans="2:7" ht="18.75" customHeight="1" hidden="1">
      <c r="B59" s="95" t="s">
        <v>32</v>
      </c>
      <c r="D59" s="95"/>
      <c r="E59" s="96">
        <v>0</v>
      </c>
      <c r="F59" s="95"/>
      <c r="G59" s="96">
        <v>0</v>
      </c>
    </row>
    <row r="60" spans="2:7" ht="17.25">
      <c r="B60" s="95" t="s">
        <v>31</v>
      </c>
      <c r="D60" s="95"/>
      <c r="E60" s="96">
        <v>110</v>
      </c>
      <c r="F60" s="95"/>
      <c r="G60" s="96">
        <v>120</v>
      </c>
    </row>
    <row r="61" spans="2:7" ht="18.75" customHeight="1">
      <c r="B61" s="95" t="s">
        <v>4</v>
      </c>
      <c r="D61" s="95"/>
      <c r="E61" s="96">
        <v>245</v>
      </c>
      <c r="F61" s="95"/>
      <c r="G61" s="96">
        <v>56</v>
      </c>
    </row>
    <row r="62" spans="2:7" ht="18.75" customHeight="1" hidden="1">
      <c r="B62" s="95" t="s">
        <v>112</v>
      </c>
      <c r="D62" s="95"/>
      <c r="E62" s="96">
        <v>0</v>
      </c>
      <c r="F62" s="95"/>
      <c r="G62" s="96">
        <v>0</v>
      </c>
    </row>
    <row r="63" spans="2:7" ht="18.75" customHeight="1">
      <c r="B63" s="94" t="s">
        <v>100</v>
      </c>
      <c r="C63" s="95"/>
      <c r="D63" s="95"/>
      <c r="E63" s="97">
        <f>SUM(E56:E62)</f>
        <v>80609</v>
      </c>
      <c r="F63" s="95"/>
      <c r="G63" s="97">
        <f>SUM(G56:G62)</f>
        <v>70989</v>
      </c>
    </row>
    <row r="64" spans="2:7" ht="17.25">
      <c r="B64" s="95"/>
      <c r="C64" s="95"/>
      <c r="D64" s="95"/>
      <c r="E64" s="105"/>
      <c r="F64" s="106"/>
      <c r="G64" s="105"/>
    </row>
    <row r="65" spans="2:7" ht="18" thickBot="1">
      <c r="B65" s="94" t="s">
        <v>101</v>
      </c>
      <c r="C65" s="94"/>
      <c r="D65" s="94"/>
      <c r="E65" s="104">
        <f>+E63+E53</f>
        <v>145233</v>
      </c>
      <c r="F65" s="107"/>
      <c r="G65" s="104">
        <f>+G63+G53</f>
        <v>137886</v>
      </c>
    </row>
    <row r="66" spans="2:7" ht="17.25">
      <c r="B66" s="95"/>
      <c r="C66" s="95"/>
      <c r="D66" s="95"/>
      <c r="E66" s="105"/>
      <c r="F66" s="106"/>
      <c r="G66" s="105"/>
    </row>
    <row r="67" spans="2:7" ht="18" thickBot="1">
      <c r="B67" s="95"/>
      <c r="C67" s="95"/>
      <c r="D67" s="95"/>
      <c r="E67" s="108"/>
      <c r="F67" s="106"/>
      <c r="G67" s="108"/>
    </row>
    <row r="68" spans="2:7" ht="18" thickBot="1">
      <c r="B68" s="94" t="s">
        <v>97</v>
      </c>
      <c r="C68" s="95"/>
      <c r="D68" s="95"/>
      <c r="E68" s="109">
        <f>+E65+E46</f>
        <v>424911</v>
      </c>
      <c r="F68" s="106"/>
      <c r="G68" s="109">
        <f>+G65+G46</f>
        <v>421606</v>
      </c>
    </row>
    <row r="69" spans="2:7" ht="17.25">
      <c r="B69" s="95"/>
      <c r="C69" s="95"/>
      <c r="D69" s="95"/>
      <c r="E69" s="105"/>
      <c r="F69" s="106"/>
      <c r="G69" s="105"/>
    </row>
    <row r="70" spans="2:7" ht="17.25">
      <c r="B70" s="95"/>
      <c r="C70" s="95"/>
      <c r="D70" s="95"/>
      <c r="E70" s="105"/>
      <c r="F70" s="106"/>
      <c r="G70" s="105"/>
    </row>
    <row r="71" spans="2:7" ht="15">
      <c r="B71" s="87" t="s">
        <v>122</v>
      </c>
      <c r="C71" s="87"/>
      <c r="D71" s="87"/>
      <c r="E71" s="110"/>
      <c r="F71" s="110"/>
      <c r="G71" s="110"/>
    </row>
    <row r="72" spans="2:7" ht="15">
      <c r="B72" s="87" t="str">
        <f>'Income Statemen'!C61</f>
        <v> the Audited Financial Statements for the year ended 31st March 2018)</v>
      </c>
      <c r="C72" s="87"/>
      <c r="D72" s="87"/>
      <c r="E72" s="110"/>
      <c r="F72" s="110"/>
      <c r="G72" s="110"/>
    </row>
    <row r="73" spans="5:7" ht="15">
      <c r="E73" s="110"/>
      <c r="F73" s="110"/>
      <c r="G73" s="110"/>
    </row>
    <row r="74" spans="2:10" ht="17.25">
      <c r="B74" s="95"/>
      <c r="C74" s="95"/>
      <c r="D74" s="95"/>
      <c r="E74" s="106"/>
      <c r="F74" s="106"/>
      <c r="G74" s="106"/>
      <c r="H74" s="95"/>
      <c r="I74" s="95"/>
      <c r="J74" s="95"/>
    </row>
    <row r="75" spans="2:10" ht="17.25">
      <c r="B75" s="95"/>
      <c r="C75" s="95"/>
      <c r="D75" s="95"/>
      <c r="E75" s="105"/>
      <c r="F75" s="106"/>
      <c r="G75" s="105"/>
      <c r="H75" s="95"/>
      <c r="I75" s="95"/>
      <c r="J75" s="95"/>
    </row>
    <row r="76" spans="2:10" ht="17.25">
      <c r="B76" s="95"/>
      <c r="C76" s="95"/>
      <c r="D76" s="95"/>
      <c r="E76" s="105"/>
      <c r="F76" s="105"/>
      <c r="G76" s="105"/>
      <c r="H76" s="95"/>
      <c r="I76" s="95"/>
      <c r="J76" s="95"/>
    </row>
    <row r="77" spans="2:10" ht="17.25">
      <c r="B77" s="95"/>
      <c r="C77" s="95"/>
      <c r="D77" s="95"/>
      <c r="E77" s="105"/>
      <c r="F77" s="106"/>
      <c r="G77" s="105"/>
      <c r="H77" s="95"/>
      <c r="I77" s="95"/>
      <c r="J77" s="95"/>
    </row>
    <row r="78" spans="2:10" ht="17.25">
      <c r="B78" s="95"/>
      <c r="C78" s="95"/>
      <c r="D78" s="95"/>
      <c r="E78" s="105">
        <f>+E33-E68</f>
        <v>0</v>
      </c>
      <c r="F78" s="106"/>
      <c r="G78" s="105">
        <f>+G33-G68</f>
        <v>0</v>
      </c>
      <c r="H78" s="95"/>
      <c r="I78" s="95"/>
      <c r="J78" s="95"/>
    </row>
    <row r="79" spans="2:10" ht="17.25">
      <c r="B79" s="95"/>
      <c r="C79" s="95"/>
      <c r="D79" s="95"/>
      <c r="E79" s="105"/>
      <c r="F79" s="106"/>
      <c r="G79" s="105"/>
      <c r="H79" s="95"/>
      <c r="I79" s="95"/>
      <c r="J79" s="95"/>
    </row>
    <row r="80" spans="2:10" ht="17.25">
      <c r="B80" s="95"/>
      <c r="C80" s="95"/>
      <c r="D80" s="95"/>
      <c r="E80" s="105"/>
      <c r="F80" s="106"/>
      <c r="G80" s="105"/>
      <c r="H80" s="95"/>
      <c r="I80" s="95"/>
      <c r="J80" s="95"/>
    </row>
    <row r="81" spans="2:10" ht="17.25">
      <c r="B81" s="95"/>
      <c r="C81" s="95"/>
      <c r="D81" s="95"/>
      <c r="E81" s="105"/>
      <c r="F81" s="106"/>
      <c r="G81" s="105"/>
      <c r="H81" s="95"/>
      <c r="I81" s="95"/>
      <c r="J81" s="95"/>
    </row>
    <row r="82" spans="2:10" ht="17.25">
      <c r="B82" s="95"/>
      <c r="C82" s="95"/>
      <c r="D82" s="95"/>
      <c r="E82" s="111"/>
      <c r="F82" s="107"/>
      <c r="G82" s="111"/>
      <c r="H82" s="95"/>
      <c r="I82" s="95"/>
      <c r="J82" s="95"/>
    </row>
    <row r="83" spans="2:10" ht="17.25">
      <c r="B83" s="95"/>
      <c r="C83" s="95"/>
      <c r="D83" s="95"/>
      <c r="E83" s="106"/>
      <c r="F83" s="106"/>
      <c r="G83" s="106"/>
      <c r="H83" s="95"/>
      <c r="I83" s="95"/>
      <c r="J83" s="95"/>
    </row>
    <row r="84" spans="2:10" ht="17.25">
      <c r="B84" s="95"/>
      <c r="C84" s="95"/>
      <c r="D84" s="95"/>
      <c r="E84" s="112"/>
      <c r="F84" s="106"/>
      <c r="G84" s="112"/>
      <c r="H84" s="95"/>
      <c r="I84" s="95"/>
      <c r="J84" s="95"/>
    </row>
    <row r="85" spans="2:10" ht="17.25">
      <c r="B85" s="95"/>
      <c r="C85" s="95"/>
      <c r="D85" s="95"/>
      <c r="E85" s="105"/>
      <c r="F85" s="106"/>
      <c r="G85" s="105"/>
      <c r="H85" s="95"/>
      <c r="I85" s="95"/>
      <c r="J85" s="95"/>
    </row>
    <row r="86" spans="2:10" ht="17.25">
      <c r="B86" s="95"/>
      <c r="C86" s="95"/>
      <c r="D86" s="95"/>
      <c r="E86" s="105"/>
      <c r="F86" s="106"/>
      <c r="G86" s="105"/>
      <c r="H86" s="95"/>
      <c r="I86" s="95"/>
      <c r="J86" s="95"/>
    </row>
    <row r="87" spans="2:10" ht="17.25">
      <c r="B87" s="95"/>
      <c r="C87" s="95"/>
      <c r="D87" s="95"/>
      <c r="E87" s="105"/>
      <c r="F87" s="106"/>
      <c r="G87" s="105"/>
      <c r="H87" s="95"/>
      <c r="I87" s="95"/>
      <c r="J87" s="95"/>
    </row>
    <row r="88" spans="2:10" ht="17.25">
      <c r="B88" s="95"/>
      <c r="C88" s="95"/>
      <c r="D88" s="95"/>
      <c r="E88" s="111"/>
      <c r="F88" s="107"/>
      <c r="G88" s="111"/>
      <c r="H88" s="95"/>
      <c r="I88" s="95"/>
      <c r="J88" s="95"/>
    </row>
    <row r="89" spans="2:10" ht="17.25">
      <c r="B89" s="95"/>
      <c r="C89" s="95"/>
      <c r="D89" s="95"/>
      <c r="E89" s="106"/>
      <c r="F89" s="106"/>
      <c r="G89" s="106"/>
      <c r="H89" s="95"/>
      <c r="I89" s="95"/>
      <c r="J89" s="95"/>
    </row>
    <row r="90" spans="2:10" ht="17.25">
      <c r="B90" s="95"/>
      <c r="C90" s="95"/>
      <c r="D90" s="95"/>
      <c r="E90" s="113"/>
      <c r="F90" s="113"/>
      <c r="G90" s="113"/>
      <c r="H90" s="95"/>
      <c r="I90" s="95"/>
      <c r="J90" s="95"/>
    </row>
    <row r="91" spans="2:10" ht="17.25">
      <c r="B91" s="95"/>
      <c r="C91" s="95"/>
      <c r="D91" s="95"/>
      <c r="E91" s="106"/>
      <c r="F91" s="106"/>
      <c r="G91" s="106"/>
      <c r="H91" s="95"/>
      <c r="I91" s="95"/>
      <c r="J91" s="95"/>
    </row>
    <row r="92" spans="2:10" ht="17.25">
      <c r="B92" s="95"/>
      <c r="C92" s="95"/>
      <c r="D92" s="95"/>
      <c r="E92" s="106"/>
      <c r="F92" s="106"/>
      <c r="G92" s="106"/>
      <c r="H92" s="95"/>
      <c r="I92" s="95"/>
      <c r="J92" s="95"/>
    </row>
    <row r="93" spans="2:10" ht="17.25">
      <c r="B93" s="95"/>
      <c r="C93" s="95"/>
      <c r="D93" s="95"/>
      <c r="E93" s="106"/>
      <c r="F93" s="106"/>
      <c r="G93" s="106"/>
      <c r="H93" s="95"/>
      <c r="I93" s="95"/>
      <c r="J93" s="95"/>
    </row>
    <row r="94" spans="2:10" ht="17.25">
      <c r="B94" s="95"/>
      <c r="C94" s="95"/>
      <c r="D94" s="95"/>
      <c r="E94" s="106"/>
      <c r="F94" s="106"/>
      <c r="G94" s="106"/>
      <c r="H94" s="95"/>
      <c r="I94" s="95"/>
      <c r="J94" s="95"/>
    </row>
    <row r="95" spans="2:10" ht="17.25">
      <c r="B95" s="95"/>
      <c r="C95" s="95"/>
      <c r="D95" s="95"/>
      <c r="E95" s="106"/>
      <c r="F95" s="106"/>
      <c r="G95" s="106"/>
      <c r="H95" s="95"/>
      <c r="I95" s="95"/>
      <c r="J95" s="95"/>
    </row>
    <row r="96" spans="2:10" ht="17.25">
      <c r="B96" s="95"/>
      <c r="C96" s="95"/>
      <c r="D96" s="95"/>
      <c r="E96" s="106"/>
      <c r="F96" s="106"/>
      <c r="G96" s="106"/>
      <c r="H96" s="95"/>
      <c r="I96" s="95"/>
      <c r="J96" s="95"/>
    </row>
    <row r="97" spans="2:10" ht="17.25">
      <c r="B97" s="95"/>
      <c r="C97" s="95"/>
      <c r="D97" s="95"/>
      <c r="E97" s="106"/>
      <c r="F97" s="106"/>
      <c r="G97" s="106"/>
      <c r="H97" s="95"/>
      <c r="I97" s="95"/>
      <c r="J97" s="95"/>
    </row>
    <row r="98" spans="2:10" ht="17.25">
      <c r="B98" s="95"/>
      <c r="C98" s="95"/>
      <c r="D98" s="95"/>
      <c r="E98" s="95"/>
      <c r="F98" s="95"/>
      <c r="G98" s="95"/>
      <c r="H98" s="95"/>
      <c r="I98" s="95"/>
      <c r="J98" s="95"/>
    </row>
    <row r="99" spans="2:10" ht="17.25">
      <c r="B99" s="95"/>
      <c r="C99" s="95"/>
      <c r="D99" s="95"/>
      <c r="E99" s="95"/>
      <c r="F99" s="95"/>
      <c r="G99" s="95"/>
      <c r="H99" s="95"/>
      <c r="I99" s="95"/>
      <c r="J99" s="95"/>
    </row>
    <row r="100" spans="2:10" ht="17.25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ht="17.25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ht="17.25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ht="17.25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ht="17.25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ht="17.25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ht="17.25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ht="17.25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ht="17.25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ht="17.25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ht="17.25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ht="17.25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ht="17.25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ht="17.25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ht="17.25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ht="17.25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ht="17.25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ht="17.25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ht="17.25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ht="17.25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ht="17.25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ht="17.25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ht="17.25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ht="17.25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ht="17.25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ht="17.25"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2:10" ht="17.25"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2:10" ht="17.25">
      <c r="B127" s="95"/>
      <c r="C127" s="95"/>
      <c r="D127" s="95"/>
      <c r="E127" s="95"/>
      <c r="F127" s="95"/>
      <c r="G127" s="95"/>
      <c r="H127" s="95"/>
      <c r="I127" s="95"/>
      <c r="J127" s="95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8"/>
  <sheetViews>
    <sheetView showOutlineSymbols="0" zoomScale="60" zoomScaleNormal="60" zoomScalePageLayoutView="0" workbookViewId="0" topLeftCell="C9">
      <selection activeCell="S51" sqref="S51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6" width="11.10546875" style="1" hidden="1" customWidth="1"/>
    <col min="7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21">
      <c r="A1" s="8"/>
      <c r="B1" s="39" t="s">
        <v>161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120" t="s">
        <v>162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119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30 JUNE 2018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/>
      <c r="F9" s="8"/>
      <c r="G9" s="56" t="s">
        <v>167</v>
      </c>
      <c r="H9" s="8"/>
      <c r="I9" s="8"/>
      <c r="J9" s="8"/>
      <c r="K9" s="8"/>
      <c r="L9" s="8"/>
      <c r="O9" s="57" t="s">
        <v>103</v>
      </c>
      <c r="P9" s="57"/>
      <c r="Q9" s="57" t="s">
        <v>23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104</v>
      </c>
      <c r="P10" s="57"/>
      <c r="Q10" s="57" t="s">
        <v>65</v>
      </c>
    </row>
    <row r="11" spans="1:17" ht="17.25">
      <c r="A11" s="8"/>
      <c r="B11" s="10"/>
      <c r="C11" s="8"/>
      <c r="D11" s="28"/>
      <c r="E11" s="28"/>
      <c r="F11" s="8"/>
      <c r="G11" s="28" t="s">
        <v>168</v>
      </c>
      <c r="H11" s="8"/>
      <c r="I11" s="8"/>
      <c r="J11" s="8"/>
      <c r="K11" s="40" t="s">
        <v>20</v>
      </c>
      <c r="L11" s="8"/>
      <c r="M11" s="8"/>
      <c r="O11" s="57" t="s">
        <v>64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/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18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13</v>
      </c>
      <c r="F14" s="13" t="s">
        <v>13</v>
      </c>
      <c r="G14" s="13" t="s">
        <v>19</v>
      </c>
      <c r="H14" s="13" t="s">
        <v>113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13</v>
      </c>
      <c r="D15" s="13"/>
      <c r="E15" s="13" t="s">
        <v>15</v>
      </c>
      <c r="F15" s="13" t="s">
        <v>17</v>
      </c>
      <c r="G15" s="13" t="s">
        <v>45</v>
      </c>
      <c r="H15" s="13" t="s">
        <v>114</v>
      </c>
      <c r="I15" s="13" t="s">
        <v>82</v>
      </c>
      <c r="J15" s="13"/>
      <c r="K15" s="13" t="s">
        <v>21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14</v>
      </c>
      <c r="D16" s="13"/>
      <c r="E16" s="41" t="s">
        <v>16</v>
      </c>
      <c r="F16" s="41" t="s">
        <v>16</v>
      </c>
      <c r="G16" s="41" t="s">
        <v>16</v>
      </c>
      <c r="H16" s="41" t="s">
        <v>16</v>
      </c>
      <c r="I16" s="41" t="s">
        <v>16</v>
      </c>
      <c r="J16" s="13"/>
      <c r="K16" s="41" t="s">
        <v>22</v>
      </c>
      <c r="L16" s="12"/>
      <c r="M16" s="41" t="s">
        <v>23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73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12</v>
      </c>
      <c r="C20" s="16">
        <f>'Balance Sheet'!G39</f>
        <v>200551</v>
      </c>
      <c r="D20" s="16"/>
      <c r="E20" s="16">
        <v>0</v>
      </c>
      <c r="F20" s="16">
        <v>0</v>
      </c>
      <c r="G20" s="16">
        <v>-675</v>
      </c>
      <c r="H20" s="16">
        <v>-4681</v>
      </c>
      <c r="I20" s="16">
        <v>108634</v>
      </c>
      <c r="J20" s="16"/>
      <c r="K20" s="16">
        <f>+'Balance Sheet'!G41</f>
        <v>-25805</v>
      </c>
      <c r="L20" s="16"/>
      <c r="M20" s="16">
        <f>SUM(C20:K20)</f>
        <v>278024</v>
      </c>
      <c r="O20" s="16">
        <f>+'Balance Sheet'!G44</f>
        <v>5696</v>
      </c>
      <c r="P20" s="16"/>
      <c r="Q20" s="16">
        <f>+O20+M20</f>
        <v>283720</v>
      </c>
    </row>
    <row r="21" spans="1:17" ht="17.25">
      <c r="A21" s="8"/>
      <c r="B21" s="11" t="s">
        <v>166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4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105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7"/>
      <c r="D25" s="16"/>
      <c r="E25" s="117"/>
      <c r="F25" s="117"/>
      <c r="G25" s="117"/>
      <c r="H25" s="117"/>
      <c r="I25" s="117"/>
      <c r="J25" s="16"/>
      <c r="K25" s="117"/>
      <c r="L25" s="16"/>
      <c r="M25" s="117"/>
      <c r="O25" s="117"/>
      <c r="P25" s="16"/>
      <c r="Q25" s="117"/>
    </row>
    <row r="26" spans="1:17" ht="17.25" hidden="1">
      <c r="A26" s="8"/>
      <c r="B26" s="51" t="s">
        <v>126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5" t="s">
        <v>106</v>
      </c>
      <c r="C27" s="116">
        <f>SUM(C20:C25)</f>
        <v>200551</v>
      </c>
      <c r="D27" s="16"/>
      <c r="E27" s="116">
        <f>SUM(E20:E25)</f>
        <v>0</v>
      </c>
      <c r="F27" s="116">
        <f>SUM(F20:F25)</f>
        <v>0</v>
      </c>
      <c r="G27" s="116">
        <f>SUM(G20:G25)</f>
        <v>-675</v>
      </c>
      <c r="H27" s="116">
        <f>SUM(H20:H25)</f>
        <v>-4681</v>
      </c>
      <c r="I27" s="116">
        <f>SUM(I20:I25)</f>
        <v>108634</v>
      </c>
      <c r="J27" s="16"/>
      <c r="K27" s="116">
        <f>SUM(K20:K25)</f>
        <v>-25805</v>
      </c>
      <c r="L27" s="16"/>
      <c r="M27" s="116">
        <f>SUM(M20:M25)</f>
        <v>278024</v>
      </c>
      <c r="O27" s="116">
        <f>SUM(O20:O25)</f>
        <v>5696</v>
      </c>
      <c r="P27" s="16"/>
      <c r="Q27" s="116">
        <f>SUM(Q20:Q25)</f>
        <v>283720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115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455</v>
      </c>
      <c r="H30" s="26">
        <v>2</v>
      </c>
      <c r="I30" s="26">
        <v>0</v>
      </c>
      <c r="J30" s="16"/>
      <c r="K30" s="26">
        <f>'Income Statemen'!I48</f>
        <v>-4300</v>
      </c>
      <c r="L30" s="16"/>
      <c r="M30" s="16">
        <f>SUM(C30:K30)</f>
        <v>-3843</v>
      </c>
      <c r="O30" s="26">
        <f>'Income Statemen'!I49</f>
        <v>-199</v>
      </c>
      <c r="P30" s="16"/>
      <c r="Q30" s="16">
        <f>+O30+M30</f>
        <v>-4042</v>
      </c>
    </row>
    <row r="31" spans="1:17" ht="17.25">
      <c r="A31" s="8"/>
      <c r="B31" s="11" t="s">
        <v>116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57</v>
      </c>
      <c r="C33" s="22">
        <f>'Balance Sheet'!E39</f>
        <v>200551</v>
      </c>
      <c r="D33" s="19"/>
      <c r="E33" s="22">
        <v>0</v>
      </c>
      <c r="F33" s="22">
        <v>0</v>
      </c>
      <c r="G33" s="22">
        <f>SUM(G26:G31)</f>
        <v>-220</v>
      </c>
      <c r="H33" s="22">
        <f>SUM(H26:H31)</f>
        <v>-4679</v>
      </c>
      <c r="I33" s="22">
        <f>SUM(I26:I31)</f>
        <v>108634</v>
      </c>
      <c r="J33" s="21"/>
      <c r="K33" s="22">
        <f>SUM(K26:K31)</f>
        <v>-30105</v>
      </c>
      <c r="L33" s="21"/>
      <c r="M33" s="22">
        <f>SUM(M26:M31)</f>
        <v>274181</v>
      </c>
      <c r="O33" s="22">
        <f>SUM(O26:O31)</f>
        <v>5497</v>
      </c>
      <c r="P33" s="21"/>
      <c r="Q33" s="22">
        <f>SUM(Q26:Q31)</f>
        <v>279678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148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12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149</v>
      </c>
      <c r="C39" s="16">
        <v>200551</v>
      </c>
      <c r="D39" s="20"/>
      <c r="E39" s="16">
        <v>0</v>
      </c>
      <c r="F39" s="16">
        <v>0</v>
      </c>
      <c r="G39" s="16">
        <v>2688</v>
      </c>
      <c r="H39" s="16">
        <v>-4634</v>
      </c>
      <c r="I39" s="16">
        <v>108634</v>
      </c>
      <c r="J39" s="16"/>
      <c r="K39" s="16">
        <v>-14964</v>
      </c>
      <c r="L39" s="16"/>
      <c r="M39" s="16">
        <f>SUM(C39:K39)</f>
        <v>292275</v>
      </c>
      <c r="O39" s="16">
        <v>6004</v>
      </c>
      <c r="P39" s="16"/>
      <c r="Q39" s="16">
        <f>+O39+M39</f>
        <v>298279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5"/>
      <c r="C41" s="116"/>
      <c r="D41" s="16"/>
      <c r="E41" s="116"/>
      <c r="F41" s="116"/>
      <c r="G41" s="116"/>
      <c r="H41" s="116"/>
      <c r="I41" s="116"/>
      <c r="J41" s="16"/>
      <c r="K41" s="116"/>
      <c r="L41" s="16"/>
      <c r="M41" s="116"/>
      <c r="O41" s="116"/>
      <c r="P41" s="16"/>
      <c r="Q41" s="116"/>
    </row>
    <row r="42" spans="1:17" ht="17.25">
      <c r="A42" s="8"/>
      <c r="B42" s="11" t="s">
        <v>115</v>
      </c>
      <c r="C42" s="26">
        <f>C46-C39</f>
        <v>0</v>
      </c>
      <c r="D42" s="53"/>
      <c r="E42" s="26">
        <f>E46-E39</f>
        <v>0</v>
      </c>
      <c r="F42" s="26">
        <f>F46-F39</f>
        <v>0</v>
      </c>
      <c r="G42" s="26">
        <f>G46-G39</f>
        <v>-774</v>
      </c>
      <c r="H42" s="26">
        <f>H46-H39</f>
        <v>-9</v>
      </c>
      <c r="I42" s="26">
        <f>I46-I39</f>
        <v>0</v>
      </c>
      <c r="J42" s="16"/>
      <c r="K42" s="26">
        <f>'Income Statemen'!K48</f>
        <v>-1792</v>
      </c>
      <c r="L42" s="16"/>
      <c r="M42" s="16">
        <f>SUM(C42:K42)</f>
        <v>-2575</v>
      </c>
      <c r="O42" s="26">
        <f>+'Income Statemen'!K49</f>
        <v>-96</v>
      </c>
      <c r="P42" s="16"/>
      <c r="Q42" s="16">
        <f>+O42+M42</f>
        <v>-2671</v>
      </c>
    </row>
    <row r="43" spans="1:17" ht="17.25">
      <c r="A43" s="8"/>
      <c r="B43" s="11" t="s">
        <v>116</v>
      </c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</row>
    <row r="44" spans="1:17" ht="17.25">
      <c r="A44" s="8"/>
      <c r="B44" s="11"/>
      <c r="C44" s="42"/>
      <c r="D44" s="55"/>
      <c r="E44" s="16"/>
      <c r="F44" s="16"/>
      <c r="G44" s="16"/>
      <c r="H44" s="16"/>
      <c r="I44" s="16"/>
      <c r="J44" s="16"/>
      <c r="K44" s="16"/>
      <c r="L44" s="16"/>
      <c r="M44" s="16"/>
      <c r="O44" s="26"/>
      <c r="P44" s="16"/>
      <c r="Q44" s="16"/>
    </row>
    <row r="45" spans="1:17" ht="18" thickBot="1">
      <c r="A45" s="8"/>
      <c r="B45" s="27" t="s">
        <v>58</v>
      </c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</row>
    <row r="46" spans="1:17" ht="18" thickBot="1">
      <c r="A46" s="8"/>
      <c r="B46" s="8"/>
      <c r="C46" s="22">
        <v>200551</v>
      </c>
      <c r="D46" s="19"/>
      <c r="E46" s="22">
        <v>0</v>
      </c>
      <c r="F46" s="22">
        <v>0</v>
      </c>
      <c r="G46" s="22">
        <v>1914</v>
      </c>
      <c r="H46" s="22">
        <v>-4643</v>
      </c>
      <c r="I46" s="22">
        <v>108634</v>
      </c>
      <c r="J46" s="21"/>
      <c r="K46" s="22">
        <f>SUM(K39:K44)</f>
        <v>-16756</v>
      </c>
      <c r="L46" s="21"/>
      <c r="M46" s="22">
        <f>SUM(M39:M44)</f>
        <v>289700</v>
      </c>
      <c r="O46" s="22">
        <f>SUM(O39:O44)</f>
        <v>5908</v>
      </c>
      <c r="P46" s="21"/>
      <c r="Q46" s="22">
        <f>SUM(Q39:Q44)</f>
        <v>295608</v>
      </c>
    </row>
    <row r="47" spans="1:17" ht="17.25">
      <c r="A47" s="8"/>
      <c r="B47" s="8"/>
      <c r="C47" s="23"/>
      <c r="D47" s="16"/>
      <c r="E47" s="23"/>
      <c r="F47" s="23"/>
      <c r="G47" s="23"/>
      <c r="H47" s="23"/>
      <c r="I47" s="23"/>
      <c r="J47" s="16"/>
      <c r="K47" s="23"/>
      <c r="L47" s="16"/>
      <c r="M47" s="23"/>
      <c r="O47" s="23"/>
      <c r="P47" s="16"/>
      <c r="Q47" s="23"/>
    </row>
    <row r="48" spans="1:17" ht="15">
      <c r="A48" s="8"/>
      <c r="B48" s="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8"/>
      <c r="Q48" s="18"/>
    </row>
    <row r="49" spans="1:17" ht="17.25">
      <c r="A49" s="8"/>
      <c r="B49" s="27" t="s">
        <v>120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"/>
      <c r="O49" s="18"/>
      <c r="P49" s="18"/>
      <c r="Q49" s="8"/>
    </row>
    <row r="50" spans="1:17" ht="17.25">
      <c r="A50" s="8"/>
      <c r="B50" s="27" t="str">
        <f>+'Balance Sheet'!B72</f>
        <v> the Audited Financial Statements for the year ended 31st March 2018)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2"/>
  <sheetViews>
    <sheetView tabSelected="1" showOutlineSymbols="0" view="pageBreakPreview" zoomScaleSheetLayoutView="100" zoomScalePageLayoutView="0" workbookViewId="0" topLeftCell="B1">
      <selection activeCell="D12" sqref="D12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21">
      <c r="A2" s="8"/>
      <c r="B2" s="39" t="s">
        <v>161</v>
      </c>
      <c r="C2" s="8"/>
      <c r="D2" s="8"/>
      <c r="E2" s="8"/>
      <c r="F2" s="52"/>
      <c r="G2" s="8"/>
      <c r="H2" s="8"/>
      <c r="I2" s="8"/>
    </row>
    <row r="3" spans="1:9" ht="22.5">
      <c r="A3" s="8"/>
      <c r="B3" s="120" t="s">
        <v>162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30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117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30 JUNE 2018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2018</v>
      </c>
      <c r="F9" s="44"/>
      <c r="G9" s="12">
        <v>2017</v>
      </c>
      <c r="H9" s="43"/>
      <c r="I9" s="8"/>
    </row>
    <row r="10" spans="1:9" ht="17.25">
      <c r="A10" s="8"/>
      <c r="B10" s="27"/>
      <c r="C10" s="27"/>
      <c r="D10" s="27"/>
      <c r="E10" s="78" t="s">
        <v>74</v>
      </c>
      <c r="F10" s="79"/>
      <c r="G10" s="78" t="s">
        <v>74</v>
      </c>
      <c r="H10" s="43"/>
      <c r="I10" s="8"/>
    </row>
    <row r="11" spans="1:9" ht="17.25">
      <c r="A11" s="8"/>
      <c r="B11" s="27"/>
      <c r="C11" s="11"/>
      <c r="D11" s="27"/>
      <c r="E11" s="12" t="s">
        <v>46</v>
      </c>
      <c r="F11" s="44"/>
      <c r="G11" s="12" t="s">
        <v>46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49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147</v>
      </c>
      <c r="C15" s="29"/>
      <c r="D15" s="8"/>
      <c r="E15" s="18">
        <f>'Income Statemen'!I33</f>
        <v>-4037</v>
      </c>
      <c r="F15" s="31"/>
      <c r="G15" s="18">
        <f>'Income Statemen'!K33</f>
        <v>-1490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154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25</v>
      </c>
      <c r="D18" s="8"/>
      <c r="E18" s="18">
        <v>1816</v>
      </c>
      <c r="F18" s="31"/>
      <c r="G18" s="18">
        <v>1445</v>
      </c>
      <c r="H18" s="20"/>
      <c r="I18" s="8"/>
    </row>
    <row r="19" spans="1:9" ht="17.25">
      <c r="A19" s="8"/>
      <c r="B19" s="8"/>
      <c r="C19" s="8" t="s">
        <v>26</v>
      </c>
      <c r="D19" s="8"/>
      <c r="E19" s="18">
        <v>1863</v>
      </c>
      <c r="F19" s="83"/>
      <c r="G19" s="18">
        <v>1899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24</v>
      </c>
      <c r="C21" s="8"/>
      <c r="D21" s="8"/>
      <c r="E21" s="67">
        <f>SUM(E15:E20)</f>
        <v>-358</v>
      </c>
      <c r="F21" s="31"/>
      <c r="G21" s="67">
        <f>SUM(G15:G20)</f>
        <v>1854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157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158</v>
      </c>
      <c r="D24" s="8"/>
      <c r="E24" s="18">
        <v>-5217</v>
      </c>
      <c r="F24" s="31"/>
      <c r="G24" s="18">
        <v>-840</v>
      </c>
      <c r="H24" s="20"/>
      <c r="I24" s="8"/>
    </row>
    <row r="25" spans="1:9" ht="17.25">
      <c r="A25" s="8"/>
      <c r="B25" s="8"/>
      <c r="C25" s="8" t="s">
        <v>27</v>
      </c>
      <c r="D25" s="8"/>
      <c r="E25" s="84">
        <f>5703-4</f>
        <v>5699</v>
      </c>
      <c r="F25" s="31"/>
      <c r="G25" s="84">
        <v>3828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133</v>
      </c>
      <c r="C27" s="8"/>
      <c r="D27" s="8"/>
      <c r="E27" s="67">
        <f>SUM(E21:E26)</f>
        <v>124</v>
      </c>
      <c r="F27" s="31"/>
      <c r="G27" s="67">
        <f>SUM(G21:G26)</f>
        <v>4842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136</v>
      </c>
      <c r="D29" s="8"/>
      <c r="E29" s="18">
        <f>+'Income Statemen'!I28</f>
        <v>-1988</v>
      </c>
      <c r="F29" s="31"/>
      <c r="G29" s="18">
        <f>+'Income Statemen'!K28</f>
        <v>-1901</v>
      </c>
      <c r="H29" s="20"/>
      <c r="I29" s="8"/>
    </row>
    <row r="30" spans="1:9" ht="17.25">
      <c r="A30" s="8"/>
      <c r="B30" s="8"/>
      <c r="C30" s="8" t="s">
        <v>33</v>
      </c>
      <c r="D30" s="8"/>
      <c r="E30" s="18">
        <v>-395</v>
      </c>
      <c r="F30" s="31"/>
      <c r="G30" s="18">
        <v>-381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134</v>
      </c>
      <c r="C32" s="8"/>
      <c r="D32" s="8"/>
      <c r="E32" s="67">
        <f>SUM(E27:E31)</f>
        <v>-2259</v>
      </c>
      <c r="F32" s="31"/>
      <c r="G32" s="67">
        <f>SUM(G27:G31)</f>
        <v>2560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50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35</v>
      </c>
      <c r="D35" s="8"/>
      <c r="E35" s="18">
        <v>125</v>
      </c>
      <c r="F35" s="31"/>
      <c r="G35" s="18">
        <v>2</v>
      </c>
      <c r="H35" s="20"/>
      <c r="I35" s="8"/>
    </row>
    <row r="36" spans="1:9" ht="17.25">
      <c r="A36" s="8"/>
      <c r="B36" s="8"/>
      <c r="C36" s="8" t="s">
        <v>151</v>
      </c>
      <c r="D36" s="8"/>
      <c r="E36" s="18">
        <v>0</v>
      </c>
      <c r="F36" s="31"/>
      <c r="G36" s="18">
        <v>14893</v>
      </c>
      <c r="H36" s="20"/>
      <c r="I36" s="8"/>
    </row>
    <row r="37" spans="1:9" ht="17.25">
      <c r="A37" s="8"/>
      <c r="B37" s="8"/>
      <c r="C37" s="8" t="s">
        <v>137</v>
      </c>
      <c r="D37" s="8"/>
      <c r="E37" s="18">
        <f>1881+1</f>
        <v>1882</v>
      </c>
      <c r="F37" s="31"/>
      <c r="G37" s="18">
        <v>0</v>
      </c>
      <c r="H37" s="20"/>
      <c r="I37" s="8"/>
    </row>
    <row r="38" spans="1:9" ht="17.25">
      <c r="A38" s="8"/>
      <c r="B38" s="8"/>
      <c r="C38" s="8" t="s">
        <v>152</v>
      </c>
      <c r="D38" s="8"/>
      <c r="E38" s="18"/>
      <c r="F38" s="31"/>
      <c r="G38" s="18"/>
      <c r="H38" s="20"/>
      <c r="I38" s="8"/>
    </row>
    <row r="39" spans="1:9" ht="17.25">
      <c r="A39" s="8"/>
      <c r="B39" s="8"/>
      <c r="C39" s="8" t="s">
        <v>153</v>
      </c>
      <c r="D39" s="8"/>
      <c r="E39" s="18">
        <v>-140</v>
      </c>
      <c r="F39" s="31"/>
      <c r="G39" s="18">
        <v>-143</v>
      </c>
      <c r="H39" s="20"/>
      <c r="I39" s="8"/>
    </row>
    <row r="40" spans="1:9" ht="17.25">
      <c r="A40" s="8"/>
      <c r="B40" s="8"/>
      <c r="C40" s="8" t="s">
        <v>55</v>
      </c>
      <c r="D40" s="8"/>
      <c r="E40" s="18">
        <v>-674</v>
      </c>
      <c r="F40" s="31"/>
      <c r="G40" s="18">
        <v>-526</v>
      </c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/>
      <c r="C42" s="8"/>
      <c r="D42" s="8"/>
      <c r="E42" s="18"/>
      <c r="F42" s="31"/>
      <c r="G42" s="18"/>
      <c r="H42" s="20"/>
      <c r="I42" s="8"/>
    </row>
    <row r="43" spans="1:9" ht="17.25">
      <c r="A43" s="8"/>
      <c r="B43" s="8" t="s">
        <v>155</v>
      </c>
      <c r="C43" s="8"/>
      <c r="D43" s="8"/>
      <c r="E43" s="67">
        <f>SUM(E34:E41)</f>
        <v>1193</v>
      </c>
      <c r="F43" s="31"/>
      <c r="G43" s="67">
        <f>SUM(G34:G41)</f>
        <v>14226</v>
      </c>
      <c r="H43" s="20"/>
      <c r="I43" s="8"/>
    </row>
    <row r="44" spans="1:9" ht="17.25">
      <c r="A44" s="8"/>
      <c r="B44" s="8"/>
      <c r="C44" s="8"/>
      <c r="D44" s="8"/>
      <c r="E44" s="67"/>
      <c r="F44" s="31"/>
      <c r="G44" s="67"/>
      <c r="H44" s="20"/>
      <c r="I44" s="8"/>
    </row>
    <row r="45" spans="1:9" ht="17.25">
      <c r="A45" s="8"/>
      <c r="B45" s="28" t="s">
        <v>51</v>
      </c>
      <c r="C45" s="8"/>
      <c r="D45" s="8"/>
      <c r="E45" s="18"/>
      <c r="F45" s="31"/>
      <c r="G45" s="18"/>
      <c r="H45" s="20"/>
      <c r="I45" s="8"/>
    </row>
    <row r="46" spans="1:9" ht="17.25">
      <c r="A46" s="8"/>
      <c r="B46" s="8"/>
      <c r="C46" s="8" t="s">
        <v>28</v>
      </c>
      <c r="D46" s="8"/>
      <c r="E46" s="18">
        <v>-1315</v>
      </c>
      <c r="F46" s="31"/>
      <c r="G46" s="18">
        <v>-2664</v>
      </c>
      <c r="H46" s="20"/>
      <c r="I46" s="8"/>
    </row>
    <row r="47" spans="1:9" ht="17.25">
      <c r="A47" s="8"/>
      <c r="B47" s="8"/>
      <c r="C47" s="8" t="s">
        <v>150</v>
      </c>
      <c r="D47" s="8"/>
      <c r="E47" s="18">
        <v>0</v>
      </c>
      <c r="F47" s="31"/>
      <c r="G47" s="18">
        <v>-1404</v>
      </c>
      <c r="H47" s="20"/>
      <c r="I47" s="8"/>
    </row>
    <row r="48" spans="1:9" ht="17.25">
      <c r="A48" s="8"/>
      <c r="B48" s="8"/>
      <c r="C48" s="8"/>
      <c r="D48" s="8"/>
      <c r="E48" s="18"/>
      <c r="F48" s="31"/>
      <c r="G48" s="18"/>
      <c r="H48" s="20"/>
      <c r="I48" s="8"/>
    </row>
    <row r="49" spans="1:9" ht="17.25">
      <c r="A49" s="8"/>
      <c r="B49" s="8" t="s">
        <v>156</v>
      </c>
      <c r="C49" s="8"/>
      <c r="D49" s="8"/>
      <c r="E49" s="67">
        <f>SUM(E45:E48)</f>
        <v>-1315</v>
      </c>
      <c r="F49" s="31"/>
      <c r="G49" s="67">
        <f>SUM(G45:G48)</f>
        <v>-4068</v>
      </c>
      <c r="H49" s="20"/>
      <c r="I49" s="8"/>
    </row>
    <row r="50" spans="1:9" ht="17.25">
      <c r="A50" s="8"/>
      <c r="B50" s="8"/>
      <c r="C50" s="8"/>
      <c r="D50" s="8"/>
      <c r="E50" s="67"/>
      <c r="F50" s="31"/>
      <c r="G50" s="67"/>
      <c r="H50" s="20"/>
      <c r="I50" s="8"/>
    </row>
    <row r="51" spans="1:9" ht="17.25">
      <c r="A51" s="8"/>
      <c r="B51" s="28" t="s">
        <v>52</v>
      </c>
      <c r="C51" s="28"/>
      <c r="D51" s="28"/>
      <c r="E51" s="68">
        <f>E49+E43+E32</f>
        <v>-2381</v>
      </c>
      <c r="F51" s="30"/>
      <c r="G51" s="68">
        <f>G49+G43+G32</f>
        <v>12718</v>
      </c>
      <c r="H51" s="19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132</v>
      </c>
      <c r="C53" s="8"/>
      <c r="D53" s="8"/>
      <c r="E53" s="84">
        <v>-11794</v>
      </c>
      <c r="F53" s="85"/>
      <c r="G53" s="84">
        <v>-15961</v>
      </c>
      <c r="H53" s="20"/>
      <c r="I53" s="8"/>
    </row>
    <row r="54" spans="1:9" ht="17.25">
      <c r="A54" s="8"/>
      <c r="B54" s="8"/>
      <c r="C54" s="8"/>
      <c r="D54" s="8"/>
      <c r="E54" s="18"/>
      <c r="F54" s="31"/>
      <c r="G54" s="18"/>
      <c r="H54" s="20"/>
      <c r="I54" s="8"/>
    </row>
    <row r="55" spans="1:9" ht="17.25">
      <c r="A55" s="8"/>
      <c r="B55" s="8" t="s">
        <v>53</v>
      </c>
      <c r="C55" s="8"/>
      <c r="D55" s="8"/>
      <c r="E55" s="18">
        <v>139</v>
      </c>
      <c r="F55" s="31"/>
      <c r="G55" s="18">
        <v>-212</v>
      </c>
      <c r="H55" s="20"/>
      <c r="I55" s="8"/>
    </row>
    <row r="56" spans="1:9" ht="17.25">
      <c r="A56" s="8"/>
      <c r="B56" s="8"/>
      <c r="C56" s="8" t="s">
        <v>135</v>
      </c>
      <c r="D56" s="8"/>
      <c r="E56" s="18"/>
      <c r="F56" s="31"/>
      <c r="G56" s="18"/>
      <c r="H56" s="20"/>
      <c r="I56" s="8"/>
    </row>
    <row r="57" spans="1:9" ht="18" thickBot="1">
      <c r="A57" s="8"/>
      <c r="B57" s="8"/>
      <c r="C57" s="8"/>
      <c r="D57" s="8"/>
      <c r="E57" s="18"/>
      <c r="F57" s="31"/>
      <c r="G57" s="18"/>
      <c r="H57" s="20"/>
      <c r="I57" s="8"/>
    </row>
    <row r="58" spans="1:9" ht="18" thickBot="1">
      <c r="A58" s="8"/>
      <c r="B58" s="28" t="s">
        <v>59</v>
      </c>
      <c r="C58" s="28"/>
      <c r="D58" s="28"/>
      <c r="E58" s="72">
        <f>SUM(E50:E57)</f>
        <v>-14036</v>
      </c>
      <c r="F58" s="30"/>
      <c r="G58" s="72">
        <f>SUM(G50:G57)</f>
        <v>-3455</v>
      </c>
      <c r="H58" s="19"/>
      <c r="I58" s="8"/>
    </row>
    <row r="59" spans="1:9" ht="17.25">
      <c r="A59" s="8"/>
      <c r="B59" s="8"/>
      <c r="C59" s="8"/>
      <c r="D59" s="8"/>
      <c r="E59" s="29"/>
      <c r="F59" s="31"/>
      <c r="G59" s="29"/>
      <c r="H59" s="20"/>
      <c r="I59" s="8"/>
    </row>
    <row r="60" spans="1:9" ht="17.25">
      <c r="A60" s="8"/>
      <c r="B60" s="8"/>
      <c r="C60" s="8"/>
      <c r="D60" s="8"/>
      <c r="E60" s="31"/>
      <c r="F60" s="8"/>
      <c r="G60" s="31"/>
      <c r="H60" s="46"/>
      <c r="I60" s="8"/>
    </row>
    <row r="61" spans="1:9" ht="17.25">
      <c r="A61" s="8"/>
      <c r="B61" s="28" t="s">
        <v>124</v>
      </c>
      <c r="C61" s="8"/>
      <c r="D61" s="8"/>
      <c r="E61" s="31"/>
      <c r="F61" s="8"/>
      <c r="G61" s="31"/>
      <c r="H61" s="46"/>
      <c r="I61" s="8"/>
    </row>
    <row r="62" spans="1:9" ht="17.25">
      <c r="A62" s="8"/>
      <c r="B62" s="86" t="s">
        <v>37</v>
      </c>
      <c r="C62" s="8"/>
      <c r="D62" s="8"/>
      <c r="E62" s="31">
        <f>'Balance Sheet'!E27</f>
        <v>7427</v>
      </c>
      <c r="F62" s="8"/>
      <c r="G62" s="31">
        <v>12226</v>
      </c>
      <c r="H62" s="46"/>
      <c r="I62" s="8"/>
    </row>
    <row r="63" spans="1:9" ht="17.25">
      <c r="A63" s="8"/>
      <c r="B63" s="86" t="s">
        <v>39</v>
      </c>
      <c r="C63" s="8"/>
      <c r="D63" s="8"/>
      <c r="E63" s="31">
        <f>'Balance Sheet'!E28</f>
        <v>4915</v>
      </c>
      <c r="F63" s="8"/>
      <c r="G63" s="31">
        <v>6167</v>
      </c>
      <c r="H63" s="46"/>
      <c r="I63" s="8"/>
    </row>
    <row r="64" spans="1:9" ht="18" thickBot="1">
      <c r="A64" s="8"/>
      <c r="B64" s="8" t="s">
        <v>125</v>
      </c>
      <c r="C64" s="8"/>
      <c r="D64" s="8"/>
      <c r="E64" s="31">
        <v>-26378</v>
      </c>
      <c r="F64" s="8"/>
      <c r="G64" s="31">
        <v>-21848</v>
      </c>
      <c r="H64" s="46"/>
      <c r="I64" s="8"/>
    </row>
    <row r="65" spans="1:9" ht="18" thickBot="1">
      <c r="A65" s="8"/>
      <c r="B65" s="8"/>
      <c r="C65" s="8"/>
      <c r="D65" s="8"/>
      <c r="E65" s="72">
        <f>SUM(E62:E64)</f>
        <v>-14036</v>
      </c>
      <c r="F65" s="30"/>
      <c r="G65" s="72">
        <f>SUM(G62:G64)</f>
        <v>-3455</v>
      </c>
      <c r="H65" s="46"/>
      <c r="I65" s="8"/>
    </row>
    <row r="66" spans="1:9" ht="17.25">
      <c r="A66" s="8"/>
      <c r="B66" s="8"/>
      <c r="C66" s="8"/>
      <c r="D66" s="8"/>
      <c r="E66" s="31"/>
      <c r="F66" s="8"/>
      <c r="G66" s="31"/>
      <c r="H66" s="46"/>
      <c r="I66" s="8"/>
    </row>
    <row r="67" spans="1:9" ht="17.25">
      <c r="A67" s="8"/>
      <c r="B67" s="28" t="s">
        <v>121</v>
      </c>
      <c r="C67" s="28"/>
      <c r="D67" s="27"/>
      <c r="E67" s="11"/>
      <c r="F67" s="11"/>
      <c r="G67" s="11"/>
      <c r="H67" s="46"/>
      <c r="I67" s="8"/>
    </row>
    <row r="68" spans="1:9" ht="17.25">
      <c r="A68" s="8"/>
      <c r="B68" s="28" t="str">
        <f>+'Equity Change'!B50</f>
        <v> the Audited Financial Statements for the year ended 31st March 2018)</v>
      </c>
      <c r="C68" s="28"/>
      <c r="D68" s="27"/>
      <c r="E68" s="11"/>
      <c r="F68" s="11"/>
      <c r="G68" s="11"/>
      <c r="H68" s="46"/>
      <c r="I68" s="8"/>
    </row>
    <row r="69" spans="1:9" ht="17.25">
      <c r="A69" s="8"/>
      <c r="B69" s="47"/>
      <c r="C69" s="27"/>
      <c r="D69" s="27"/>
      <c r="E69" s="11"/>
      <c r="F69" s="11"/>
      <c r="G69" s="11"/>
      <c r="H69" s="46"/>
      <c r="I69" s="8"/>
    </row>
    <row r="70" spans="1:8" ht="18">
      <c r="A70" s="2"/>
      <c r="B70" s="62"/>
      <c r="C70" s="63"/>
      <c r="D70" s="3"/>
      <c r="E70" s="3"/>
      <c r="F70" s="3"/>
      <c r="G70" s="3"/>
      <c r="H70" s="6"/>
    </row>
    <row r="71" spans="1:8" ht="18">
      <c r="A71" s="2"/>
      <c r="B71" s="62"/>
      <c r="C71" s="63"/>
      <c r="D71" s="3"/>
      <c r="E71" s="3"/>
      <c r="F71" s="3"/>
      <c r="G71" s="3"/>
      <c r="H71" s="6"/>
    </row>
    <row r="72" spans="1:8" ht="18">
      <c r="A72" s="2"/>
      <c r="B72" s="3"/>
      <c r="C72" s="3"/>
      <c r="D72" s="3"/>
      <c r="E72" s="3"/>
      <c r="F72" s="3"/>
      <c r="G72" s="3"/>
      <c r="H72" s="6"/>
    </row>
    <row r="73" spans="1:8" ht="18">
      <c r="A73" s="2"/>
      <c r="B73" s="3"/>
      <c r="C73" s="3"/>
      <c r="D73" s="3"/>
      <c r="E73" s="3"/>
      <c r="F73" s="3"/>
      <c r="G73" s="3"/>
      <c r="H73" s="6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  <row r="112" ht="15">
      <c r="H112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2018-08-08T05:27:00Z</cp:lastPrinted>
  <dcterms:created xsi:type="dcterms:W3CDTF">2002-11-29T07:40:55Z</dcterms:created>
  <dcterms:modified xsi:type="dcterms:W3CDTF">2018-08-15T07:59:57Z</dcterms:modified>
  <cp:category/>
  <cp:version/>
  <cp:contentType/>
  <cp:contentStatus/>
</cp:coreProperties>
</file>