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Stat.'!$A$1:$K$51</definedName>
    <definedName name="_xlnm.Print_Area" localSheetId="1">'Financial Position'!$A$1:$H$68</definedName>
    <definedName name="_xlnm.Print_Area" localSheetId="0">'Income'!$A$1:$I$65</definedName>
  </definedNames>
  <calcPr fullCalcOnLoad="1"/>
</workbook>
</file>

<file path=xl/sharedStrings.xml><?xml version="1.0" encoding="utf-8"?>
<sst xmlns="http://schemas.openxmlformats.org/spreadsheetml/2006/main" count="203" uniqueCount="157">
  <si>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</si>
  <si>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</si>
  <si>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</si>
  <si>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</si>
  <si>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</si>
  <si>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</si>
  <si>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</si>
  <si>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</si>
  <si>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</si>
  <si>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</si>
  <si>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</si>
  <si>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</si>
  <si>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</si>
  <si>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</si>
  <si>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</si>
  <si>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</si>
  <si>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</si>
  <si>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</si>
  <si>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</si>
  <si>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</si>
  <si>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</si>
  <si>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</si>
  <si>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</si>
  <si>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</si>
  <si>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</si>
  <si>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</si>
  <si>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</si>
  <si>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</si>
  <si>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</si>
  <si>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</si>
  <si>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</si>
  <si>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</si>
  <si>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</si>
  <si>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</si>
  <si>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</si>
  <si>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</si>
  <si>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</si>
  <si>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</si>
  <si>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</si>
  <si>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</si>
  <si>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</si>
  <si>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</si>
  <si>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</si>
  <si>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</si>
  <si>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</si>
  <si>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</si>
  <si>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</si>
  <si>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</si>
  <si>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</si>
  <si>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</si>
  <si>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</si>
  <si>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- exercise of warrants</t>
  </si>
  <si>
    <t>Investments in associates</t>
  </si>
  <si>
    <t>Trade and other receivables</t>
  </si>
  <si>
    <t>Current tax assets</t>
  </si>
  <si>
    <t>Fixed and time deposits</t>
  </si>
  <si>
    <t>Deferred tax liabilities</t>
  </si>
  <si>
    <t>Trade and other payables</t>
  </si>
  <si>
    <t>Amount owing to associates</t>
  </si>
  <si>
    <t>Current tax liabilities</t>
  </si>
  <si>
    <t>Land held for property development</t>
  </si>
  <si>
    <t xml:space="preserve">Condensed Consolidated Statement of Comprehensive Income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</si>
  <si>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</si>
  <si>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</si>
  <si>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</si>
  <si>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</si>
  <si>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</si>
  <si>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</si>
  <si>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</si>
  <si>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</si>
  <si>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</si>
  <si>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</si>
  <si>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</si>
  <si>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</si>
  <si>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</si>
  <si>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</si>
  <si>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</si>
  <si>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</si>
  <si>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</si>
  <si>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</si>
  <si>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As At</t>
  </si>
  <si>
    <t>(Unaudited)</t>
  </si>
  <si>
    <t xml:space="preserve"> ordinary owners of the company (RM)</t>
  </si>
  <si>
    <t xml:space="preserve">(The Condensed Consolidated Statement of Financial Position should be read in conjunction with </t>
  </si>
  <si>
    <t>Condensed Consolidated Statement of Changes in Equity</t>
  </si>
  <si>
    <t>At 1 July 2010</t>
  </si>
  <si>
    <t>(The Condensed Consolidated Statement of Changes in Equity should be read in conjunction with the</t>
  </si>
  <si>
    <t xml:space="preserve">Condensed Consolidated Statement of Cash Flows 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</si>
  <si>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</si>
  <si>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</si>
  <si>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</si>
  <si>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</si>
  <si>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</si>
  <si>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</si>
  <si>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As restated</t>
  </si>
  <si>
    <t>- Effect of Adopting FRS 139</t>
  </si>
  <si>
    <t>3 months ended</t>
  </si>
  <si>
    <t xml:space="preserve">Current </t>
  </si>
  <si>
    <t>with the Annual Financial Report for the year ended 30 June 2011)</t>
  </si>
  <si>
    <t>30 June 2011</t>
  </si>
  <si>
    <t>the Annual Financial Report for the year ended 30 June 2011)</t>
  </si>
  <si>
    <t>Annual Financial Report for the year ended 30 June 2011)</t>
  </si>
  <si>
    <t>At 1 July 2011</t>
  </si>
  <si>
    <t xml:space="preserve">  Financial Report for the year ended 30 June 2011)</t>
  </si>
  <si>
    <t>CASH FLOW FROM OPERATING ACTIVITIES</t>
  </si>
  <si>
    <t>Adjustment for:</t>
  </si>
  <si>
    <t>Depreciation</t>
  </si>
  <si>
    <t>Operating profit before working capital changes</t>
  </si>
  <si>
    <t>Changes in payables</t>
  </si>
  <si>
    <t>Changes in receivables</t>
  </si>
  <si>
    <t>Interest received</t>
  </si>
  <si>
    <t>Interest paid</t>
  </si>
  <si>
    <t>Tax paid</t>
  </si>
  <si>
    <t>CASH FLOW FROM INVESTING ACTIVITIES</t>
  </si>
  <si>
    <t>Purchase of property, plant and equipment</t>
  </si>
  <si>
    <t>Development cost incurred on land held for property development</t>
  </si>
  <si>
    <t>Purchase of junior bond</t>
  </si>
  <si>
    <t>Dividend received</t>
  </si>
  <si>
    <t>CASH FLOW FROM FINANCING ACTIVITIES</t>
  </si>
  <si>
    <t>Repayment of bank borrowings</t>
  </si>
  <si>
    <t>Repayment of hire purchase liabilities</t>
  </si>
  <si>
    <t>Repayment of hire purchase term charges</t>
  </si>
  <si>
    <t>Issue of shares to shareholders of the Company</t>
  </si>
  <si>
    <t>Purchase of investment properties</t>
  </si>
  <si>
    <t>Withdrawal/(Placement) of fixed deposits</t>
  </si>
  <si>
    <t>Proceeds from disposal of property, plant and equipment</t>
  </si>
  <si>
    <t>Net cash from operating activities</t>
  </si>
  <si>
    <t>Net cash used in investing activities</t>
  </si>
  <si>
    <t>Net cash (used in)/from financing activities</t>
  </si>
  <si>
    <t>Cash generated from operating activities</t>
  </si>
  <si>
    <t>Non-cash items</t>
  </si>
  <si>
    <t>Non-operating items</t>
  </si>
  <si>
    <t>Net interest (income)/expense</t>
  </si>
  <si>
    <t>- Owners of the parent</t>
  </si>
  <si>
    <t>- Non-controlling interest</t>
  </si>
  <si>
    <t>Equity attributable to owners of the parent</t>
  </si>
  <si>
    <t>Total capital and reserves attrubutable</t>
  </si>
  <si>
    <t>Non-controlling interests</t>
  </si>
  <si>
    <t xml:space="preserve"> to owners of the Company</t>
  </si>
  <si>
    <t>Non-controlling</t>
  </si>
  <si>
    <t>Attributable to Equity Holders of the parent</t>
  </si>
  <si>
    <t>Dividend paid</t>
  </si>
  <si>
    <t>Proceeds from disposal of investment property</t>
  </si>
  <si>
    <t>30 June</t>
  </si>
  <si>
    <t>For the financial period ended 30 June 2012</t>
  </si>
  <si>
    <t>12 months ended</t>
  </si>
  <si>
    <t>30 June 2012</t>
  </si>
  <si>
    <t xml:space="preserve">Realisation of revaluation surplus on </t>
  </si>
  <si>
    <t>amortisation of properties</t>
  </si>
  <si>
    <t>At 30 June 2011</t>
  </si>
  <si>
    <t>As At 30 June 2012</t>
  </si>
  <si>
    <t>At 30 June  2012</t>
  </si>
  <si>
    <t>Term loan raise</t>
  </si>
  <si>
    <t>Advances from associate</t>
  </si>
  <si>
    <t>Deferred tax assets</t>
  </si>
  <si>
    <t>For The Financial Year Ended 30 June 2012</t>
  </si>
  <si>
    <t>For The Financial Year Ended</t>
  </si>
</sst>
</file>

<file path=xl/styles.xml><?xml version="1.0" encoding="utf-8"?>
<styleSheet xmlns="http://schemas.openxmlformats.org/spreadsheetml/2006/main">
  <numFmts count="6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  <numFmt numFmtId="206" formatCode="#,##0;[Red]#,##0"/>
    <numFmt numFmtId="207" formatCode="_-* #,##0_-;\-* #,##0_-;_-* &quot;-&quot;??_-;_-@_-"/>
    <numFmt numFmtId="208" formatCode="_(* #,##0.00_);_(* \(#,##0.00\);_(* &quot;-&quot;_);_(@_)"/>
    <numFmt numFmtId="209" formatCode="#,##0.0000;\-#,##0.0000"/>
    <numFmt numFmtId="210" formatCode="0.00_);\(0.00\)"/>
    <numFmt numFmtId="211" formatCode="0_);\(0\)"/>
    <numFmt numFmtId="212" formatCode="[$-409]dddd\,\ mmmm\ dd\,\ yyyy"/>
    <numFmt numFmtId="213" formatCode="dd/mm/yy;@"/>
    <numFmt numFmtId="214" formatCode="[$-409]h:mm:ss\ AM/PM"/>
    <numFmt numFmtId="215" formatCode="\(#\ ?/?\)"/>
    <numFmt numFmtId="216" formatCode="[$-809]dd\ mmmm\ yyyy"/>
    <numFmt numFmtId="217" formatCode="dd/mm/yyyy;@"/>
    <numFmt numFmtId="218" formatCode="_-* #,##0.0_-;\-* #,##0.0_-;_-* &quot;-&quot;??_-;_-@_-"/>
    <numFmt numFmtId="219" formatCode="_(* #,##0.0_);_(* \(#,##0.0\);_(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7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7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7" fontId="6" fillId="0" borderId="0" xfId="42" applyFont="1" applyAlignment="1">
      <alignment/>
    </xf>
    <xf numFmtId="207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7" fontId="6" fillId="0" borderId="11" xfId="42" applyNumberFormat="1" applyFont="1" applyBorder="1" applyAlignment="1">
      <alignment/>
    </xf>
    <xf numFmtId="207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7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7" fontId="6" fillId="0" borderId="13" xfId="42" applyNumberFormat="1" applyFont="1" applyBorder="1" applyAlignment="1">
      <alignment/>
    </xf>
    <xf numFmtId="207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9" fontId="6" fillId="0" borderId="0" xfId="42" applyNumberFormat="1" applyFont="1" applyFill="1" applyBorder="1" applyAlignment="1">
      <alignment/>
    </xf>
    <xf numFmtId="207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9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8" fontId="6" fillId="0" borderId="0" xfId="42" applyNumberFormat="1" applyFont="1" applyBorder="1" applyAlignment="1">
      <alignment/>
    </xf>
    <xf numFmtId="177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8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7" fontId="6" fillId="0" borderId="0" xfId="42" applyFont="1" applyAlignment="1">
      <alignment horizontal="right"/>
    </xf>
    <xf numFmtId="177" fontId="6" fillId="0" borderId="0" xfId="42" applyFont="1" applyAlignment="1" quotePrefix="1">
      <alignment horizontal="right"/>
    </xf>
    <xf numFmtId="207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37" fontId="6" fillId="0" borderId="0" xfId="42" applyNumberFormat="1" applyFont="1" applyFill="1" applyAlignment="1">
      <alignment/>
    </xf>
    <xf numFmtId="207" fontId="6" fillId="0" borderId="13" xfId="42" applyNumberFormat="1" applyFont="1" applyFill="1" applyBorder="1" applyAlignment="1">
      <alignment/>
    </xf>
    <xf numFmtId="177" fontId="6" fillId="0" borderId="20" xfId="42" applyFont="1" applyBorder="1" applyAlignment="1">
      <alignment/>
    </xf>
    <xf numFmtId="207" fontId="4" fillId="0" borderId="15" xfId="42" applyNumberFormat="1" applyFont="1" applyBorder="1" applyAlignment="1">
      <alignment horizontal="center"/>
    </xf>
    <xf numFmtId="207" fontId="5" fillId="0" borderId="0" xfId="42" applyNumberFormat="1" applyFont="1" applyAlignment="1" applyProtection="1">
      <alignment/>
      <protection locked="0"/>
    </xf>
    <xf numFmtId="207" fontId="6" fillId="0" borderId="16" xfId="42" applyNumberFormat="1" applyFont="1" applyBorder="1" applyAlignment="1">
      <alignment/>
    </xf>
    <xf numFmtId="0" fontId="6" fillId="0" borderId="29" xfId="0" applyFont="1" applyBorder="1" applyAlignment="1">
      <alignment/>
    </xf>
    <xf numFmtId="41" fontId="6" fillId="0" borderId="29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41" fontId="6" fillId="0" borderId="0" xfId="42" applyNumberFormat="1" applyFont="1" applyFill="1" applyAlignment="1">
      <alignment/>
    </xf>
    <xf numFmtId="207" fontId="6" fillId="0" borderId="20" xfId="42" applyNumberFormat="1" applyFont="1" applyBorder="1" applyAlignment="1">
      <alignment horizontal="right"/>
    </xf>
    <xf numFmtId="41" fontId="6" fillId="0" borderId="24" xfId="42" applyNumberFormat="1" applyFont="1" applyBorder="1" applyAlignment="1">
      <alignment/>
    </xf>
    <xf numFmtId="37" fontId="6" fillId="0" borderId="24" xfId="42" applyNumberFormat="1" applyFont="1" applyBorder="1" applyAlignment="1">
      <alignment/>
    </xf>
    <xf numFmtId="207" fontId="6" fillId="0" borderId="20" xfId="42" applyNumberFormat="1" applyFont="1" applyBorder="1" applyAlignment="1" quotePrefix="1">
      <alignment horizontal="center"/>
    </xf>
    <xf numFmtId="207" fontId="6" fillId="0" borderId="20" xfId="42" applyNumberFormat="1" applyFont="1" applyBorder="1" applyAlignment="1">
      <alignment/>
    </xf>
    <xf numFmtId="207" fontId="6" fillId="0" borderId="25" xfId="42" applyNumberFormat="1" applyFont="1" applyBorder="1" applyAlignment="1">
      <alignment horizontal="right"/>
    </xf>
    <xf numFmtId="37" fontId="6" fillId="0" borderId="25" xfId="42" applyNumberFormat="1" applyFont="1" applyBorder="1" applyAlignment="1" quotePrefix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22">
      <selection activeCell="K62" sqref="J62:K62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4.140625" style="5" customWidth="1"/>
    <col min="6" max="6" width="1.7109375" style="5" customWidth="1"/>
    <col min="7" max="8" width="15.140625" style="5" customWidth="1"/>
    <col min="9" max="11" width="9.140625" style="5" customWidth="1"/>
    <col min="12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61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144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33" t="s">
        <v>97</v>
      </c>
      <c r="E7" s="134"/>
      <c r="F7" s="12"/>
      <c r="G7" s="134" t="s">
        <v>62</v>
      </c>
      <c r="H7" s="134"/>
      <c r="I7" s="3"/>
    </row>
    <row r="8" spans="1:9" ht="15.75">
      <c r="A8" s="12"/>
      <c r="B8" s="3"/>
      <c r="C8" s="3"/>
      <c r="D8" s="134" t="s">
        <v>96</v>
      </c>
      <c r="E8" s="134"/>
      <c r="F8" s="12"/>
      <c r="G8" s="134" t="s">
        <v>145</v>
      </c>
      <c r="H8" s="134"/>
      <c r="I8" s="3"/>
    </row>
    <row r="9" spans="1:9" ht="15.75">
      <c r="A9" s="12"/>
      <c r="B9" s="3"/>
      <c r="C9" s="3"/>
      <c r="D9" s="135" t="s">
        <v>143</v>
      </c>
      <c r="E9" s="135"/>
      <c r="F9" s="12"/>
      <c r="G9" s="135" t="s">
        <v>143</v>
      </c>
      <c r="H9" s="135"/>
      <c r="I9" s="3"/>
    </row>
    <row r="10" spans="1:9" ht="15.75">
      <c r="A10" s="3"/>
      <c r="B10" s="3"/>
      <c r="C10" s="3"/>
      <c r="D10" s="14">
        <v>2012</v>
      </c>
      <c r="E10" s="14">
        <v>2011</v>
      </c>
      <c r="F10" s="12"/>
      <c r="G10" s="14">
        <v>2012</v>
      </c>
      <c r="H10" s="14">
        <v>2011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63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73043</v>
      </c>
      <c r="E14" s="44">
        <v>37500</v>
      </c>
      <c r="F14" s="26"/>
      <c r="G14" s="44">
        <v>208948</v>
      </c>
      <c r="H14" s="44">
        <v>128175</v>
      </c>
      <c r="I14" s="45"/>
    </row>
    <row r="15" spans="1:9" ht="15.75">
      <c r="A15" s="3" t="s">
        <v>64</v>
      </c>
      <c r="B15" s="3"/>
      <c r="C15" s="3"/>
      <c r="D15" s="52">
        <v>-45373</v>
      </c>
      <c r="E15" s="52">
        <v>-33962</v>
      </c>
      <c r="F15" s="26"/>
      <c r="G15" s="52">
        <v>-136998</v>
      </c>
      <c r="H15" s="52">
        <v>-103091</v>
      </c>
      <c r="I15" s="45"/>
    </row>
    <row r="16" spans="1:9" ht="15.75">
      <c r="A16" s="3"/>
      <c r="B16" s="3"/>
      <c r="C16" s="3"/>
      <c r="D16" s="44"/>
      <c r="E16" s="44"/>
      <c r="F16" s="26"/>
      <c r="G16" s="44"/>
      <c r="H16" s="44"/>
      <c r="I16" s="45"/>
    </row>
    <row r="17" spans="1:9" ht="15.75">
      <c r="A17" s="12" t="s">
        <v>65</v>
      </c>
      <c r="B17" s="3"/>
      <c r="C17" s="3"/>
      <c r="D17" s="44">
        <f>D14+D15</f>
        <v>27670</v>
      </c>
      <c r="E17" s="44">
        <f>E14+E15</f>
        <v>3538</v>
      </c>
      <c r="F17" s="26"/>
      <c r="G17" s="44">
        <f>G14+G15</f>
        <v>71950</v>
      </c>
      <c r="H17" s="44">
        <f>H14+H15</f>
        <v>25084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9" ht="15.75">
      <c r="A19" s="3" t="s">
        <v>66</v>
      </c>
      <c r="B19" s="3"/>
      <c r="C19" s="3"/>
      <c r="D19" s="9">
        <v>404</v>
      </c>
      <c r="E19" s="9">
        <v>2441</v>
      </c>
      <c r="F19" s="34"/>
      <c r="G19" s="9">
        <f>32174-G23</f>
        <v>1032</v>
      </c>
      <c r="H19" s="9">
        <f>30705-H23</f>
        <v>6496</v>
      </c>
      <c r="I19" s="3"/>
    </row>
    <row r="20" spans="1:9" ht="15.75">
      <c r="A20" s="3" t="s">
        <v>67</v>
      </c>
      <c r="B20" s="3"/>
      <c r="C20" s="3"/>
      <c r="D20" s="52">
        <v>-4039</v>
      </c>
      <c r="E20" s="52">
        <v>-3311</v>
      </c>
      <c r="F20" s="15"/>
      <c r="G20" s="52">
        <f>-12583-3211-7+1856</f>
        <v>-13945</v>
      </c>
      <c r="H20" s="52">
        <f>-12931-2638-2-H25</f>
        <v>-13559</v>
      </c>
      <c r="I20" s="3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68</v>
      </c>
      <c r="B22" s="3"/>
      <c r="C22" s="3"/>
      <c r="D22" s="15">
        <f>SUM(D17:D20)</f>
        <v>24035</v>
      </c>
      <c r="E22" s="15">
        <f>SUM(E17:E20)</f>
        <v>2668</v>
      </c>
      <c r="F22" s="15"/>
      <c r="G22" s="15">
        <f>SUM(G17:G20)</f>
        <v>59037</v>
      </c>
      <c r="H22" s="15">
        <f>SUM(H17:H20)</f>
        <v>18021</v>
      </c>
      <c r="I22" s="3"/>
    </row>
    <row r="23" spans="1:9" ht="15.75">
      <c r="A23" s="3" t="s">
        <v>8</v>
      </c>
      <c r="B23" s="3"/>
      <c r="C23" s="3"/>
      <c r="D23" s="9">
        <v>11202</v>
      </c>
      <c r="E23" s="9">
        <v>21701</v>
      </c>
      <c r="F23" s="9"/>
      <c r="G23" s="9">
        <v>31142</v>
      </c>
      <c r="H23" s="9">
        <v>24209</v>
      </c>
      <c r="I23" s="3"/>
    </row>
    <row r="24" spans="1:9" ht="15.75">
      <c r="A24" s="3" t="s">
        <v>7</v>
      </c>
      <c r="B24" s="3"/>
      <c r="C24" s="3"/>
      <c r="D24" s="9">
        <v>-1690</v>
      </c>
      <c r="E24" s="9">
        <v>-2049</v>
      </c>
      <c r="F24" s="9"/>
      <c r="G24" s="9">
        <v>-4143</v>
      </c>
      <c r="H24" s="9">
        <v>-4660</v>
      </c>
      <c r="I24" s="3"/>
    </row>
    <row r="25" spans="1:9" ht="15.75">
      <c r="A25" s="3" t="s">
        <v>106</v>
      </c>
      <c r="B25" s="3"/>
      <c r="C25" s="3"/>
      <c r="D25" s="9">
        <v>-545</v>
      </c>
      <c r="E25" s="9">
        <v>-853</v>
      </c>
      <c r="F25" s="9"/>
      <c r="G25" s="9">
        <v>-1856</v>
      </c>
      <c r="H25" s="9">
        <v>-2012</v>
      </c>
      <c r="I25" s="3"/>
    </row>
    <row r="26" spans="1:9" ht="15.75">
      <c r="A26" s="3"/>
      <c r="B26" s="3"/>
      <c r="C26" s="3"/>
      <c r="D26" s="16"/>
      <c r="E26" s="16"/>
      <c r="F26" s="15"/>
      <c r="G26" s="16"/>
      <c r="H26" s="16"/>
      <c r="I26" s="3"/>
    </row>
    <row r="27" spans="1:9" ht="15.75">
      <c r="A27" s="3"/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19</v>
      </c>
      <c r="B28" s="3"/>
      <c r="C28" s="3"/>
      <c r="D28" s="9">
        <f>SUM(D22:D25)</f>
        <v>33002</v>
      </c>
      <c r="E28" s="9">
        <f>SUM(E22:E25)</f>
        <v>21467</v>
      </c>
      <c r="F28" s="15"/>
      <c r="G28" s="9">
        <f>SUM(G22:G25)</f>
        <v>84180</v>
      </c>
      <c r="H28" s="9">
        <f>SUM(H22:H25)</f>
        <v>35558</v>
      </c>
      <c r="I28" s="3"/>
    </row>
    <row r="29" spans="1:9" ht="15.75">
      <c r="A29" s="3"/>
      <c r="B29" s="3"/>
      <c r="C29" s="3"/>
      <c r="D29" s="9"/>
      <c r="E29" s="9"/>
      <c r="F29" s="9"/>
      <c r="G29" s="9"/>
      <c r="H29" s="9"/>
      <c r="I29" s="3"/>
    </row>
    <row r="30" spans="1:9" ht="15.75">
      <c r="A30" s="3" t="s">
        <v>4</v>
      </c>
      <c r="B30" s="3"/>
      <c r="C30" s="3"/>
      <c r="D30" s="29">
        <v>706</v>
      </c>
      <c r="E30" s="29">
        <v>-5284</v>
      </c>
      <c r="F30" s="29"/>
      <c r="G30" s="29">
        <v>-11535</v>
      </c>
      <c r="H30" s="29">
        <v>-11208</v>
      </c>
      <c r="I30" s="3"/>
    </row>
    <row r="31" spans="1:9" ht="15.75">
      <c r="A31" s="3"/>
      <c r="B31" s="3"/>
      <c r="C31" s="3"/>
      <c r="D31" s="16"/>
      <c r="E31" s="16"/>
      <c r="F31" s="9"/>
      <c r="G31" s="16"/>
      <c r="H31" s="16"/>
      <c r="I31" s="3"/>
    </row>
    <row r="32" spans="1:9" ht="15.75">
      <c r="A32" s="3"/>
      <c r="B32" s="3"/>
      <c r="C32" s="3"/>
      <c r="D32" s="29"/>
      <c r="E32" s="29"/>
      <c r="F32" s="9"/>
      <c r="G32" s="29"/>
      <c r="H32" s="29"/>
      <c r="I32" s="3"/>
    </row>
    <row r="33" spans="1:9" ht="15.75">
      <c r="A33" s="3" t="s">
        <v>71</v>
      </c>
      <c r="B33" s="3"/>
      <c r="C33" s="3"/>
      <c r="D33" s="29">
        <f>D28+D30</f>
        <v>33708</v>
      </c>
      <c r="E33" s="29">
        <f>E28+E30</f>
        <v>16183</v>
      </c>
      <c r="F33" s="9"/>
      <c r="G33" s="29">
        <f>G28+G30</f>
        <v>72645</v>
      </c>
      <c r="H33" s="29">
        <f>H28+H30</f>
        <v>24350</v>
      </c>
      <c r="I33" s="3"/>
    </row>
    <row r="34" spans="1:9" ht="15.75">
      <c r="A34" s="3"/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72</v>
      </c>
      <c r="B35" s="3"/>
      <c r="C35" s="3"/>
      <c r="D35" s="29"/>
      <c r="E35" s="29"/>
      <c r="F35" s="9"/>
      <c r="G35" s="29"/>
      <c r="H35" s="29"/>
      <c r="I35" s="3"/>
    </row>
    <row r="36" spans="1:9" ht="15.75">
      <c r="A36" s="3" t="s">
        <v>69</v>
      </c>
      <c r="B36" s="3"/>
      <c r="C36" s="3"/>
      <c r="D36" s="60">
        <v>0</v>
      </c>
      <c r="E36" s="60">
        <v>0</v>
      </c>
      <c r="F36" s="21"/>
      <c r="G36" s="60">
        <v>0</v>
      </c>
      <c r="H36" s="60">
        <v>0</v>
      </c>
      <c r="I36" s="3"/>
    </row>
    <row r="37" spans="1:9" ht="15.75">
      <c r="A37" s="3"/>
      <c r="B37" s="3"/>
      <c r="C37" s="3"/>
      <c r="D37" s="53"/>
      <c r="E37" s="53"/>
      <c r="F37" s="9"/>
      <c r="G37" s="53"/>
      <c r="H37" s="53"/>
      <c r="I37" s="3"/>
    </row>
    <row r="38" spans="1:9" ht="15.75">
      <c r="A38" s="3" t="s">
        <v>70</v>
      </c>
      <c r="B38" s="3"/>
      <c r="C38" s="3"/>
      <c r="D38" s="29"/>
      <c r="E38" s="29"/>
      <c r="F38" s="29"/>
      <c r="G38" s="29"/>
      <c r="H38" s="29"/>
      <c r="I38" s="3"/>
    </row>
    <row r="39" spans="1:9" ht="16.5" thickBot="1">
      <c r="A39" s="3" t="s">
        <v>74</v>
      </c>
      <c r="B39" s="3"/>
      <c r="C39" s="3"/>
      <c r="D39" s="54">
        <f>D33+D36</f>
        <v>33708</v>
      </c>
      <c r="E39" s="54">
        <f>E33+E36</f>
        <v>16183</v>
      </c>
      <c r="F39" s="9"/>
      <c r="G39" s="54">
        <f>G33+G36</f>
        <v>72645</v>
      </c>
      <c r="H39" s="54">
        <f>H33+H36</f>
        <v>24350</v>
      </c>
      <c r="I39" s="3"/>
    </row>
    <row r="40" spans="1:9" ht="16.5" thickTop="1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/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71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3" t="s">
        <v>75</v>
      </c>
      <c r="B43" s="3"/>
      <c r="C43" s="3"/>
      <c r="D43" s="9"/>
      <c r="E43" s="9"/>
      <c r="F43" s="9"/>
      <c r="G43" s="9"/>
      <c r="H43" s="9"/>
      <c r="I43" s="3"/>
    </row>
    <row r="44" spans="1:9" ht="15.75">
      <c r="A44" s="55" t="s">
        <v>133</v>
      </c>
      <c r="B44" s="3"/>
      <c r="C44" s="3"/>
      <c r="D44" s="34">
        <f>D39</f>
        <v>33708</v>
      </c>
      <c r="E44" s="34">
        <f>E39</f>
        <v>16183</v>
      </c>
      <c r="F44" s="34"/>
      <c r="G44" s="34">
        <f>G39</f>
        <v>72645</v>
      </c>
      <c r="H44" s="34">
        <f>H39</f>
        <v>24350</v>
      </c>
      <c r="I44" s="3"/>
    </row>
    <row r="45" spans="1:9" ht="15.75">
      <c r="A45" s="55" t="s">
        <v>134</v>
      </c>
      <c r="B45" s="3"/>
      <c r="C45" s="3"/>
      <c r="D45" s="104">
        <v>0</v>
      </c>
      <c r="E45" s="104">
        <v>0</v>
      </c>
      <c r="F45" s="34"/>
      <c r="G45" s="103">
        <v>0</v>
      </c>
      <c r="H45" s="103">
        <v>0</v>
      </c>
      <c r="I45" s="3"/>
    </row>
    <row r="46" spans="1:9" ht="15.75">
      <c r="A46" s="3"/>
      <c r="B46" s="3"/>
      <c r="C46" s="3"/>
      <c r="D46" s="9"/>
      <c r="E46" s="9"/>
      <c r="F46" s="9"/>
      <c r="G46" s="9"/>
      <c r="H46" s="9"/>
      <c r="I46" s="3"/>
    </row>
    <row r="47" spans="1:9" ht="16.5" thickBot="1">
      <c r="A47" s="56" t="s">
        <v>71</v>
      </c>
      <c r="B47" s="56"/>
      <c r="C47" s="56"/>
      <c r="D47" s="30">
        <f>SUM(D44:D46)</f>
        <v>33708</v>
      </c>
      <c r="E47" s="30">
        <f>SUM(E44:E46)</f>
        <v>16183</v>
      </c>
      <c r="F47" s="30"/>
      <c r="G47" s="30">
        <f>SUM(G44:G46)</f>
        <v>72645</v>
      </c>
      <c r="H47" s="30">
        <f>SUM(H44:H46)</f>
        <v>24350</v>
      </c>
      <c r="I47" s="3"/>
    </row>
    <row r="48" spans="1:9" ht="16.5" thickTop="1">
      <c r="A48" s="3"/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73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3" t="s">
        <v>76</v>
      </c>
      <c r="B50" s="3"/>
      <c r="C50" s="3"/>
      <c r="D50" s="9"/>
      <c r="E50" s="9"/>
      <c r="F50" s="9"/>
      <c r="G50" s="9"/>
      <c r="H50" s="9"/>
      <c r="I50" s="3"/>
    </row>
    <row r="51" spans="1:9" ht="15.75">
      <c r="A51" s="55" t="s">
        <v>133</v>
      </c>
      <c r="B51" s="3"/>
      <c r="C51" s="3"/>
      <c r="D51" s="116">
        <f>D47</f>
        <v>33708</v>
      </c>
      <c r="E51" s="116">
        <f>E47</f>
        <v>16183</v>
      </c>
      <c r="F51" s="116"/>
      <c r="G51" s="116">
        <f>G47</f>
        <v>72645</v>
      </c>
      <c r="H51" s="116">
        <f>H47</f>
        <v>24350</v>
      </c>
      <c r="I51" s="39"/>
    </row>
    <row r="52" spans="1:9" ht="15.75">
      <c r="A52" s="55" t="s">
        <v>134</v>
      </c>
      <c r="B52" s="3"/>
      <c r="C52" s="3"/>
      <c r="D52" s="103">
        <v>0</v>
      </c>
      <c r="E52" s="103">
        <v>0</v>
      </c>
      <c r="F52" s="34"/>
      <c r="G52" s="103">
        <v>0</v>
      </c>
      <c r="H52" s="103">
        <v>0</v>
      </c>
      <c r="I52" s="3"/>
    </row>
    <row r="53" spans="1:9" ht="15.75">
      <c r="A53" s="3"/>
      <c r="B53" s="3"/>
      <c r="C53" s="3"/>
      <c r="D53" s="9"/>
      <c r="E53" s="9"/>
      <c r="F53" s="9"/>
      <c r="G53" s="9"/>
      <c r="H53" s="9"/>
      <c r="I53" s="3"/>
    </row>
    <row r="54" spans="1:9" ht="15.75">
      <c r="A54" s="57" t="s">
        <v>73</v>
      </c>
      <c r="B54" s="57"/>
      <c r="C54" s="57"/>
      <c r="D54" s="53"/>
      <c r="E54" s="53"/>
      <c r="F54" s="53"/>
      <c r="G54" s="53"/>
      <c r="H54" s="53"/>
      <c r="I54" s="3"/>
    </row>
    <row r="55" spans="1:9" ht="16.5" thickBot="1">
      <c r="A55" s="58" t="s">
        <v>77</v>
      </c>
      <c r="B55" s="58"/>
      <c r="C55" s="58"/>
      <c r="D55" s="54">
        <f>D51+D52</f>
        <v>33708</v>
      </c>
      <c r="E55" s="54">
        <f>E51+E52</f>
        <v>16183</v>
      </c>
      <c r="F55" s="54"/>
      <c r="G55" s="54">
        <f>G51+G52</f>
        <v>72645</v>
      </c>
      <c r="H55" s="54">
        <f>H51+H52</f>
        <v>24350</v>
      </c>
      <c r="I55" s="3"/>
    </row>
    <row r="56" spans="1:9" ht="16.5" thickTop="1">
      <c r="A56" s="3"/>
      <c r="B56" s="3"/>
      <c r="C56" s="3"/>
      <c r="D56" s="9"/>
      <c r="E56" s="9"/>
      <c r="F56" s="9"/>
      <c r="G56" s="9"/>
      <c r="H56" s="9"/>
      <c r="I56" s="3"/>
    </row>
    <row r="57" spans="1:9" ht="15.75">
      <c r="A57" s="3" t="s">
        <v>44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 t="s">
        <v>45</v>
      </c>
      <c r="B58" s="3"/>
      <c r="C58" s="3"/>
      <c r="D58" s="15"/>
      <c r="E58" s="15"/>
      <c r="F58" s="15"/>
      <c r="G58" s="15"/>
      <c r="H58" s="15"/>
      <c r="I58" s="3"/>
    </row>
    <row r="59" spans="1:9" ht="15.75">
      <c r="A59" s="3"/>
      <c r="B59" s="3"/>
      <c r="C59" s="18"/>
      <c r="D59" s="15"/>
      <c r="E59" s="15"/>
      <c r="F59" s="15"/>
      <c r="G59" s="15"/>
      <c r="H59" s="15"/>
      <c r="I59" s="3"/>
    </row>
    <row r="60" spans="1:9" ht="15.75">
      <c r="A60" s="19" t="s">
        <v>1</v>
      </c>
      <c r="B60" s="3" t="s">
        <v>46</v>
      </c>
      <c r="C60" s="20"/>
      <c r="D60" s="59">
        <v>18.85</v>
      </c>
      <c r="E60" s="59">
        <v>9.05</v>
      </c>
      <c r="F60" s="29"/>
      <c r="G60" s="59">
        <v>40.63</v>
      </c>
      <c r="H60" s="59">
        <v>14.51</v>
      </c>
      <c r="I60" s="3"/>
    </row>
    <row r="61" spans="1:9" ht="16.5" thickBot="1">
      <c r="A61" s="61" t="s">
        <v>1</v>
      </c>
      <c r="B61" s="46" t="s">
        <v>47</v>
      </c>
      <c r="C61" s="62"/>
      <c r="D61" s="63">
        <v>18.85</v>
      </c>
      <c r="E61" s="63">
        <v>9.05</v>
      </c>
      <c r="F61" s="64"/>
      <c r="G61" s="63">
        <v>40.63</v>
      </c>
      <c r="H61" s="63">
        <v>14.51</v>
      </c>
      <c r="I61" s="3"/>
    </row>
    <row r="62" spans="1:9" ht="15.75">
      <c r="A62" s="3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/>
      <c r="B63" s="3"/>
      <c r="C63" s="3"/>
      <c r="D63" s="15"/>
      <c r="E63" s="15"/>
      <c r="F63" s="15"/>
      <c r="G63" s="15"/>
      <c r="H63" s="15"/>
      <c r="I63" s="3"/>
    </row>
    <row r="64" spans="1:9" ht="15.75">
      <c r="A64" s="12" t="s">
        <v>78</v>
      </c>
      <c r="B64" s="7"/>
      <c r="C64" s="7"/>
      <c r="D64" s="22"/>
      <c r="E64" s="22"/>
      <c r="F64" s="22"/>
      <c r="G64" s="22"/>
      <c r="H64" s="22"/>
      <c r="I64" s="7"/>
    </row>
    <row r="65" spans="1:9" ht="15.75">
      <c r="A65" s="13" t="s">
        <v>98</v>
      </c>
      <c r="B65" s="3"/>
      <c r="C65" s="3"/>
      <c r="D65" s="15"/>
      <c r="E65" s="15"/>
      <c r="F65" s="15"/>
      <c r="G65" s="15"/>
      <c r="H65" s="15"/>
      <c r="I65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23">
      <selection activeCell="E65" sqref="E65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79</v>
      </c>
      <c r="B4" s="3"/>
      <c r="C4" s="3"/>
      <c r="D4" s="3"/>
      <c r="E4" s="3"/>
      <c r="F4" s="3"/>
      <c r="G4" s="3"/>
    </row>
    <row r="5" spans="1:7" ht="15.75">
      <c r="A5" s="12" t="s">
        <v>150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80</v>
      </c>
      <c r="F7" s="3"/>
      <c r="G7" s="14" t="s">
        <v>80</v>
      </c>
    </row>
    <row r="8" spans="1:7" ht="15.75">
      <c r="A8" s="3"/>
      <c r="B8" s="3"/>
      <c r="C8" s="3"/>
      <c r="D8" s="3"/>
      <c r="E8" s="23" t="s">
        <v>146</v>
      </c>
      <c r="F8" s="24"/>
      <c r="G8" s="23" t="s">
        <v>99</v>
      </c>
    </row>
    <row r="9" spans="1:7" ht="15.75">
      <c r="A9" s="3"/>
      <c r="B9" s="3"/>
      <c r="C9" s="3"/>
      <c r="D9" s="3"/>
      <c r="E9" s="23" t="s">
        <v>81</v>
      </c>
      <c r="F9" s="24"/>
      <c r="G9" s="23"/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20</v>
      </c>
      <c r="B12" s="3"/>
      <c r="C12" s="3"/>
      <c r="D12" s="3"/>
      <c r="E12" s="3"/>
      <c r="F12" s="3"/>
      <c r="G12" s="3"/>
    </row>
    <row r="13" spans="1:7" ht="15.75">
      <c r="A13" s="36" t="s">
        <v>21</v>
      </c>
      <c r="B13" s="3"/>
      <c r="C13" s="3"/>
      <c r="D13" s="3"/>
      <c r="E13" s="3"/>
      <c r="F13" s="3"/>
      <c r="G13" s="31"/>
    </row>
    <row r="14" spans="1:7" ht="15.75">
      <c r="A14" s="3" t="s">
        <v>22</v>
      </c>
      <c r="B14" s="3"/>
      <c r="C14" s="3"/>
      <c r="D14" s="3"/>
      <c r="E14" s="15">
        <v>98011</v>
      </c>
      <c r="F14" s="15"/>
      <c r="G14" s="15">
        <v>127070</v>
      </c>
    </row>
    <row r="15" spans="1:7" ht="15.75">
      <c r="A15" s="3" t="s">
        <v>49</v>
      </c>
      <c r="B15" s="3"/>
      <c r="C15" s="3"/>
      <c r="D15" s="3"/>
      <c r="E15" s="15">
        <v>55221</v>
      </c>
      <c r="F15" s="15"/>
      <c r="G15" s="15">
        <v>28829</v>
      </c>
    </row>
    <row r="16" spans="1:7" ht="15.75">
      <c r="A16" s="3" t="s">
        <v>60</v>
      </c>
      <c r="B16" s="3"/>
      <c r="C16" s="3"/>
      <c r="D16" s="3"/>
      <c r="E16" s="15">
        <v>50327</v>
      </c>
      <c r="F16" s="15"/>
      <c r="G16" s="15">
        <v>21654</v>
      </c>
    </row>
    <row r="17" spans="1:7" ht="15.75">
      <c r="A17" s="3" t="s">
        <v>52</v>
      </c>
      <c r="B17" s="3"/>
      <c r="C17" s="3"/>
      <c r="D17" s="3"/>
      <c r="E17" s="15">
        <v>611</v>
      </c>
      <c r="F17" s="15"/>
      <c r="G17" s="15">
        <v>618</v>
      </c>
    </row>
    <row r="18" spans="1:7" ht="15.75">
      <c r="A18" s="3" t="s">
        <v>23</v>
      </c>
      <c r="B18" s="3"/>
      <c r="C18" s="3"/>
      <c r="D18" s="3"/>
      <c r="E18" s="15">
        <v>218787</v>
      </c>
      <c r="F18" s="15"/>
      <c r="G18" s="15">
        <v>199456</v>
      </c>
    </row>
    <row r="19" spans="1:7" ht="15.75">
      <c r="A19" s="3" t="s">
        <v>154</v>
      </c>
      <c r="B19" s="3"/>
      <c r="C19" s="3"/>
      <c r="D19" s="3"/>
      <c r="E19" s="15">
        <v>10320</v>
      </c>
      <c r="F19" s="15"/>
      <c r="G19" s="15">
        <v>0</v>
      </c>
    </row>
    <row r="20" spans="1:7" ht="15.75">
      <c r="A20" s="3"/>
      <c r="B20" s="3"/>
      <c r="C20" s="3"/>
      <c r="D20" s="3"/>
      <c r="E20" s="37">
        <f>SUM(E14:E19)</f>
        <v>433277</v>
      </c>
      <c r="F20" s="15"/>
      <c r="G20" s="37">
        <f>SUM(G14:G19)</f>
        <v>377627</v>
      </c>
    </row>
    <row r="21" spans="1:7" ht="15.75">
      <c r="A21" s="3"/>
      <c r="B21" s="3"/>
      <c r="C21" s="3"/>
      <c r="D21" s="3"/>
      <c r="E21" s="15"/>
      <c r="F21" s="15"/>
      <c r="G21" s="15"/>
    </row>
    <row r="22" spans="1:7" ht="15.75">
      <c r="A22" s="12" t="s">
        <v>24</v>
      </c>
      <c r="B22" s="3"/>
      <c r="C22" s="3"/>
      <c r="D22" s="3"/>
      <c r="E22" s="15"/>
      <c r="F22" s="15"/>
      <c r="G22" s="15"/>
    </row>
    <row r="23" spans="1:7" ht="15.75">
      <c r="A23" s="3" t="s">
        <v>25</v>
      </c>
      <c r="B23" s="3"/>
      <c r="C23" s="3"/>
      <c r="D23" s="3"/>
      <c r="E23" s="105">
        <v>14923</v>
      </c>
      <c r="F23" s="26"/>
      <c r="G23" s="26">
        <v>6332</v>
      </c>
    </row>
    <row r="24" spans="1:7" ht="15.75">
      <c r="A24" s="3" t="s">
        <v>53</v>
      </c>
      <c r="B24" s="3"/>
      <c r="C24" s="3"/>
      <c r="D24" s="3"/>
      <c r="E24" s="26">
        <v>130324</v>
      </c>
      <c r="F24" s="26"/>
      <c r="G24" s="26">
        <v>103173</v>
      </c>
    </row>
    <row r="25" spans="1:7" ht="15.75">
      <c r="A25" s="3" t="s">
        <v>54</v>
      </c>
      <c r="B25" s="3"/>
      <c r="C25" s="3"/>
      <c r="D25" s="3"/>
      <c r="E25" s="26">
        <v>2340</v>
      </c>
      <c r="F25" s="26"/>
      <c r="G25" s="26">
        <v>1140</v>
      </c>
    </row>
    <row r="26" spans="1:7" ht="15.75">
      <c r="A26" s="3" t="s">
        <v>55</v>
      </c>
      <c r="B26" s="3"/>
      <c r="C26" s="3"/>
      <c r="D26" s="3"/>
      <c r="E26" s="26">
        <v>51226</v>
      </c>
      <c r="F26" s="26"/>
      <c r="G26" s="26">
        <v>99436</v>
      </c>
    </row>
    <row r="27" spans="1:7" ht="15.75">
      <c r="A27" s="3" t="s">
        <v>48</v>
      </c>
      <c r="B27" s="3"/>
      <c r="C27" s="3"/>
      <c r="D27" s="3"/>
      <c r="E27" s="26">
        <v>1850</v>
      </c>
      <c r="F27" s="26"/>
      <c r="G27" s="26">
        <v>8914</v>
      </c>
    </row>
    <row r="28" spans="1:7" ht="15.75">
      <c r="A28" s="3"/>
      <c r="B28" s="3"/>
      <c r="C28" s="3"/>
      <c r="D28" s="3"/>
      <c r="E28" s="37">
        <f>SUM(E23:E27)</f>
        <v>200663</v>
      </c>
      <c r="F28" s="26"/>
      <c r="G28" s="37">
        <f>SUM(G23:G27)</f>
        <v>218995</v>
      </c>
    </row>
    <row r="29" spans="1:7" ht="15.75">
      <c r="A29" s="3"/>
      <c r="B29" s="3"/>
      <c r="C29" s="3"/>
      <c r="D29" s="3"/>
      <c r="E29" s="26"/>
      <c r="F29" s="26"/>
      <c r="G29" s="26"/>
    </row>
    <row r="30" spans="1:7" ht="16.5" thickBot="1">
      <c r="A30" s="12" t="s">
        <v>26</v>
      </c>
      <c r="B30" s="3"/>
      <c r="C30" s="3"/>
      <c r="D30" s="3"/>
      <c r="E30" s="25">
        <f>+E20+E28</f>
        <v>633940</v>
      </c>
      <c r="F30" s="26"/>
      <c r="G30" s="25">
        <f>+G20+G28</f>
        <v>596622</v>
      </c>
    </row>
    <row r="31" spans="1:7" ht="16.5" thickTop="1">
      <c r="A31" s="3"/>
      <c r="B31" s="3"/>
      <c r="C31" s="3"/>
      <c r="D31" s="3"/>
      <c r="E31" s="26"/>
      <c r="F31" s="26"/>
      <c r="G31" s="26"/>
    </row>
    <row r="32" spans="1:7" ht="15.75">
      <c r="A32" s="3"/>
      <c r="B32" s="3"/>
      <c r="C32" s="3"/>
      <c r="D32" s="3"/>
      <c r="E32" s="26"/>
      <c r="F32" s="26"/>
      <c r="G32" s="26"/>
    </row>
    <row r="33" spans="1:7" ht="15.75">
      <c r="A33" s="12" t="s">
        <v>27</v>
      </c>
      <c r="B33" s="3"/>
      <c r="C33" s="3"/>
      <c r="D33" s="3"/>
      <c r="E33" s="26"/>
      <c r="F33" s="26"/>
      <c r="G33" s="26"/>
    </row>
    <row r="34" spans="1:7" ht="15.75">
      <c r="A34" s="12" t="s">
        <v>135</v>
      </c>
      <c r="B34" s="3"/>
      <c r="C34" s="3"/>
      <c r="D34" s="3"/>
      <c r="E34" s="26"/>
      <c r="F34" s="26"/>
      <c r="G34" s="26"/>
    </row>
    <row r="35" spans="1:7" ht="15.75">
      <c r="A35" s="3" t="s">
        <v>30</v>
      </c>
      <c r="B35" s="3"/>
      <c r="C35" s="3"/>
      <c r="D35" s="3"/>
      <c r="E35" s="15">
        <v>178794</v>
      </c>
      <c r="F35" s="15"/>
      <c r="G35" s="15">
        <v>178794</v>
      </c>
    </row>
    <row r="36" spans="1:7" ht="15.75">
      <c r="A36" s="3" t="s">
        <v>3</v>
      </c>
      <c r="B36" s="3"/>
      <c r="C36" s="3"/>
      <c r="D36" s="3"/>
      <c r="E36" s="26">
        <v>231921</v>
      </c>
      <c r="F36" s="15"/>
      <c r="G36" s="26">
        <v>165981</v>
      </c>
    </row>
    <row r="37" spans="1:7" ht="15.75">
      <c r="A37" s="3"/>
      <c r="B37" s="3"/>
      <c r="C37" s="3"/>
      <c r="D37" s="3"/>
      <c r="E37" s="17"/>
      <c r="F37" s="15"/>
      <c r="G37" s="17"/>
    </row>
    <row r="38" spans="1:7" ht="15.75">
      <c r="A38" s="3" t="s">
        <v>136</v>
      </c>
      <c r="B38" s="3"/>
      <c r="C38" s="3"/>
      <c r="D38" s="3"/>
      <c r="E38" s="26"/>
      <c r="F38" s="15"/>
      <c r="G38" s="26"/>
    </row>
    <row r="39" spans="1:7" ht="15.75">
      <c r="A39" s="3" t="s">
        <v>138</v>
      </c>
      <c r="B39" s="3"/>
      <c r="C39" s="3"/>
      <c r="D39" s="3"/>
      <c r="E39" s="15">
        <f>+E35+E36</f>
        <v>410715</v>
      </c>
      <c r="F39" s="15"/>
      <c r="G39" s="15">
        <f>+G35+G36</f>
        <v>344775</v>
      </c>
    </row>
    <row r="40" spans="1:7" ht="15.75">
      <c r="A40" s="12" t="s">
        <v>137</v>
      </c>
      <c r="B40" s="3"/>
      <c r="C40" s="3"/>
      <c r="D40" s="3"/>
      <c r="E40" s="15">
        <v>0</v>
      </c>
      <c r="F40" s="15"/>
      <c r="G40" s="15">
        <v>0</v>
      </c>
    </row>
    <row r="41" spans="1:7" ht="15.75">
      <c r="A41" s="12" t="s">
        <v>28</v>
      </c>
      <c r="B41" s="3"/>
      <c r="C41" s="3"/>
      <c r="D41" s="3"/>
      <c r="E41" s="37">
        <f>+E39+E40</f>
        <v>410715</v>
      </c>
      <c r="F41" s="26"/>
      <c r="G41" s="37">
        <f>+G39+G40</f>
        <v>344775</v>
      </c>
    </row>
    <row r="42" spans="1:7" ht="15.75">
      <c r="A42" s="12"/>
      <c r="B42" s="3"/>
      <c r="C42" s="3"/>
      <c r="D42" s="3"/>
      <c r="E42" s="26"/>
      <c r="F42" s="26"/>
      <c r="G42" s="26"/>
    </row>
    <row r="43" spans="1:7" ht="15.75">
      <c r="A43" s="12" t="s">
        <v>29</v>
      </c>
      <c r="B43" s="3"/>
      <c r="C43" s="3"/>
      <c r="D43" s="3"/>
      <c r="E43" s="26"/>
      <c r="F43" s="26"/>
      <c r="G43" s="26"/>
    </row>
    <row r="44" spans="1:7" ht="15.75">
      <c r="A44" s="3" t="s">
        <v>33</v>
      </c>
      <c r="C44" s="3"/>
      <c r="D44" s="3"/>
      <c r="E44" s="15">
        <v>2472</v>
      </c>
      <c r="F44" s="15"/>
      <c r="G44" s="15">
        <v>2891</v>
      </c>
    </row>
    <row r="45" spans="1:7" ht="15.75">
      <c r="A45" s="3" t="s">
        <v>43</v>
      </c>
      <c r="C45" s="3"/>
      <c r="D45" s="3"/>
      <c r="E45" s="15">
        <v>5479</v>
      </c>
      <c r="F45" s="15"/>
      <c r="G45" s="15">
        <v>7169</v>
      </c>
    </row>
    <row r="46" spans="1:7" ht="15.75">
      <c r="A46" s="3" t="s">
        <v>56</v>
      </c>
      <c r="C46" s="3"/>
      <c r="D46" s="3"/>
      <c r="E46" s="15">
        <v>131</v>
      </c>
      <c r="F46" s="15"/>
      <c r="G46" s="15">
        <v>441</v>
      </c>
    </row>
    <row r="47" spans="1:7" ht="15.75">
      <c r="A47" s="12"/>
      <c r="B47" s="3"/>
      <c r="C47" s="3"/>
      <c r="D47" s="3"/>
      <c r="E47" s="37">
        <f>SUM(E44:E46)</f>
        <v>8082</v>
      </c>
      <c r="F47" s="26"/>
      <c r="G47" s="37">
        <f>SUM(G44:G46)</f>
        <v>10501</v>
      </c>
    </row>
    <row r="48" spans="1:7" ht="15.75">
      <c r="A48" s="12"/>
      <c r="B48" s="3"/>
      <c r="C48" s="3"/>
      <c r="D48" s="3"/>
      <c r="E48" s="26"/>
      <c r="F48" s="26"/>
      <c r="G48" s="26"/>
    </row>
    <row r="49" spans="1:7" ht="15.75">
      <c r="A49" s="12" t="s">
        <v>31</v>
      </c>
      <c r="B49" s="3"/>
      <c r="C49" s="3"/>
      <c r="D49" s="3"/>
      <c r="E49" s="26"/>
      <c r="F49" s="26"/>
      <c r="G49" s="26"/>
    </row>
    <row r="50" spans="1:7" ht="15.75">
      <c r="A50" s="3" t="s">
        <v>32</v>
      </c>
      <c r="B50" s="3"/>
      <c r="C50" s="3"/>
      <c r="D50" s="3"/>
      <c r="E50" s="38">
        <v>50170</v>
      </c>
      <c r="F50" s="26"/>
      <c r="G50" s="26">
        <v>112326</v>
      </c>
    </row>
    <row r="51" spans="1:7" ht="15.75">
      <c r="A51" s="3" t="s">
        <v>57</v>
      </c>
      <c r="B51" s="3"/>
      <c r="C51" s="3"/>
      <c r="D51" s="3"/>
      <c r="E51" s="105">
        <v>92331</v>
      </c>
      <c r="F51" s="26"/>
      <c r="G51" s="26">
        <v>78253</v>
      </c>
    </row>
    <row r="52" spans="1:7" ht="15.75">
      <c r="A52" s="3" t="s">
        <v>58</v>
      </c>
      <c r="B52" s="3"/>
      <c r="C52" s="3"/>
      <c r="D52" s="3"/>
      <c r="E52" s="105">
        <v>726</v>
      </c>
      <c r="F52" s="26"/>
      <c r="G52" s="26">
        <v>724</v>
      </c>
    </row>
    <row r="53" spans="1:7" ht="15.75">
      <c r="A53" s="3" t="s">
        <v>33</v>
      </c>
      <c r="B53" s="3"/>
      <c r="C53" s="3"/>
      <c r="D53" s="3"/>
      <c r="E53" s="105">
        <v>1585</v>
      </c>
      <c r="F53" s="26"/>
      <c r="G53" s="26">
        <v>1586</v>
      </c>
    </row>
    <row r="54" spans="1:7" ht="15.75">
      <c r="A54" s="3" t="s">
        <v>34</v>
      </c>
      <c r="B54" s="3"/>
      <c r="C54" s="3"/>
      <c r="D54" s="3"/>
      <c r="E54" s="105">
        <v>61737</v>
      </c>
      <c r="F54" s="26"/>
      <c r="G54" s="26">
        <v>47358</v>
      </c>
    </row>
    <row r="55" spans="1:7" ht="15.75">
      <c r="A55" s="3" t="s">
        <v>59</v>
      </c>
      <c r="B55" s="3"/>
      <c r="C55" s="3"/>
      <c r="D55" s="3"/>
      <c r="E55" s="105">
        <v>8594</v>
      </c>
      <c r="F55" s="26"/>
      <c r="G55" s="26">
        <v>1099</v>
      </c>
    </row>
    <row r="56" spans="1:7" ht="15.75">
      <c r="A56" s="3"/>
      <c r="B56" s="3"/>
      <c r="C56" s="3"/>
      <c r="D56" s="3"/>
      <c r="E56" s="117">
        <f>SUM(E50:E55)</f>
        <v>215143</v>
      </c>
      <c r="F56" s="26"/>
      <c r="G56" s="37">
        <f>SUM(G50:G55)</f>
        <v>241346</v>
      </c>
    </row>
    <row r="57" spans="1:7" ht="15.75">
      <c r="A57" s="3"/>
      <c r="B57" s="3"/>
      <c r="C57" s="3"/>
      <c r="D57" s="3"/>
      <c r="E57" s="105"/>
      <c r="F57" s="26"/>
      <c r="G57" s="26"/>
    </row>
    <row r="58" spans="1:7" ht="15.75">
      <c r="A58" s="12" t="s">
        <v>35</v>
      </c>
      <c r="B58" s="3"/>
      <c r="C58" s="3"/>
      <c r="D58" s="3"/>
      <c r="E58" s="37">
        <f>+E47+E56</f>
        <v>223225</v>
      </c>
      <c r="F58" s="26"/>
      <c r="G58" s="37">
        <f>+G47+G56</f>
        <v>251847</v>
      </c>
    </row>
    <row r="59" spans="1:7" ht="15.75">
      <c r="A59" s="3"/>
      <c r="B59" s="3"/>
      <c r="C59" s="3"/>
      <c r="D59" s="3"/>
      <c r="E59" s="26"/>
      <c r="F59" s="26"/>
      <c r="G59" s="26"/>
    </row>
    <row r="60" spans="1:7" ht="16.5" thickBot="1">
      <c r="A60" s="12" t="s">
        <v>36</v>
      </c>
      <c r="B60" s="3"/>
      <c r="C60" s="3"/>
      <c r="D60" s="3"/>
      <c r="E60" s="25">
        <f>+E41+E58</f>
        <v>633940</v>
      </c>
      <c r="F60" s="26"/>
      <c r="G60" s="25">
        <f>+G41+G58</f>
        <v>596622</v>
      </c>
    </row>
    <row r="61" spans="1:7" ht="16.5" thickTop="1">
      <c r="A61" s="3"/>
      <c r="B61" s="3"/>
      <c r="C61" s="3"/>
      <c r="D61" s="3"/>
      <c r="E61" s="26"/>
      <c r="F61" s="26"/>
      <c r="G61" s="26"/>
    </row>
    <row r="62" spans="1:7" ht="15.75">
      <c r="A62" s="3"/>
      <c r="B62" s="3"/>
      <c r="C62" s="3"/>
      <c r="D62" s="3"/>
      <c r="E62" s="26"/>
      <c r="F62" s="15"/>
      <c r="G62" s="26"/>
    </row>
    <row r="63" spans="1:7" s="42" customFormat="1" ht="15.75">
      <c r="A63" s="39" t="s">
        <v>37</v>
      </c>
      <c r="B63" s="39"/>
      <c r="C63" s="39"/>
      <c r="D63" s="39"/>
      <c r="E63" s="40"/>
      <c r="F63" s="41"/>
      <c r="G63" s="40"/>
    </row>
    <row r="64" spans="1:7" s="42" customFormat="1" ht="16.5" thickBot="1">
      <c r="A64" s="39" t="s">
        <v>82</v>
      </c>
      <c r="B64" s="39"/>
      <c r="C64" s="39"/>
      <c r="D64" s="39"/>
      <c r="E64" s="43">
        <f>E41/E35</f>
        <v>2.2971408436524716</v>
      </c>
      <c r="F64" s="41"/>
      <c r="G64" s="43">
        <f>G41/G35</f>
        <v>1.9283365213597772</v>
      </c>
    </row>
    <row r="65" spans="1:7" ht="16.5" thickTop="1">
      <c r="A65" s="3"/>
      <c r="B65" s="3"/>
      <c r="C65" s="3"/>
      <c r="D65" s="3"/>
      <c r="E65" s="15"/>
      <c r="F65" s="15"/>
      <c r="G65" s="15"/>
    </row>
    <row r="66" spans="1:7" ht="15.75">
      <c r="A66" s="3"/>
      <c r="B66" s="3"/>
      <c r="C66" s="3"/>
      <c r="D66" s="3"/>
      <c r="E66" s="15"/>
      <c r="F66" s="15"/>
      <c r="G66" s="15"/>
    </row>
    <row r="67" spans="1:7" ht="15.75">
      <c r="A67" s="12" t="s">
        <v>83</v>
      </c>
      <c r="B67" s="3"/>
      <c r="C67" s="3"/>
      <c r="D67" s="3"/>
      <c r="E67" s="15"/>
      <c r="F67" s="15"/>
      <c r="G67" s="15"/>
    </row>
    <row r="68" spans="1:7" ht="15.75">
      <c r="A68" s="12" t="s">
        <v>100</v>
      </c>
      <c r="B68" s="3"/>
      <c r="C68" s="3"/>
      <c r="D68" s="3"/>
      <c r="E68" s="15"/>
      <c r="F68" s="15"/>
      <c r="G68" s="15"/>
    </row>
    <row r="69" spans="1:7" ht="15.75">
      <c r="A69" s="3"/>
      <c r="B69" s="3"/>
      <c r="C69" s="3"/>
      <c r="D69" s="3"/>
      <c r="E69" s="15"/>
      <c r="F69" s="15"/>
      <c r="G69" s="15"/>
    </row>
    <row r="70" spans="1:7" ht="15.75">
      <c r="A70" s="3"/>
      <c r="B70" s="3"/>
      <c r="C70" s="3"/>
      <c r="D70" s="3"/>
      <c r="E70" s="15"/>
      <c r="F70" s="15"/>
      <c r="G70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75" zoomScaleNormal="75" zoomScalePageLayoutView="0" workbookViewId="0" topLeftCell="A1">
      <selection activeCell="E26" sqref="E26:H26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8.0039062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84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144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140</v>
      </c>
      <c r="H7" s="69"/>
      <c r="I7" s="70"/>
      <c r="J7" s="71" t="s">
        <v>139</v>
      </c>
      <c r="K7" s="71" t="s">
        <v>17</v>
      </c>
    </row>
    <row r="8" spans="1:11" ht="15.75">
      <c r="A8" s="3"/>
      <c r="B8" s="6"/>
      <c r="C8" s="35"/>
      <c r="D8" s="69"/>
      <c r="E8" s="136" t="s">
        <v>41</v>
      </c>
      <c r="F8" s="137"/>
      <c r="G8" s="138"/>
      <c r="H8" s="102" t="s">
        <v>42</v>
      </c>
      <c r="I8" s="82"/>
      <c r="J8" s="72" t="s">
        <v>39</v>
      </c>
      <c r="K8" s="72" t="s">
        <v>40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38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91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102</v>
      </c>
      <c r="B14" s="3"/>
      <c r="C14" s="89"/>
      <c r="D14" s="32"/>
      <c r="E14" s="32"/>
      <c r="F14" s="29"/>
      <c r="G14" s="91"/>
      <c r="H14" s="76"/>
      <c r="I14" s="77"/>
      <c r="J14" s="76"/>
      <c r="K14" s="76"/>
    </row>
    <row r="15" spans="1:11" ht="15.75">
      <c r="A15" s="10"/>
      <c r="B15" s="3"/>
      <c r="C15" s="89">
        <v>178794</v>
      </c>
      <c r="D15" s="32"/>
      <c r="E15" s="32">
        <v>46978</v>
      </c>
      <c r="F15" s="29"/>
      <c r="G15" s="91">
        <v>346</v>
      </c>
      <c r="H15" s="76">
        <v>118657</v>
      </c>
      <c r="I15" s="77">
        <f>SUM(C15:H15)</f>
        <v>344775</v>
      </c>
      <c r="J15" s="113">
        <v>0</v>
      </c>
      <c r="K15" s="76">
        <f>+I15+J15</f>
        <v>344775</v>
      </c>
    </row>
    <row r="16" spans="1:11" ht="15.75">
      <c r="A16" s="2" t="s">
        <v>50</v>
      </c>
      <c r="B16" s="3"/>
      <c r="C16" s="89"/>
      <c r="D16" s="32"/>
      <c r="E16" s="92"/>
      <c r="F16" s="29"/>
      <c r="G16" s="93"/>
      <c r="H16" s="78"/>
      <c r="I16" s="77"/>
      <c r="J16" s="76"/>
      <c r="K16" s="76"/>
    </row>
    <row r="17" spans="1:11" ht="15.75">
      <c r="A17" s="10" t="s">
        <v>51</v>
      </c>
      <c r="B17" s="3"/>
      <c r="C17" s="89">
        <v>0</v>
      </c>
      <c r="D17" s="32"/>
      <c r="E17" s="92">
        <v>0</v>
      </c>
      <c r="F17" s="29"/>
      <c r="G17" s="93">
        <v>0</v>
      </c>
      <c r="H17" s="78">
        <v>0</v>
      </c>
      <c r="I17" s="118">
        <f>SUM(C17:H17)</f>
        <v>0</v>
      </c>
      <c r="J17" s="76">
        <v>0</v>
      </c>
      <c r="K17" s="76">
        <f>+J17+I17</f>
        <v>0</v>
      </c>
    </row>
    <row r="18" spans="1:11" ht="15.75">
      <c r="A18" s="10"/>
      <c r="B18" s="3"/>
      <c r="C18" s="89"/>
      <c r="D18" s="32"/>
      <c r="E18" s="92"/>
      <c r="F18" s="29"/>
      <c r="G18" s="93"/>
      <c r="H18" s="78"/>
      <c r="I18" s="118"/>
      <c r="J18" s="76"/>
      <c r="K18" s="76"/>
    </row>
    <row r="19" spans="1:11" ht="15.75">
      <c r="A19" s="2" t="s">
        <v>147</v>
      </c>
      <c r="B19" s="3"/>
      <c r="C19" s="89"/>
      <c r="D19" s="32"/>
      <c r="E19" s="92"/>
      <c r="F19" s="29"/>
      <c r="G19" s="93"/>
      <c r="H19" s="78"/>
      <c r="I19" s="118"/>
      <c r="J19" s="76"/>
      <c r="K19" s="76"/>
    </row>
    <row r="20" spans="1:11" ht="15.75">
      <c r="A20" s="2" t="s">
        <v>148</v>
      </c>
      <c r="B20" s="3"/>
      <c r="C20" s="89"/>
      <c r="D20" s="32"/>
      <c r="E20" s="92"/>
      <c r="F20" s="29"/>
      <c r="G20" s="132">
        <v>-52</v>
      </c>
      <c r="H20" s="129">
        <v>52</v>
      </c>
      <c r="I20" s="130">
        <f>SUM(C20:H20)</f>
        <v>0</v>
      </c>
      <c r="J20" s="76"/>
      <c r="K20" s="76"/>
    </row>
    <row r="21" spans="1:11" ht="15.75">
      <c r="A21" s="10"/>
      <c r="B21" s="3"/>
      <c r="C21" s="89"/>
      <c r="D21" s="32"/>
      <c r="E21" s="29"/>
      <c r="F21" s="29"/>
      <c r="G21" s="131"/>
      <c r="H21" s="130"/>
      <c r="I21" s="130"/>
      <c r="J21" s="75"/>
      <c r="K21" s="76"/>
    </row>
    <row r="22" spans="1:11" ht="15.75">
      <c r="A22" s="2" t="s">
        <v>92</v>
      </c>
      <c r="B22" s="3"/>
      <c r="C22" s="94" t="s">
        <v>1</v>
      </c>
      <c r="D22" s="95"/>
      <c r="E22" s="33" t="s">
        <v>1</v>
      </c>
      <c r="F22" s="44"/>
      <c r="G22" s="131" t="s">
        <v>1</v>
      </c>
      <c r="H22" s="126">
        <f>Income!G39</f>
        <v>72645</v>
      </c>
      <c r="I22" s="130">
        <f>SUM(C22:H22)</f>
        <v>72645</v>
      </c>
      <c r="J22" s="83">
        <v>0</v>
      </c>
      <c r="K22" s="76">
        <f>I22+J22</f>
        <v>72645</v>
      </c>
    </row>
    <row r="23" spans="1:11" ht="15.75">
      <c r="A23" s="2"/>
      <c r="B23" s="3"/>
      <c r="C23" s="94"/>
      <c r="D23" s="95"/>
      <c r="E23" s="33"/>
      <c r="F23" s="44"/>
      <c r="G23" s="96"/>
      <c r="H23" s="79"/>
      <c r="I23" s="77"/>
      <c r="J23" s="83"/>
      <c r="K23" s="76"/>
    </row>
    <row r="24" spans="1:11" ht="15.75">
      <c r="A24" s="2" t="s">
        <v>141</v>
      </c>
      <c r="B24" s="3"/>
      <c r="C24" s="94">
        <v>0</v>
      </c>
      <c r="D24" s="95"/>
      <c r="E24" s="33">
        <v>0</v>
      </c>
      <c r="F24" s="44"/>
      <c r="G24" s="96">
        <v>0</v>
      </c>
      <c r="H24" s="79">
        <v>-6705</v>
      </c>
      <c r="I24" s="77">
        <f>SUM(C24:H24)</f>
        <v>-6705</v>
      </c>
      <c r="J24" s="83">
        <v>0</v>
      </c>
      <c r="K24" s="76">
        <f>I24+J24</f>
        <v>-6705</v>
      </c>
    </row>
    <row r="25" spans="1:11" ht="15.75">
      <c r="A25" s="2"/>
      <c r="B25" s="3"/>
      <c r="C25" s="94"/>
      <c r="D25" s="95"/>
      <c r="E25" s="33"/>
      <c r="F25" s="44"/>
      <c r="G25" s="96"/>
      <c r="H25" s="79"/>
      <c r="I25" s="77"/>
      <c r="J25" s="83"/>
      <c r="K25" s="76"/>
    </row>
    <row r="26" spans="1:11" ht="16.5" thickBot="1">
      <c r="A26" s="27" t="s">
        <v>151</v>
      </c>
      <c r="B26" s="3"/>
      <c r="C26" s="97">
        <f>SUM(C14:D22)</f>
        <v>178794</v>
      </c>
      <c r="D26" s="99"/>
      <c r="E26" s="28">
        <f>SUM(E14:E22)</f>
        <v>46978</v>
      </c>
      <c r="F26" s="30"/>
      <c r="G26" s="98">
        <f>SUM(G14:G22)</f>
        <v>294</v>
      </c>
      <c r="H26" s="80">
        <f>SUM(H14:H24)</f>
        <v>184649</v>
      </c>
      <c r="I26" s="80">
        <f>SUM(I14:I24)</f>
        <v>410715</v>
      </c>
      <c r="J26" s="80">
        <f>SUM(J14:J22)</f>
        <v>0</v>
      </c>
      <c r="K26" s="80">
        <f>SUM(K14:K24)</f>
        <v>410715</v>
      </c>
    </row>
    <row r="27" spans="1:11" ht="16.5" thickTop="1">
      <c r="A27" s="3"/>
      <c r="B27" s="3"/>
      <c r="C27" s="89"/>
      <c r="D27" s="32"/>
      <c r="E27" s="29"/>
      <c r="F27" s="29"/>
      <c r="G27" s="90"/>
      <c r="H27" s="75"/>
      <c r="I27" s="75"/>
      <c r="J27" s="75"/>
      <c r="K27" s="76"/>
    </row>
    <row r="28" spans="1:11" ht="15.75">
      <c r="A28" s="3"/>
      <c r="B28" s="3"/>
      <c r="C28" s="89"/>
      <c r="D28" s="32"/>
      <c r="E28" s="29"/>
      <c r="F28" s="29"/>
      <c r="G28" s="90"/>
      <c r="H28" s="75"/>
      <c r="I28" s="75"/>
      <c r="J28" s="75"/>
      <c r="K28" s="76"/>
    </row>
    <row r="29" spans="1:11" ht="15.75">
      <c r="A29" s="13" t="s">
        <v>85</v>
      </c>
      <c r="B29" s="3"/>
      <c r="C29" s="89"/>
      <c r="D29" s="32"/>
      <c r="E29" s="32"/>
      <c r="F29" s="29"/>
      <c r="G29" s="91"/>
      <c r="H29" s="76"/>
      <c r="I29" s="77"/>
      <c r="J29" s="76"/>
      <c r="K29" s="76"/>
    </row>
    <row r="30" spans="1:11" ht="15.75">
      <c r="A30" s="10" t="s">
        <v>93</v>
      </c>
      <c r="B30" s="3"/>
      <c r="C30" s="89">
        <v>142889</v>
      </c>
      <c r="D30" s="32"/>
      <c r="E30" s="32">
        <v>46978</v>
      </c>
      <c r="F30" s="29"/>
      <c r="G30" s="91">
        <v>398</v>
      </c>
      <c r="H30" s="76">
        <v>122886</v>
      </c>
      <c r="I30" s="77">
        <f>SUM(C30:H30)</f>
        <v>313151</v>
      </c>
      <c r="J30" s="113">
        <v>0</v>
      </c>
      <c r="K30" s="76">
        <f>+I30+J30</f>
        <v>313151</v>
      </c>
    </row>
    <row r="31" spans="1:11" ht="15.75">
      <c r="A31" s="10"/>
      <c r="B31" s="3"/>
      <c r="C31" s="89"/>
      <c r="D31" s="32"/>
      <c r="E31" s="29"/>
      <c r="F31" s="29"/>
      <c r="G31" s="90"/>
      <c r="H31" s="77"/>
      <c r="I31" s="77"/>
      <c r="J31" s="114"/>
      <c r="K31" s="76"/>
    </row>
    <row r="32" spans="1:11" ht="15.75">
      <c r="A32" s="10" t="s">
        <v>95</v>
      </c>
      <c r="B32" s="3"/>
      <c r="C32" s="111">
        <v>0</v>
      </c>
      <c r="D32" s="95"/>
      <c r="E32" s="44">
        <v>0</v>
      </c>
      <c r="F32" s="44"/>
      <c r="G32" s="112">
        <v>0</v>
      </c>
      <c r="H32" s="77">
        <v>-21926</v>
      </c>
      <c r="I32" s="77">
        <f>SUM(C32:H32)</f>
        <v>-21926</v>
      </c>
      <c r="J32" s="114">
        <v>0</v>
      </c>
      <c r="K32" s="76">
        <f>+I32+J32</f>
        <v>-21926</v>
      </c>
    </row>
    <row r="33" spans="1:11" ht="15.75">
      <c r="A33" s="10"/>
      <c r="B33" s="3"/>
      <c r="C33" s="106"/>
      <c r="D33" s="107"/>
      <c r="E33" s="16"/>
      <c r="F33" s="16"/>
      <c r="G33" s="108"/>
      <c r="H33" s="109"/>
      <c r="I33" s="109"/>
      <c r="J33" s="115"/>
      <c r="K33" s="110"/>
    </row>
    <row r="34" spans="1:11" ht="15.75">
      <c r="A34" s="13" t="s">
        <v>94</v>
      </c>
      <c r="B34" s="3"/>
      <c r="C34" s="89">
        <f>C30+C32</f>
        <v>142889</v>
      </c>
      <c r="D34" s="32"/>
      <c r="E34" s="29">
        <f>E30+E32</f>
        <v>46978</v>
      </c>
      <c r="F34" s="29"/>
      <c r="G34" s="90">
        <f>G30+G32</f>
        <v>398</v>
      </c>
      <c r="H34" s="77">
        <f>H30+H32</f>
        <v>100960</v>
      </c>
      <c r="I34" s="77">
        <f>I30+I32</f>
        <v>291225</v>
      </c>
      <c r="J34" s="114">
        <f>J30+J32</f>
        <v>0</v>
      </c>
      <c r="K34" s="76">
        <f>K30+K32</f>
        <v>291225</v>
      </c>
    </row>
    <row r="35" spans="1:11" ht="15.75">
      <c r="A35" s="10"/>
      <c r="B35" s="3"/>
      <c r="C35" s="89"/>
      <c r="D35" s="32"/>
      <c r="E35" s="29"/>
      <c r="F35" s="29"/>
      <c r="G35" s="90"/>
      <c r="H35" s="77"/>
      <c r="I35" s="77"/>
      <c r="J35" s="75"/>
      <c r="K35" s="76"/>
    </row>
    <row r="36" spans="1:11" ht="15.75">
      <c r="A36" s="2" t="s">
        <v>50</v>
      </c>
      <c r="B36" s="3"/>
      <c r="C36" s="89"/>
      <c r="D36" s="32"/>
      <c r="E36" s="92"/>
      <c r="F36" s="29"/>
      <c r="G36" s="93"/>
      <c r="H36" s="78"/>
      <c r="I36" s="77"/>
      <c r="J36" s="76"/>
      <c r="K36" s="76"/>
    </row>
    <row r="37" spans="1:11" ht="15.75">
      <c r="A37" s="10" t="s">
        <v>51</v>
      </c>
      <c r="B37" s="3"/>
      <c r="C37" s="89">
        <v>35905</v>
      </c>
      <c r="D37" s="32"/>
      <c r="E37" s="92">
        <v>0</v>
      </c>
      <c r="F37" s="29"/>
      <c r="G37" s="93">
        <v>0</v>
      </c>
      <c r="H37" s="126">
        <v>0</v>
      </c>
      <c r="I37" s="77">
        <f>SUM(C37:H37)</f>
        <v>35905</v>
      </c>
      <c r="J37" s="76">
        <v>0</v>
      </c>
      <c r="K37" s="76">
        <f>+J37+I37</f>
        <v>35905</v>
      </c>
    </row>
    <row r="38" spans="1:11" ht="15.75">
      <c r="A38" s="10"/>
      <c r="B38" s="3"/>
      <c r="C38" s="89"/>
      <c r="D38" s="32"/>
      <c r="E38" s="29"/>
      <c r="F38" s="29"/>
      <c r="G38" s="90"/>
      <c r="H38" s="77"/>
      <c r="I38" s="77"/>
      <c r="J38" s="75"/>
      <c r="K38" s="76"/>
    </row>
    <row r="39" spans="1:11" ht="15.75">
      <c r="A39" s="2" t="s">
        <v>147</v>
      </c>
      <c r="B39" s="3"/>
      <c r="C39" s="89"/>
      <c r="D39" s="32"/>
      <c r="E39" s="29"/>
      <c r="F39" s="29"/>
      <c r="G39" s="29"/>
      <c r="H39" s="127"/>
      <c r="I39" s="128"/>
      <c r="J39" s="128"/>
      <c r="K39" s="77"/>
    </row>
    <row r="40" spans="1:11" ht="15.75">
      <c r="A40" s="2" t="s">
        <v>148</v>
      </c>
      <c r="B40" s="3"/>
      <c r="C40" s="89">
        <v>0</v>
      </c>
      <c r="D40" s="32"/>
      <c r="E40" s="29">
        <v>0</v>
      </c>
      <c r="F40" s="29"/>
      <c r="G40" s="29">
        <v>-52</v>
      </c>
      <c r="H40" s="127">
        <v>52</v>
      </c>
      <c r="I40" s="118">
        <f>SUM(C40:H40)</f>
        <v>0</v>
      </c>
      <c r="J40" s="76">
        <v>0</v>
      </c>
      <c r="K40" s="118">
        <f>SUM(C40:J40)</f>
        <v>0</v>
      </c>
    </row>
    <row r="41" spans="1:11" ht="15.75">
      <c r="A41" s="2"/>
      <c r="B41" s="3"/>
      <c r="C41" s="89"/>
      <c r="D41" s="32"/>
      <c r="E41" s="29"/>
      <c r="F41" s="29"/>
      <c r="G41" s="29"/>
      <c r="H41" s="127"/>
      <c r="I41" s="127"/>
      <c r="J41" s="128"/>
      <c r="K41" s="118"/>
    </row>
    <row r="42" spans="1:11" ht="15.75">
      <c r="A42" s="2" t="s">
        <v>92</v>
      </c>
      <c r="B42" s="3"/>
      <c r="C42" s="94" t="s">
        <v>1</v>
      </c>
      <c r="D42" s="95"/>
      <c r="E42" s="33" t="s">
        <v>1</v>
      </c>
      <c r="F42" s="44"/>
      <c r="G42" s="96" t="s">
        <v>1</v>
      </c>
      <c r="H42" s="126">
        <v>24350</v>
      </c>
      <c r="I42" s="77">
        <f>SUM(C42:H42)</f>
        <v>24350</v>
      </c>
      <c r="J42" s="83">
        <v>0</v>
      </c>
      <c r="K42" s="76">
        <f>I42+J42</f>
        <v>24350</v>
      </c>
    </row>
    <row r="43" spans="1:11" ht="15.75">
      <c r="A43" s="2"/>
      <c r="B43" s="3"/>
      <c r="C43" s="94"/>
      <c r="D43" s="95"/>
      <c r="E43" s="33"/>
      <c r="F43" s="44"/>
      <c r="G43" s="96"/>
      <c r="H43" s="126"/>
      <c r="I43" s="77"/>
      <c r="J43" s="83"/>
      <c r="K43" s="76"/>
    </row>
    <row r="44" spans="1:11" ht="15.75">
      <c r="A44" s="2" t="s">
        <v>141</v>
      </c>
      <c r="B44" s="3"/>
      <c r="C44" s="94">
        <v>0</v>
      </c>
      <c r="D44" s="95"/>
      <c r="E44" s="33">
        <v>0</v>
      </c>
      <c r="F44" s="44"/>
      <c r="G44" s="96">
        <v>0</v>
      </c>
      <c r="H44" s="77">
        <v>-6705</v>
      </c>
      <c r="I44" s="77">
        <f>SUM(C44:H44)</f>
        <v>-6705</v>
      </c>
      <c r="J44" s="83">
        <v>0</v>
      </c>
      <c r="K44" s="76">
        <f>I44+J44</f>
        <v>-6705</v>
      </c>
    </row>
    <row r="45" spans="1:11" ht="15.75">
      <c r="A45" s="2"/>
      <c r="B45" s="3"/>
      <c r="C45" s="94"/>
      <c r="D45" s="95"/>
      <c r="E45" s="33"/>
      <c r="F45" s="44"/>
      <c r="G45" s="96"/>
      <c r="H45" s="79"/>
      <c r="I45" s="77"/>
      <c r="J45" s="83"/>
      <c r="K45" s="76"/>
    </row>
    <row r="46" spans="1:11" ht="16.5" thickBot="1">
      <c r="A46" s="27" t="s">
        <v>149</v>
      </c>
      <c r="B46" s="3"/>
      <c r="C46" s="97">
        <f>SUM(C34:C42)</f>
        <v>178794</v>
      </c>
      <c r="D46" s="99"/>
      <c r="E46" s="28">
        <f>SUM(E34:E42)</f>
        <v>46978</v>
      </c>
      <c r="F46" s="30"/>
      <c r="G46" s="98">
        <f>SUM(G34:G42)</f>
        <v>346</v>
      </c>
      <c r="H46" s="80">
        <f>SUM(H34:H44)</f>
        <v>118657</v>
      </c>
      <c r="I46" s="80">
        <f>SUM(I34:I44)</f>
        <v>344775</v>
      </c>
      <c r="J46" s="80">
        <f>SUM(J34:J42)</f>
        <v>0</v>
      </c>
      <c r="K46" s="80">
        <f>SUM(K34:K44)</f>
        <v>344775</v>
      </c>
    </row>
    <row r="47" spans="1:11" ht="16.5" thickTop="1">
      <c r="A47" s="2"/>
      <c r="B47" s="3"/>
      <c r="C47" s="8"/>
      <c r="D47" s="8"/>
      <c r="E47" s="11"/>
      <c r="F47" s="9"/>
      <c r="G47" s="8"/>
      <c r="H47" s="1"/>
      <c r="I47" s="1"/>
      <c r="J47" s="8"/>
      <c r="K47" s="8"/>
    </row>
    <row r="48" spans="1:11" ht="15.75">
      <c r="A48" s="2"/>
      <c r="B48" s="3"/>
      <c r="C48" s="8"/>
      <c r="D48" s="8"/>
      <c r="E48" s="11"/>
      <c r="F48" s="9"/>
      <c r="G48" s="8"/>
      <c r="H48" s="1"/>
      <c r="I48" s="1"/>
      <c r="J48" s="8"/>
      <c r="K48" s="8"/>
    </row>
    <row r="49" spans="1:3" ht="15.75">
      <c r="A49" s="12"/>
      <c r="C49" s="12" t="s">
        <v>86</v>
      </c>
    </row>
    <row r="50" spans="1:3" ht="15.75">
      <c r="A50" s="12"/>
      <c r="C50" s="12" t="s">
        <v>101</v>
      </c>
    </row>
  </sheetData>
  <sheetProtection/>
  <mergeCells count="1">
    <mergeCell ref="E8:G8"/>
  </mergeCells>
  <printOptions/>
  <pageMargins left="0.6" right="0.21" top="0.3" bottom="0.17" header="0.2" footer="0.17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3.57421875" style="5" customWidth="1"/>
    <col min="2" max="2" width="16.7109375" style="5" customWidth="1"/>
    <col min="3" max="4" width="9.140625" style="5" customWidth="1"/>
    <col min="5" max="5" width="34.28125" style="5" customWidth="1"/>
    <col min="6" max="6" width="24.00390625" style="5" customWidth="1"/>
    <col min="7" max="7" width="3.7109375" style="5" customWidth="1"/>
    <col min="8" max="8" width="23.8515625" style="120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15"/>
    </row>
    <row r="2" spans="1:8" ht="15.75">
      <c r="A2" s="13" t="s">
        <v>6</v>
      </c>
      <c r="B2" s="3"/>
      <c r="C2" s="3"/>
      <c r="D2" s="3"/>
      <c r="E2" s="3"/>
      <c r="F2" s="3"/>
      <c r="G2" s="3"/>
      <c r="H2" s="15"/>
    </row>
    <row r="3" spans="1:8" ht="15.75">
      <c r="A3" s="12"/>
      <c r="B3" s="3"/>
      <c r="C3" s="3"/>
      <c r="D3" s="3"/>
      <c r="E3" s="3"/>
      <c r="F3" s="21"/>
      <c r="G3" s="3"/>
      <c r="H3" s="15"/>
    </row>
    <row r="4" spans="1:8" ht="15.75">
      <c r="A4" s="12" t="s">
        <v>87</v>
      </c>
      <c r="B4" s="3"/>
      <c r="C4" s="3"/>
      <c r="D4" s="3"/>
      <c r="E4" s="3"/>
      <c r="F4" s="3"/>
      <c r="G4" s="3"/>
      <c r="H4" s="15"/>
    </row>
    <row r="5" spans="1:8" ht="15.75">
      <c r="A5" s="12" t="s">
        <v>155</v>
      </c>
      <c r="B5" s="3"/>
      <c r="C5" s="3"/>
      <c r="D5" s="3"/>
      <c r="E5" s="3"/>
      <c r="F5" s="3"/>
      <c r="G5" s="3"/>
      <c r="H5" s="15"/>
    </row>
    <row r="6" spans="1:8" ht="15.75">
      <c r="A6" s="49"/>
      <c r="B6" s="50"/>
      <c r="C6" s="50"/>
      <c r="D6" s="50"/>
      <c r="E6" s="50"/>
      <c r="F6" s="50"/>
      <c r="G6" s="50"/>
      <c r="H6" s="17"/>
    </row>
    <row r="7" spans="1:8" ht="15.75">
      <c r="A7" s="12"/>
      <c r="B7" s="3"/>
      <c r="C7" s="3"/>
      <c r="D7" s="3"/>
      <c r="E7" s="3"/>
      <c r="F7" s="3"/>
      <c r="G7" s="14" t="s">
        <v>156</v>
      </c>
      <c r="H7" s="15"/>
    </row>
    <row r="8" spans="1:8" ht="15.75">
      <c r="A8" s="3"/>
      <c r="B8" s="3"/>
      <c r="C8" s="3"/>
      <c r="D8" s="3"/>
      <c r="E8" s="3"/>
      <c r="F8" s="23" t="s">
        <v>146</v>
      </c>
      <c r="G8" s="3"/>
      <c r="H8" s="23" t="s">
        <v>99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119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15"/>
    </row>
    <row r="11" spans="1:8" ht="15.75">
      <c r="A11" s="12" t="s">
        <v>104</v>
      </c>
      <c r="B11" s="3"/>
      <c r="C11" s="3"/>
      <c r="D11" s="3"/>
      <c r="E11" s="3"/>
      <c r="F11" s="3"/>
      <c r="G11" s="3"/>
      <c r="H11" s="15"/>
    </row>
    <row r="12" spans="1:8" ht="15.75">
      <c r="A12" s="3"/>
      <c r="B12" s="3"/>
      <c r="C12" s="3"/>
      <c r="D12" s="3"/>
      <c r="E12" s="3"/>
      <c r="F12" s="3"/>
      <c r="G12" s="3"/>
      <c r="H12" s="15"/>
    </row>
    <row r="13" spans="1:8" ht="15.75">
      <c r="A13" s="3" t="s">
        <v>19</v>
      </c>
      <c r="B13" s="3"/>
      <c r="C13" s="3"/>
      <c r="D13" s="3"/>
      <c r="E13" s="3"/>
      <c r="F13" s="15">
        <f>Income!G28</f>
        <v>84180</v>
      </c>
      <c r="G13" s="3"/>
      <c r="H13" s="15">
        <v>35558</v>
      </c>
    </row>
    <row r="14" spans="1:8" ht="15.75">
      <c r="A14" s="3"/>
      <c r="B14" s="3"/>
      <c r="C14" s="3"/>
      <c r="D14" s="3"/>
      <c r="E14" s="3"/>
      <c r="F14" s="15"/>
      <c r="G14" s="3"/>
      <c r="H14" s="15"/>
    </row>
    <row r="15" spans="1:8" ht="15.75">
      <c r="A15" s="3" t="s">
        <v>105</v>
      </c>
      <c r="B15" s="3"/>
      <c r="C15" s="3"/>
      <c r="D15" s="3"/>
      <c r="E15" s="3"/>
      <c r="F15" s="15"/>
      <c r="G15" s="3"/>
      <c r="H15" s="15"/>
    </row>
    <row r="16" spans="1:8" ht="15.75">
      <c r="A16" s="3"/>
      <c r="B16" s="3"/>
      <c r="C16" s="3"/>
      <c r="D16" s="3"/>
      <c r="E16" s="3"/>
      <c r="F16" s="15"/>
      <c r="G16" s="3"/>
      <c r="H16" s="15"/>
    </row>
    <row r="17" spans="1:8" ht="15.75">
      <c r="A17" s="3"/>
      <c r="B17" s="3" t="s">
        <v>130</v>
      </c>
      <c r="C17" s="3"/>
      <c r="D17" s="3"/>
      <c r="E17" s="3"/>
      <c r="F17" s="15">
        <v>1863</v>
      </c>
      <c r="G17" s="3"/>
      <c r="H17" s="15">
        <f>2012-527</f>
        <v>1485</v>
      </c>
    </row>
    <row r="18" spans="1:8" ht="15.75">
      <c r="A18" s="3"/>
      <c r="B18" s="3" t="s">
        <v>131</v>
      </c>
      <c r="C18" s="3"/>
      <c r="D18" s="3"/>
      <c r="E18" s="3"/>
      <c r="F18" s="9">
        <v>-355</v>
      </c>
      <c r="G18" s="3"/>
      <c r="H18" s="9">
        <v>-473</v>
      </c>
    </row>
    <row r="19" spans="1:8" ht="15.75">
      <c r="A19" s="3"/>
      <c r="B19" s="3" t="s">
        <v>132</v>
      </c>
      <c r="C19" s="3"/>
      <c r="D19" s="3"/>
      <c r="E19" s="3"/>
      <c r="F19" s="9">
        <v>-27944</v>
      </c>
      <c r="G19" s="3"/>
      <c r="H19" s="9">
        <f>-24209+4583+229</f>
        <v>-19397</v>
      </c>
    </row>
    <row r="20" spans="1:8" ht="15.75">
      <c r="A20" s="50"/>
      <c r="B20" s="50"/>
      <c r="C20" s="50"/>
      <c r="D20" s="50"/>
      <c r="E20" s="50"/>
      <c r="F20" s="17"/>
      <c r="G20" s="50"/>
      <c r="H20" s="17"/>
    </row>
    <row r="21" spans="1:8" ht="15.75">
      <c r="A21" s="3" t="s">
        <v>107</v>
      </c>
      <c r="B21" s="3"/>
      <c r="C21" s="3"/>
      <c r="D21" s="3"/>
      <c r="E21" s="3"/>
      <c r="F21" s="15">
        <f>SUM(F13:F20)</f>
        <v>57744</v>
      </c>
      <c r="G21" s="3"/>
      <c r="H21" s="15">
        <f>SUM(H13:H20)</f>
        <v>17173</v>
      </c>
    </row>
    <row r="22" spans="1:8" ht="15.75">
      <c r="A22" s="3"/>
      <c r="B22" s="3"/>
      <c r="C22" s="3"/>
      <c r="D22" s="3"/>
      <c r="E22" s="3"/>
      <c r="F22" s="15"/>
      <c r="G22" s="3"/>
      <c r="H22" s="15"/>
    </row>
    <row r="23" spans="1:8" ht="15.75">
      <c r="A23" s="3"/>
      <c r="B23" s="3" t="s">
        <v>109</v>
      </c>
      <c r="C23" s="3"/>
      <c r="D23" s="3"/>
      <c r="E23" s="3"/>
      <c r="F23" s="9">
        <v>-32248</v>
      </c>
      <c r="G23" s="3"/>
      <c r="H23" s="9">
        <v>15456</v>
      </c>
    </row>
    <row r="24" spans="1:8" ht="15.75">
      <c r="A24" s="3"/>
      <c r="B24" s="3" t="s">
        <v>108</v>
      </c>
      <c r="C24" s="3"/>
      <c r="D24" s="3"/>
      <c r="E24" s="3"/>
      <c r="F24" s="9">
        <v>-49093</v>
      </c>
      <c r="G24" s="3"/>
      <c r="H24" s="15">
        <v>57425</v>
      </c>
    </row>
    <row r="25" spans="1:8" ht="15.75">
      <c r="A25" s="50"/>
      <c r="B25" s="50"/>
      <c r="C25" s="50"/>
      <c r="D25" s="50"/>
      <c r="E25" s="50"/>
      <c r="F25" s="17"/>
      <c r="G25" s="50"/>
      <c r="H25" s="17"/>
    </row>
    <row r="26" spans="1:8" ht="15.75">
      <c r="A26" s="3" t="s">
        <v>129</v>
      </c>
      <c r="B26" s="3"/>
      <c r="C26" s="3"/>
      <c r="D26" s="3"/>
      <c r="E26" s="3"/>
      <c r="F26" s="34">
        <f>SUM(F21:F25)</f>
        <v>-23597</v>
      </c>
      <c r="G26" s="3"/>
      <c r="H26" s="15">
        <f>SUM(H21:H25)</f>
        <v>90054</v>
      </c>
    </row>
    <row r="27" spans="1:8" ht="15.75">
      <c r="A27" s="3"/>
      <c r="B27" s="3"/>
      <c r="C27" s="3"/>
      <c r="D27" s="3"/>
      <c r="E27" s="3"/>
      <c r="F27" s="34"/>
      <c r="G27" s="3"/>
      <c r="H27" s="15"/>
    </row>
    <row r="28" spans="1:8" ht="15.75">
      <c r="A28" s="3"/>
      <c r="B28" s="3" t="s">
        <v>110</v>
      </c>
      <c r="C28" s="3"/>
      <c r="D28" s="3"/>
      <c r="E28" s="3"/>
      <c r="F28" s="34">
        <v>9260</v>
      </c>
      <c r="G28" s="3"/>
      <c r="H28" s="15">
        <v>3753</v>
      </c>
    </row>
    <row r="29" spans="1:8" ht="15.75">
      <c r="A29" s="3"/>
      <c r="B29" s="3" t="s">
        <v>111</v>
      </c>
      <c r="C29" s="3"/>
      <c r="D29" s="3"/>
      <c r="E29" s="3"/>
      <c r="F29" s="34">
        <v>-2900</v>
      </c>
      <c r="G29" s="3"/>
      <c r="H29" s="9">
        <v>-3598</v>
      </c>
    </row>
    <row r="30" spans="1:8" ht="15.75">
      <c r="A30" s="3"/>
      <c r="B30" s="3" t="s">
        <v>112</v>
      </c>
      <c r="C30" s="3"/>
      <c r="D30" s="3"/>
      <c r="E30" s="3"/>
      <c r="F30" s="34">
        <v>-15869</v>
      </c>
      <c r="G30" s="3"/>
      <c r="H30" s="9">
        <v>-14558</v>
      </c>
    </row>
    <row r="31" spans="1:8" ht="15.75">
      <c r="A31" s="3"/>
      <c r="B31" s="3"/>
      <c r="C31" s="3"/>
      <c r="D31" s="3"/>
      <c r="E31" s="3"/>
      <c r="F31" s="124"/>
      <c r="G31" s="50"/>
      <c r="H31" s="17"/>
    </row>
    <row r="32" spans="1:8" ht="15.75">
      <c r="A32" s="57" t="s">
        <v>126</v>
      </c>
      <c r="B32" s="57"/>
      <c r="C32" s="57"/>
      <c r="D32" s="57"/>
      <c r="E32" s="57"/>
      <c r="F32" s="34">
        <f>SUM(F26:F31)</f>
        <v>-33106</v>
      </c>
      <c r="G32" s="9"/>
      <c r="H32" s="15">
        <f>SUM(H26:H31)</f>
        <v>75651</v>
      </c>
    </row>
    <row r="33" spans="1:8" ht="15.75">
      <c r="A33" s="50"/>
      <c r="B33" s="50"/>
      <c r="C33" s="50"/>
      <c r="D33" s="50"/>
      <c r="E33" s="50"/>
      <c r="F33" s="17"/>
      <c r="G33" s="16"/>
      <c r="H33" s="17"/>
    </row>
    <row r="34" spans="1:8" ht="15.75">
      <c r="A34" s="3"/>
      <c r="B34" s="3"/>
      <c r="C34" s="3"/>
      <c r="D34" s="3"/>
      <c r="E34" s="3"/>
      <c r="F34" s="15"/>
      <c r="G34" s="9"/>
      <c r="H34" s="15"/>
    </row>
    <row r="35" spans="1:8" ht="15.75">
      <c r="A35" s="12" t="s">
        <v>113</v>
      </c>
      <c r="B35" s="3"/>
      <c r="C35" s="3"/>
      <c r="D35" s="3"/>
      <c r="E35" s="3"/>
      <c r="F35" s="15"/>
      <c r="G35" s="9"/>
      <c r="H35" s="15"/>
    </row>
    <row r="36" spans="1:8" ht="15.75">
      <c r="A36" s="3"/>
      <c r="B36" s="3"/>
      <c r="C36" s="3"/>
      <c r="D36" s="3"/>
      <c r="E36" s="3"/>
      <c r="F36" s="15"/>
      <c r="G36" s="9"/>
      <c r="H36" s="9"/>
    </row>
    <row r="37" spans="1:8" ht="15.75">
      <c r="A37" s="3"/>
      <c r="B37" s="3" t="s">
        <v>114</v>
      </c>
      <c r="C37" s="3"/>
      <c r="D37" s="3"/>
      <c r="E37" s="3"/>
      <c r="F37" s="9">
        <v>-20083</v>
      </c>
      <c r="G37" s="9"/>
      <c r="H37" s="9">
        <v>-38360</v>
      </c>
    </row>
    <row r="38" spans="1:8" ht="15.75">
      <c r="A38" s="3"/>
      <c r="B38" s="3" t="s">
        <v>123</v>
      </c>
      <c r="C38" s="3"/>
      <c r="D38" s="3"/>
      <c r="E38" s="3"/>
      <c r="F38" s="9">
        <v>-5991</v>
      </c>
      <c r="G38" s="9"/>
      <c r="H38" s="9">
        <v>-410</v>
      </c>
    </row>
    <row r="39" spans="1:8" ht="15.75">
      <c r="A39" s="3"/>
      <c r="B39" s="3" t="s">
        <v>115</v>
      </c>
      <c r="C39" s="3"/>
      <c r="D39" s="3"/>
      <c r="E39" s="3"/>
      <c r="F39" s="9">
        <v>-1000</v>
      </c>
      <c r="G39" s="9"/>
      <c r="H39" s="9">
        <v>-2864</v>
      </c>
    </row>
    <row r="40" spans="1:8" ht="15.75">
      <c r="A40" s="3"/>
      <c r="B40" s="3" t="s">
        <v>125</v>
      </c>
      <c r="C40" s="3"/>
      <c r="D40" s="3"/>
      <c r="E40" s="3"/>
      <c r="F40" s="9">
        <v>412</v>
      </c>
      <c r="G40" s="9"/>
      <c r="H40" s="9">
        <v>492</v>
      </c>
    </row>
    <row r="41" spans="1:8" ht="15.75">
      <c r="A41" s="3"/>
      <c r="B41" s="3" t="s">
        <v>142</v>
      </c>
      <c r="C41" s="3"/>
      <c r="D41" s="3"/>
      <c r="E41" s="3"/>
      <c r="F41" s="9">
        <v>467</v>
      </c>
      <c r="G41" s="9"/>
      <c r="H41" s="9">
        <v>0</v>
      </c>
    </row>
    <row r="42" spans="1:8" ht="15.75">
      <c r="A42" s="3"/>
      <c r="B42" s="3" t="s">
        <v>116</v>
      </c>
      <c r="C42" s="3"/>
      <c r="D42" s="3"/>
      <c r="E42" s="3"/>
      <c r="F42" s="15">
        <v>0</v>
      </c>
      <c r="G42" s="9"/>
      <c r="H42" s="9">
        <v>-35000</v>
      </c>
    </row>
    <row r="43" spans="1:8" ht="15.75">
      <c r="A43" s="3"/>
      <c r="B43" s="3" t="s">
        <v>124</v>
      </c>
      <c r="C43" s="3"/>
      <c r="D43" s="3"/>
      <c r="E43" s="3"/>
      <c r="F43" s="15">
        <v>48210</v>
      </c>
      <c r="G43" s="9"/>
      <c r="H43" s="9">
        <v>-33830</v>
      </c>
    </row>
    <row r="44" spans="1:8" ht="15.75">
      <c r="A44" s="3"/>
      <c r="B44" s="3" t="s">
        <v>117</v>
      </c>
      <c r="C44" s="3"/>
      <c r="D44" s="3"/>
      <c r="E44" s="3"/>
      <c r="F44" s="26">
        <v>0</v>
      </c>
      <c r="G44" s="29"/>
      <c r="H44" s="29">
        <v>80</v>
      </c>
    </row>
    <row r="45" spans="1:8" ht="15.75">
      <c r="A45" s="3"/>
      <c r="B45" s="3"/>
      <c r="C45" s="3"/>
      <c r="D45" s="3"/>
      <c r="E45" s="3"/>
      <c r="F45" s="17"/>
      <c r="G45" s="50"/>
      <c r="H45" s="17"/>
    </row>
    <row r="46" spans="1:8" ht="15.75">
      <c r="A46" s="57" t="s">
        <v>127</v>
      </c>
      <c r="B46" s="57"/>
      <c r="C46" s="57"/>
      <c r="D46" s="57"/>
      <c r="E46" s="57"/>
      <c r="F46" s="9">
        <f>SUM(F37:F45)</f>
        <v>22015</v>
      </c>
      <c r="G46" s="3"/>
      <c r="H46" s="9">
        <f>SUM(H37:H45)</f>
        <v>-109892</v>
      </c>
    </row>
    <row r="47" spans="1:8" ht="15.75">
      <c r="A47" s="50"/>
      <c r="B47" s="50"/>
      <c r="C47" s="50"/>
      <c r="D47" s="50"/>
      <c r="E47" s="50"/>
      <c r="F47" s="17"/>
      <c r="G47" s="50"/>
      <c r="H47" s="17"/>
    </row>
    <row r="48" spans="1:8" ht="15.75">
      <c r="A48" s="3"/>
      <c r="B48" s="3"/>
      <c r="C48" s="3"/>
      <c r="D48" s="3"/>
      <c r="E48" s="3"/>
      <c r="F48" s="15"/>
      <c r="G48" s="3"/>
      <c r="H48" s="15"/>
    </row>
    <row r="49" spans="1:8" ht="15.75">
      <c r="A49" s="12" t="s">
        <v>118</v>
      </c>
      <c r="B49" s="3"/>
      <c r="C49" s="3"/>
      <c r="D49" s="3"/>
      <c r="E49" s="3"/>
      <c r="F49" s="41"/>
      <c r="G49" s="3"/>
      <c r="H49" s="15"/>
    </row>
    <row r="50" spans="1:8" ht="15.75">
      <c r="A50" s="12"/>
      <c r="B50" s="3"/>
      <c r="C50" s="3"/>
      <c r="D50" s="3"/>
      <c r="E50" s="3"/>
      <c r="F50" s="41"/>
      <c r="G50" s="3"/>
      <c r="H50" s="15"/>
    </row>
    <row r="51" spans="1:8" ht="15.75">
      <c r="A51" s="12"/>
      <c r="B51" s="3" t="s">
        <v>152</v>
      </c>
      <c r="C51" s="3"/>
      <c r="D51" s="3"/>
      <c r="E51" s="3"/>
      <c r="F51" s="41">
        <v>0</v>
      </c>
      <c r="G51" s="3"/>
      <c r="H51" s="15">
        <v>2500</v>
      </c>
    </row>
    <row r="52" spans="1:8" ht="15.75">
      <c r="A52" s="3"/>
      <c r="B52" s="3" t="s">
        <v>119</v>
      </c>
      <c r="C52" s="3"/>
      <c r="D52" s="3"/>
      <c r="E52" s="3"/>
      <c r="F52" s="125">
        <f>-1561-9000</f>
        <v>-10561</v>
      </c>
      <c r="G52" s="3"/>
      <c r="H52" s="9">
        <v>-1120</v>
      </c>
    </row>
    <row r="53" spans="1:8" ht="15.75">
      <c r="A53" s="3"/>
      <c r="B53" s="3" t="s">
        <v>153</v>
      </c>
      <c r="C53" s="3"/>
      <c r="D53" s="3"/>
      <c r="E53" s="3"/>
      <c r="F53" s="125">
        <v>2</v>
      </c>
      <c r="G53" s="3"/>
      <c r="H53" s="9">
        <v>2</v>
      </c>
    </row>
    <row r="54" spans="1:8" ht="15.75">
      <c r="A54" s="3"/>
      <c r="B54" s="3" t="s">
        <v>120</v>
      </c>
      <c r="C54" s="3"/>
      <c r="D54" s="3"/>
      <c r="E54" s="3"/>
      <c r="F54" s="125">
        <v>-1730</v>
      </c>
      <c r="G54" s="3"/>
      <c r="H54" s="9">
        <v>-1686</v>
      </c>
    </row>
    <row r="55" spans="1:8" ht="15.75">
      <c r="A55" s="3"/>
      <c r="B55" s="3" t="s">
        <v>121</v>
      </c>
      <c r="C55" s="3"/>
      <c r="D55" s="3"/>
      <c r="E55" s="3"/>
      <c r="F55" s="125">
        <v>-229</v>
      </c>
      <c r="G55" s="3"/>
      <c r="H55" s="9">
        <v>-229</v>
      </c>
    </row>
    <row r="56" spans="1:8" ht="15.75">
      <c r="A56" s="3"/>
      <c r="B56" s="3" t="s">
        <v>122</v>
      </c>
      <c r="C56" s="3"/>
      <c r="D56" s="3"/>
      <c r="E56" s="3"/>
      <c r="F56" s="15">
        <v>0</v>
      </c>
      <c r="G56" s="3"/>
      <c r="H56" s="9">
        <v>35905</v>
      </c>
    </row>
    <row r="57" spans="1:8" ht="15.75">
      <c r="A57" s="3"/>
      <c r="B57" s="3" t="s">
        <v>141</v>
      </c>
      <c r="C57" s="3"/>
      <c r="D57" s="3"/>
      <c r="E57" s="3"/>
      <c r="F57" s="9">
        <v>-6705</v>
      </c>
      <c r="G57" s="3"/>
      <c r="H57" s="9">
        <v>-6705</v>
      </c>
    </row>
    <row r="58" spans="1:8" ht="15.75">
      <c r="A58" s="3"/>
      <c r="B58" s="3"/>
      <c r="C58" s="3"/>
      <c r="D58" s="3"/>
      <c r="E58" s="3"/>
      <c r="F58" s="17"/>
      <c r="G58" s="3"/>
      <c r="H58" s="15"/>
    </row>
    <row r="59" spans="1:8" ht="15.75">
      <c r="A59" s="57" t="s">
        <v>128</v>
      </c>
      <c r="B59" s="57"/>
      <c r="C59" s="57"/>
      <c r="D59" s="57"/>
      <c r="E59" s="57"/>
      <c r="F59" s="9">
        <f>SUM(F52:F58)</f>
        <v>-19223</v>
      </c>
      <c r="G59" s="57"/>
      <c r="H59" s="121">
        <f>SUM(H50:H58)</f>
        <v>28667</v>
      </c>
    </row>
    <row r="60" spans="1:8" ht="15.75">
      <c r="A60" s="50"/>
      <c r="B60" s="50"/>
      <c r="C60" s="50"/>
      <c r="D60" s="50"/>
      <c r="E60" s="50"/>
      <c r="F60" s="17"/>
      <c r="G60" s="50"/>
      <c r="H60" s="17"/>
    </row>
    <row r="61" spans="1:8" ht="15.75">
      <c r="A61" s="3"/>
      <c r="B61" s="3"/>
      <c r="C61" s="3"/>
      <c r="D61" s="3"/>
      <c r="E61" s="3"/>
      <c r="F61" s="15"/>
      <c r="G61" s="3"/>
      <c r="H61" s="15"/>
    </row>
    <row r="62" spans="1:8" ht="15.75">
      <c r="A62" s="3" t="s">
        <v>18</v>
      </c>
      <c r="B62" s="3"/>
      <c r="C62" s="3"/>
      <c r="D62" s="3"/>
      <c r="E62" s="3"/>
      <c r="F62" s="9">
        <f>F32+F46+F59</f>
        <v>-30314</v>
      </c>
      <c r="G62" s="9"/>
      <c r="H62" s="9">
        <f>H32+H46+H59</f>
        <v>-5574</v>
      </c>
    </row>
    <row r="63" spans="1:8" ht="15.75">
      <c r="A63" s="3"/>
      <c r="B63" s="3"/>
      <c r="C63" s="3"/>
      <c r="D63" s="3"/>
      <c r="E63" s="3"/>
      <c r="F63" s="15"/>
      <c r="G63" s="8"/>
      <c r="H63" s="15"/>
    </row>
    <row r="64" spans="1:8" ht="15.75">
      <c r="A64" s="3" t="s">
        <v>89</v>
      </c>
      <c r="B64" s="3"/>
      <c r="C64" s="3"/>
      <c r="D64" s="3"/>
      <c r="E64" s="3"/>
      <c r="F64" s="9">
        <v>-13223</v>
      </c>
      <c r="G64" s="3"/>
      <c r="H64" s="9">
        <v>-7649</v>
      </c>
    </row>
    <row r="65" spans="1:8" ht="15.75">
      <c r="A65" s="50"/>
      <c r="B65" s="50"/>
      <c r="C65" s="50"/>
      <c r="D65" s="50"/>
      <c r="E65" s="50"/>
      <c r="F65" s="17"/>
      <c r="G65" s="50"/>
      <c r="H65" s="17"/>
    </row>
    <row r="66" spans="1:8" ht="19.5" customHeight="1" thickBot="1">
      <c r="A66" s="122" t="s">
        <v>88</v>
      </c>
      <c r="B66" s="122"/>
      <c r="C66" s="122"/>
      <c r="D66" s="122"/>
      <c r="E66" s="122"/>
      <c r="F66" s="123">
        <f>SUM(F62:F65)</f>
        <v>-43537</v>
      </c>
      <c r="G66" s="122"/>
      <c r="H66" s="123">
        <f>SUM(H62:H65)</f>
        <v>-13223</v>
      </c>
    </row>
    <row r="67" spans="1:8" ht="15.75">
      <c r="A67" s="3"/>
      <c r="B67" s="3"/>
      <c r="C67" s="3"/>
      <c r="D67" s="3"/>
      <c r="E67" s="3"/>
      <c r="F67" s="15"/>
      <c r="G67" s="3"/>
      <c r="H67" s="15"/>
    </row>
    <row r="68" spans="1:8" ht="15.75">
      <c r="A68" s="3"/>
      <c r="B68" s="3"/>
      <c r="C68" s="3"/>
      <c r="D68" s="3"/>
      <c r="E68" s="3"/>
      <c r="F68" s="15"/>
      <c r="G68" s="3"/>
      <c r="H68" s="15"/>
    </row>
    <row r="69" spans="1:8" ht="15.75">
      <c r="A69" s="12" t="s">
        <v>90</v>
      </c>
      <c r="B69" s="3"/>
      <c r="C69" s="3"/>
      <c r="D69" s="3"/>
      <c r="E69" s="3"/>
      <c r="F69" s="15"/>
      <c r="G69" s="3"/>
      <c r="H69" s="15"/>
    </row>
    <row r="70" spans="1:8" ht="15.75">
      <c r="A70" s="12" t="s">
        <v>103</v>
      </c>
      <c r="B70" s="3"/>
      <c r="C70" s="3"/>
      <c r="D70" s="3"/>
      <c r="E70" s="3"/>
      <c r="F70" s="31"/>
      <c r="G70" s="3"/>
      <c r="H70" s="15"/>
    </row>
    <row r="71" spans="1:8" ht="15.75">
      <c r="A71" s="12"/>
      <c r="B71" s="3"/>
      <c r="C71" s="3"/>
      <c r="D71" s="3"/>
      <c r="E71" s="3"/>
      <c r="F71" s="31"/>
      <c r="G71" s="3"/>
      <c r="H71" s="15"/>
    </row>
    <row r="72" spans="1:8" ht="15.75">
      <c r="A72" s="12"/>
      <c r="B72" s="3"/>
      <c r="C72" s="3"/>
      <c r="D72" s="3"/>
      <c r="E72" s="3"/>
      <c r="F72" s="31"/>
      <c r="G72" s="3"/>
      <c r="H72" s="15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2012-08-23T08:56:01Z</cp:lastPrinted>
  <dcterms:created xsi:type="dcterms:W3CDTF">1999-11-14T22:44:16Z</dcterms:created>
  <dcterms:modified xsi:type="dcterms:W3CDTF">2012-08-27T08:36:05Z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