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45" windowWidth="9720" windowHeight="7320" tabRatio="601" activeTab="1"/>
  </bookViews>
  <sheets>
    <sheet name="KLSE~BS" sheetId="1" r:id="rId1"/>
    <sheet name="calculation" sheetId="2" r:id="rId2"/>
    <sheet name="KLSE~NOTES" sheetId="3" r:id="rId3"/>
  </sheets>
  <definedNames>
    <definedName name="_xlnm.Print_Area" localSheetId="1">'calculation'!$A$1:$L$48</definedName>
    <definedName name="_xlnm.Print_Area" localSheetId="0">'KLSE~BS'!$A$1:$N$77</definedName>
    <definedName name="_xlnm.Print_Area" localSheetId="2">'KLSE~NOTES'!$A$1:$K$289</definedName>
    <definedName name="_xlnm.Print_Titles" localSheetId="2">'KLSE~NOTES'!$1:$4</definedName>
  </definedNames>
  <calcPr fullCalcOnLoad="1"/>
</workbook>
</file>

<file path=xl/sharedStrings.xml><?xml version="1.0" encoding="utf-8"?>
<sst xmlns="http://schemas.openxmlformats.org/spreadsheetml/2006/main" count="352" uniqueCount="278">
  <si>
    <t xml:space="preserve"> </t>
  </si>
  <si>
    <t>AS AT END OF</t>
  </si>
  <si>
    <t>AS AT PRECEDING</t>
  </si>
  <si>
    <t>30 JUNE 1999</t>
  </si>
  <si>
    <t>RM'000</t>
  </si>
  <si>
    <t>Fixed Assets</t>
  </si>
  <si>
    <t>Investment in Associated Companies</t>
  </si>
  <si>
    <t>Long Term Investments</t>
  </si>
  <si>
    <t>Development rights, at cost</t>
  </si>
  <si>
    <t>Current Assets</t>
  </si>
  <si>
    <t>Contract Work In Progress</t>
  </si>
  <si>
    <t>-</t>
  </si>
  <si>
    <t>Trade Debtors</t>
  </si>
  <si>
    <t>Other debtors,deposits &amp; prepayment</t>
  </si>
  <si>
    <t>Fixed Deposits</t>
  </si>
  <si>
    <t>Amount due by associated co</t>
  </si>
  <si>
    <t>Cash</t>
  </si>
  <si>
    <t>EKOVEST BERHAD</t>
  </si>
  <si>
    <t>Current Liabilities</t>
  </si>
  <si>
    <t>Bank Overdraft</t>
  </si>
  <si>
    <t>Short Term Borrowings</t>
  </si>
  <si>
    <t>Trade Creditors</t>
  </si>
  <si>
    <t>Other Creditors</t>
  </si>
  <si>
    <t>Hire Purchase Creditors</t>
  </si>
  <si>
    <t>QUARTER</t>
  </si>
  <si>
    <t>Provision for Taxation</t>
  </si>
  <si>
    <t>Dividend Proposed</t>
  </si>
  <si>
    <t>(a)</t>
  </si>
  <si>
    <t xml:space="preserve">Net Current Assets </t>
  </si>
  <si>
    <t>(b)</t>
  </si>
  <si>
    <t>(c)</t>
  </si>
  <si>
    <t>Shareholders 'Funds</t>
  </si>
  <si>
    <t>Share Capital</t>
  </si>
  <si>
    <t>Reserves</t>
  </si>
  <si>
    <t>Revaluation Reserve</t>
  </si>
  <si>
    <t>(d)</t>
  </si>
  <si>
    <t>(e)</t>
  </si>
  <si>
    <t>Minority Interests</t>
  </si>
  <si>
    <t>Long Term Borrowings</t>
  </si>
  <si>
    <t>Other Long Term Liabilities</t>
  </si>
  <si>
    <t>Notes:</t>
  </si>
  <si>
    <t>Significant Accounting Policies</t>
  </si>
  <si>
    <t>Taxation</t>
  </si>
  <si>
    <t>Basis of accounting</t>
  </si>
  <si>
    <t>(i)</t>
  </si>
  <si>
    <t>Basis of consolidation</t>
  </si>
  <si>
    <t>(ii)</t>
  </si>
  <si>
    <t>Exceptional Items</t>
  </si>
  <si>
    <t>Extraordinary Items</t>
  </si>
  <si>
    <t>GROUP</t>
  </si>
  <si>
    <t>ENDED</t>
  </si>
  <si>
    <t>Current period provision</t>
  </si>
  <si>
    <t>Transfer to / (from) deferred taxation</t>
  </si>
  <si>
    <t>Share of Associated Company Tax</t>
  </si>
  <si>
    <t>Pre-acquisition Profits or Losses</t>
  </si>
  <si>
    <t>Profit on Sale of Investment and/or Properties</t>
  </si>
  <si>
    <t>There are no profits arising from the sale of investments or properties during the period.</t>
  </si>
  <si>
    <t>Purchase or Disposal of Quoted Securities</t>
  </si>
  <si>
    <t>There are no purchase or disposal of quoted securities during the period.</t>
  </si>
  <si>
    <t xml:space="preserve">                    CURRENT QUARTER</t>
  </si>
  <si>
    <t>Changes in Composition of Company/Group</t>
  </si>
  <si>
    <t>Seasonal or Cyclical Factors</t>
  </si>
  <si>
    <t xml:space="preserve">nevertheless susceptible to the vagaries of the construction industry  and is dependent on the </t>
  </si>
  <si>
    <t>sustainability of the economic recovery process of the country.</t>
  </si>
  <si>
    <t>Group Borrowings</t>
  </si>
  <si>
    <t>PRECEDING</t>
  </si>
  <si>
    <t>YEAR ENDED</t>
  </si>
  <si>
    <t>Revolving credit facilities, unsecured</t>
  </si>
  <si>
    <t>Bank Overdrafts-unsecured</t>
  </si>
  <si>
    <t>Bank Term Loans (Note below)</t>
  </si>
  <si>
    <t>Bank Term Loans</t>
  </si>
  <si>
    <t>Unsecured</t>
  </si>
  <si>
    <t>Bank term loan bearing interest at 1.50%</t>
  </si>
  <si>
    <t xml:space="preserve">per annum above base lending rate, </t>
  </si>
  <si>
    <t>repayable by 120 monthly installments</t>
  </si>
  <si>
    <t>commencing December 1990.</t>
  </si>
  <si>
    <t xml:space="preserve">Bank term loan bearing interest at 2.25% </t>
  </si>
  <si>
    <t xml:space="preserve">per annum above bank's cost of funds, </t>
  </si>
  <si>
    <t>repayable in full by March 2000</t>
  </si>
  <si>
    <t>Less: Repayment due within 12 months</t>
  </si>
  <si>
    <t>Repayment due after 12 months</t>
  </si>
  <si>
    <t>Contingent Liabilities</t>
  </si>
  <si>
    <t xml:space="preserve">Unsecured guarantees in respect of </t>
  </si>
  <si>
    <t>banking and trade facilities utilised by</t>
  </si>
  <si>
    <t>- subsidiaries companies</t>
  </si>
  <si>
    <t>- an associated company</t>
  </si>
  <si>
    <t>- third parties</t>
  </si>
  <si>
    <t>Financial Instruments</t>
  </si>
  <si>
    <t>The Group have no financial instruments with off balance sheet risk for the period.</t>
  </si>
  <si>
    <t xml:space="preserve">Save as disclosed below, the Group is not engaged in any material litigation either as plaintiff </t>
  </si>
  <si>
    <t xml:space="preserve">or defendant. The Directors are not aware of any proceeding pending or threatened against </t>
  </si>
  <si>
    <t xml:space="preserve">the Group or any facts likely to arise to any proceeding which may materially and adversely </t>
  </si>
  <si>
    <t>affect the position or business of the Group.</t>
  </si>
  <si>
    <t>Segmental Reporting</t>
  </si>
  <si>
    <t>Current Year Prospects</t>
  </si>
  <si>
    <t xml:space="preserve">Barring any unforeseen circumstances, the Directors are of the opinion that the Group's </t>
  </si>
  <si>
    <t>performance for the current financial year would remain satisfactory.</t>
  </si>
  <si>
    <t>Dividend</t>
  </si>
  <si>
    <t>Retained Profit</t>
  </si>
  <si>
    <t>-B/F</t>
  </si>
  <si>
    <t>-Current year</t>
  </si>
  <si>
    <t xml:space="preserve">                           AS AT END OF</t>
  </si>
  <si>
    <t>FINANCIAL YEAR ENDED</t>
  </si>
  <si>
    <t>**</t>
  </si>
  <si>
    <t>AS AT</t>
  </si>
  <si>
    <t>Being the latest practical date before the announcement.</t>
  </si>
  <si>
    <t>Significant Events</t>
  </si>
  <si>
    <t>Although seasonal factors have minimal impact on the operations of the Group, the business is</t>
  </si>
  <si>
    <t>Issuance's and Repayment of Debt and Equity Securities</t>
  </si>
  <si>
    <t>Material Litigation</t>
  </si>
  <si>
    <t>Amount Due to Associated co.</t>
  </si>
  <si>
    <t>*</t>
  </si>
  <si>
    <t>Net tangible assets per share(RM) *</t>
  </si>
  <si>
    <t xml:space="preserve">For  comparison , Net tangible assets per share for preceding financial year after adjustment of bonus  </t>
  </si>
  <si>
    <t>issue would be RM2.54 per share</t>
  </si>
  <si>
    <t>CURRENT QUARTER</t>
  </si>
  <si>
    <t>CURRENT</t>
  </si>
  <si>
    <t>Bonus Issue(1:2)</t>
  </si>
  <si>
    <t>ESOS</t>
  </si>
  <si>
    <t>Weighted Average No Of Shares</t>
  </si>
  <si>
    <t>Original</t>
  </si>
  <si>
    <t>Bonus</t>
  </si>
  <si>
    <t>Rights</t>
  </si>
  <si>
    <t>Share Premium</t>
  </si>
  <si>
    <t>Net tangible assets per share =( Reserves + Share Capital+Share Premium-Development rights )/No of ordinary share</t>
  </si>
  <si>
    <t xml:space="preserve">There were no issuance and repayment of debt , share buy-backs, share cancellation,shares </t>
  </si>
  <si>
    <t>held as treasury shares and resale of treasury shares for the current period to date except for</t>
  </si>
  <si>
    <t>Date</t>
  </si>
  <si>
    <t xml:space="preserve">      No Of Shares</t>
  </si>
  <si>
    <t>Forecast / Profits Guarantee</t>
  </si>
  <si>
    <t>Issued</t>
  </si>
  <si>
    <t xml:space="preserve">Under provision in respect of prior </t>
  </si>
  <si>
    <t>year</t>
  </si>
  <si>
    <t>i)</t>
  </si>
  <si>
    <t>ii)</t>
  </si>
  <si>
    <t>On 18th January 2000,the group repaid the balance of RM 9,750,000 term loan  as per (ii) above</t>
  </si>
  <si>
    <t>Review of Performance For The Quarter</t>
  </si>
  <si>
    <t>Review of Performance For The Period</t>
  </si>
  <si>
    <t>The accounts are prepared under the historical cost convention modified by the valuation of certain</t>
  </si>
  <si>
    <t>fixed assets and comply with approved accounting standards.There are no changes of the accounting</t>
  </si>
  <si>
    <t>The consolidated accounts include the accounts of the Company and all its subsidiaries made up to</t>
  </si>
  <si>
    <t>idation and the consolidated accounts reflect external transactions only.</t>
  </si>
  <si>
    <t>factors or items of an exceptional nature.</t>
  </si>
  <si>
    <t>factors or items of an extraordinary nature.</t>
  </si>
  <si>
    <t>Corporate Exercises</t>
  </si>
  <si>
    <t>Bonus Issue of 8,850,000 new ordinary shares of RM1.00 each on the basis of one(1) new ordinary</t>
  </si>
  <si>
    <t xml:space="preserve">share of RM1.00 each for every two(2) existing ordinary shares held credited as fully paid-up to be </t>
  </si>
  <si>
    <t>effected by way of capitalising RM8,850,000 from the unappropriated profit account.</t>
  </si>
  <si>
    <t>Renounceable Rights Issue of RM26,550,000 new ordinary shares of RM1.00 each on the basis of</t>
  </si>
  <si>
    <t>three (3)  new ordinary shares of RM1.00 each for every two(2) existing ordinary shares held.</t>
  </si>
  <si>
    <t>Employee's Share Option Scheme of up to 10% of the Company's enlarged issued and paid up share</t>
  </si>
  <si>
    <t>capital; and</t>
  </si>
  <si>
    <t>Transfer of listing of and quotation of the entire enlarged issued and paid up share capital of the</t>
  </si>
  <si>
    <t>Company from Second Board to the Main Board of the Kuala Lumpur Stock  Exchange.</t>
  </si>
  <si>
    <t>issues of new shares as follows:</t>
  </si>
  <si>
    <t>03rd December 1999</t>
  </si>
  <si>
    <t>06th January 2000</t>
  </si>
  <si>
    <t>14th March 2000</t>
  </si>
  <si>
    <t>23rd March 2000</t>
  </si>
  <si>
    <t>Options for 5,310,000 of Ekovest shares under ESOS had been given to the employees and</t>
  </si>
  <si>
    <t>been exercised.</t>
  </si>
  <si>
    <t>upon receiving the proceeds from the rights issue .</t>
  </si>
  <si>
    <t>a claim filed on 13 May 1997 by Ekovest against Jazail Bina Sdn. Bhd. (JBSB), for breach of contract</t>
  </si>
  <si>
    <t>RM3,168,000 for alleged wrongful termination of contract by Ekovest. The Directors of Ekovest</t>
  </si>
  <si>
    <t>after legal consultation are of the view Ekovest would be successful in this ligitation and accordingly</t>
  </si>
  <si>
    <t xml:space="preserve">do not foresee any monetary losses.      </t>
  </si>
  <si>
    <t>On 19 November 1999, Ekovest informed the Securities Commission that pursuant to a breakdown</t>
  </si>
  <si>
    <t>on 18 November 1999 in negotiations between Ekovest and the main contractor, Shapadu Construction</t>
  </si>
  <si>
    <t>Sdn. Bhd. (Shapadu) on certain changes in terms of contracts signed on 5th August 1996 for the New</t>
  </si>
  <si>
    <t>North Klang Straits Bypass Expressway, Ekovest has proceed with the advice of its solicitors to</t>
  </si>
  <si>
    <t>to immediately send a notice of termination of the contract to Shapadu.</t>
  </si>
  <si>
    <t>The main cause of the breakdown in negotiations was due to complications arising from technicalities</t>
  </si>
  <si>
    <t>of the New North Klang Straits Bypass Expressway project which cannot be solved in agreement</t>
  </si>
  <si>
    <t>between Ekovest and Shapadu.</t>
  </si>
  <si>
    <t>There is a possibility of damages being awarded against Ekovest for termination of contracts but this</t>
  </si>
  <si>
    <t>with the complication arising from the technicalities as per contract. The Directors are of the opinion</t>
  </si>
  <si>
    <t>will be balanced by Ekovest's certainty of losses if Ekovest proceed with the works in accordance</t>
  </si>
  <si>
    <t>As at todate, there is no legal action taken by Ekovest or Shapadu due to the termination of contracts.</t>
  </si>
  <si>
    <t>On 21st January 2000, Ekovest  acquired the balance of 48,000 ordinary shares of RM1.00 each</t>
  </si>
  <si>
    <t>representing 48 % in Ekovest Project Management Sdn Bhd (formerly known as Ekcon Holdings</t>
  </si>
  <si>
    <t>Sdn Bhd) for RM260,267.00</t>
  </si>
  <si>
    <t>On the same date Ekovest acquired 260,000 ordinary shares of RM1.00 each representing 52% in</t>
  </si>
  <si>
    <t>Ekovest Construction Sdn Bhd (formerly known as Ekcon Construction Sdn Bhd for RM441,169.04</t>
  </si>
  <si>
    <t>from Ekovest Project Management Sdn Bhd and the balance of 240,000 ordinary shares of RM1.00</t>
  </si>
  <si>
    <t>each representing 48% for RM407,232.96, thus making Ekovest Construction Sdn Bhd a fully - owned</t>
  </si>
  <si>
    <t>subsidiary of the company.</t>
  </si>
  <si>
    <t>On 3rd February 2000, Ekovest acquired a shelf company, Prompt Capital Sdn Bhd (PCSB) for RM2.00.</t>
  </si>
  <si>
    <t>PCSB had on even date entered into a Sale &amp; Purchase Agreement with Maxi Legacy Sdn Bhd for the</t>
  </si>
  <si>
    <t xml:space="preserve">purpose of acquiring all that parcel of vacant land held under H.S. (D) 40726, P.T. No. 1569 Mukim Kuala </t>
  </si>
  <si>
    <t>Lumpur, District of Kuala Lumpur, measuring approximately 228,683 square feet in area, for a total</t>
  </si>
  <si>
    <t>No segmental analysis is prepared as the Group is engaged in construction operation in Malaysia.</t>
  </si>
  <si>
    <t>that Ekovest has a reasonably arguable action and/or defense for terminating the contract.</t>
  </si>
  <si>
    <t>policies and have been consistently applied as per last annual report.</t>
  </si>
  <si>
    <t xml:space="preserve">The Company has implemented  and completed the following corporate exercises in the two(2) years </t>
  </si>
  <si>
    <t>preceding the date hereof.</t>
  </si>
  <si>
    <t>The listing of  and quotations for the Ekovest shares was transferred  from  Second Board to the Main</t>
  </si>
  <si>
    <t>Board of the Kuala Lumpur Stock Exchange on 13th March 2000.</t>
  </si>
  <si>
    <t>30 JUNE 2000</t>
  </si>
  <si>
    <t>Weighted Average Share for the period to 30/06/2000</t>
  </si>
  <si>
    <t>CONSOLIDATED UNAUDITED BALANCE SHEET FOR THE PERIOD TO 30 JUNE 2000</t>
  </si>
  <si>
    <t>4/4/2000</t>
  </si>
  <si>
    <t>3/5/2000</t>
  </si>
  <si>
    <t>the 4th quarter to 30 th June 2000. All material intercompany transactions are eliminated on consol-</t>
  </si>
  <si>
    <t>The results of the Group for the period to 30 th June 2000 have not been affected by any material</t>
  </si>
  <si>
    <t>The  results of the Group for the period to 30th June 2000 have not been affected  by any material</t>
  </si>
  <si>
    <t xml:space="preserve">12 MONTHS </t>
  </si>
  <si>
    <t>04th April 2000</t>
  </si>
  <si>
    <t>03rd May 2000</t>
  </si>
  <si>
    <t xml:space="preserve">executive directors on 7th January 2000. As at 30 th June 2000 a total of 1,143,000 shares have </t>
  </si>
  <si>
    <t>12 MONTHS</t>
  </si>
  <si>
    <t>The Group achieved a profit before taxation of RM7.997 million  from a turnover of RM64.242 million</t>
  </si>
  <si>
    <t>There were no pre-acquisition profits or losses for the 4th quarter ended 30th June 2000</t>
  </si>
  <si>
    <t xml:space="preserve">                             YEAR ENDED 30TH JUNE 2000</t>
  </si>
  <si>
    <t>Weighted Average Share for the period 1/4/2000 to 30/06/2000</t>
  </si>
  <si>
    <t xml:space="preserve">                1/3                             =                                     </t>
  </si>
  <si>
    <t xml:space="preserve">                2/3                             =                                     </t>
  </si>
  <si>
    <t xml:space="preserve"> Right Issue  (3:2)</t>
  </si>
  <si>
    <t>in respect of its failure to complete a construction project according to the  terms of the agreement</t>
  </si>
  <si>
    <t>for losses incurred amounting to RM4,500,000.  JBSB counter claimed for the sum of approximately</t>
  </si>
  <si>
    <t xml:space="preserve">The reduction in turnover but increase in profit before taxation by around RM1.9 million for the current </t>
  </si>
  <si>
    <t>iii)</t>
  </si>
  <si>
    <t>Bank term loan bearing interest at 2.00%</t>
  </si>
  <si>
    <t>per annum above base lending rate,</t>
  </si>
  <si>
    <t xml:space="preserve">repayable by four (4) quarterly installments </t>
  </si>
  <si>
    <t>been incurred in the past.</t>
  </si>
  <si>
    <t>paid up share capital in the company. The relevant approval had been obtained from the Securities</t>
  </si>
  <si>
    <t>Commission and the Foreign Investments Committee on the 5 July 2000 and 13 July 2000 respectively.</t>
  </si>
  <si>
    <t>commencing June 2000.</t>
  </si>
  <si>
    <t xml:space="preserve">The company is in the process of finalising the Proposed Private Placements of up to 10% of the issued and </t>
  </si>
  <si>
    <t>The Group has achieved a higher profit before tax than the forecast submitted to the  Securities Commission</t>
  </si>
  <si>
    <t>during the recent concluded Corporate Exercise.</t>
  </si>
  <si>
    <t xml:space="preserve">LEM  has an Authorised and Issued &amp; paid up share capital of RM 100,000.00 represented by 100,000 </t>
  </si>
  <si>
    <t>ordinary shares of RM1.00 each.Its principal activities are to provide management planning consultancy</t>
  </si>
  <si>
    <t>and project management services.</t>
  </si>
  <si>
    <t>Ekovest has entered into a management agreement with Danga Bay Sdn Bhd(DBSB) and Pembinaan</t>
  </si>
  <si>
    <t>Limbongan Setia Berhad(PLSB),whereby Ekovest together with PLSB will provide management,planning,</t>
  </si>
  <si>
    <t xml:space="preserve">consultancy and project management services to DBSB who is undertaking a mixed development  </t>
  </si>
  <si>
    <t>known as the Danga Bay Waterfront project in Johor.</t>
  </si>
  <si>
    <t>Ekovest has agreed with PLSB to incorporate a joint venture company known as Limbongan-Ekovest</t>
  </si>
  <si>
    <t>Management Sdn Bhd(LEM) to undertake the above services for DBSB.Ekovest will take up 49% stake</t>
  </si>
  <si>
    <t>in LEM and PLSB will take the remaining 51%.</t>
  </si>
  <si>
    <t>as compared to the previous quarter of RM6.094 million profit before taxation generated from  RM82.569</t>
  </si>
  <si>
    <t>million turnover.</t>
  </si>
  <si>
    <t xml:space="preserve">quarter mainly  arises from the recognition of approved variation orders where the cost have already </t>
  </si>
  <si>
    <t xml:space="preserve">For the current year ended 30 June 2000, the Group recorded a turnover of RM 303 million as compared to </t>
  </si>
  <si>
    <t>purchase consideration of RM14,000,000.00 .The  transaction was complete on 08 July 2000.</t>
  </si>
  <si>
    <t xml:space="preserve">RM 296 million in the previous financial year. Profit before taxation increased to RM 28.1 million from RM 20.4 </t>
  </si>
  <si>
    <t>cost have already been incurred previously ,profit arising from the disposal of underutilised machineries,cost</t>
  </si>
  <si>
    <t>savings measures undertaken and savings from lower interest rates during the financial period under review.</t>
  </si>
  <si>
    <t>The Directors have proposed,subject to the shareholders approval to be convened in the forthcoming annual</t>
  </si>
  <si>
    <t>On 12 June 2000,EB announced that a joint venture company,known as LIMBONGAN-EKOVEST</t>
  </si>
  <si>
    <t>MANAGEMENT SDN BHD (LEM) was incorporated on the 8th June 2000 with Ekovest taking up</t>
  </si>
  <si>
    <t>49% equity and Pembinaan Limbongan Setia Berhad taking up the remaining 51% equity.</t>
  </si>
  <si>
    <t>million.The increase in profits for the year were mainly attributed to the recognition of variation orders where the</t>
  </si>
  <si>
    <t>28  AUGUST 2000</t>
  </si>
  <si>
    <t xml:space="preserve">                                            AS AT</t>
  </si>
  <si>
    <t>Fully Diluted Weighted Average</t>
  </si>
  <si>
    <t>No Of Shares</t>
  </si>
  <si>
    <t>Add: Fully Diluted No of</t>
  </si>
  <si>
    <t>Shares</t>
  </si>
  <si>
    <t>The payment of the dividend shall be announced in due course.</t>
  </si>
  <si>
    <t>general meeting,a first and final dividend of 5% less 28% income tax(1999 - 5% less 28% income tax).</t>
  </si>
  <si>
    <t xml:space="preserve"> 17,700,000  x 12/12 =</t>
  </si>
  <si>
    <t>7/99</t>
  </si>
  <si>
    <t>1/00</t>
  </si>
  <si>
    <t xml:space="preserve"> 8,850,000  x 12/12 =</t>
  </si>
  <si>
    <t xml:space="preserve"> 26,550,000  x 6/12 =</t>
  </si>
  <si>
    <t>3/00</t>
  </si>
  <si>
    <t xml:space="preserve"> 570,000  x 4/12 =</t>
  </si>
  <si>
    <t xml:space="preserve"> 551,000  x 3/12 =</t>
  </si>
  <si>
    <t>4/00</t>
  </si>
  <si>
    <t xml:space="preserve"> 22,000  x2/12 =</t>
  </si>
  <si>
    <t>5/00</t>
  </si>
  <si>
    <t>Bonus Element</t>
  </si>
  <si>
    <t xml:space="preserve"> 17,700,000  x (1-1.82)x6/12 =</t>
  </si>
  <si>
    <t>4,167,000*RM2.68/RM6.33</t>
  </si>
  <si>
    <t>Weighted Average Share for previous year ended 30/06/1999</t>
  </si>
  <si>
    <t xml:space="preserve"> 17,700,000  x (1-1.82)x12/12 =</t>
  </si>
</sst>
</file>

<file path=xl/styles.xml><?xml version="1.0" encoding="utf-8"?>
<styleSheet xmlns="http://schemas.openxmlformats.org/spreadsheetml/2006/main">
  <numFmts count="5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;[Red]0.00"/>
    <numFmt numFmtId="179" formatCode="0.00_);[Red]\(0.00\)"/>
    <numFmt numFmtId="180" formatCode="00000"/>
    <numFmt numFmtId="181" formatCode="0.0000000000"/>
    <numFmt numFmtId="182" formatCode="0.00000000000"/>
    <numFmt numFmtId="183" formatCode="0.0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\(#,##0.0\)"/>
    <numFmt numFmtId="192" formatCode="#,##0.000_);\(#,##0.000\)"/>
    <numFmt numFmtId="193" formatCode="#,##0.0000_);\(#,##0.0000\)"/>
    <numFmt numFmtId="194" formatCode="#,##0.0"/>
    <numFmt numFmtId="195" formatCode="#,##0.000"/>
    <numFmt numFmtId="196" formatCode="#,##0.0000"/>
    <numFmt numFmtId="197" formatCode="0.0"/>
    <numFmt numFmtId="198" formatCode="#,##0.0000000"/>
    <numFmt numFmtId="199" formatCode="#,##0.000000"/>
    <numFmt numFmtId="200" formatCode="#,##0.00000"/>
    <numFmt numFmtId="201" formatCode="#,##0.0000000_);\(#,##0.0000000\)"/>
    <numFmt numFmtId="202" formatCode="#,##0.000000_);\(#,##0.000000\)"/>
    <numFmt numFmtId="203" formatCode="#,##0.00000_);\(#,##0.00000\)"/>
    <numFmt numFmtId="204" formatCode="#,##0.00;[Red]#,##0.00"/>
    <numFmt numFmtId="205" formatCode="#,##0.0_);[Red]\(#,##0.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"/>
      <color indexed="8"/>
      <name val="Arial"/>
      <family val="0"/>
    </font>
    <font>
      <u val="single"/>
      <sz val="12"/>
      <name val="Arial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2">
    <xf numFmtId="0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5" fillId="0" borderId="1" xfId="0" applyFont="1" applyAlignment="1">
      <alignment horizontal="right"/>
    </xf>
    <xf numFmtId="0" fontId="5" fillId="0" borderId="2" xfId="0" applyFont="1" applyAlignment="1">
      <alignment horizontal="right"/>
    </xf>
    <xf numFmtId="3" fontId="5" fillId="0" borderId="1" xfId="0" applyNumberFormat="1" applyFont="1" applyAlignment="1">
      <alignment horizontal="right"/>
    </xf>
    <xf numFmtId="0" fontId="6" fillId="0" borderId="2" xfId="0" applyNumberFormat="1" applyFont="1" applyAlignment="1">
      <alignment/>
    </xf>
    <xf numFmtId="3" fontId="5" fillId="0" borderId="2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3" xfId="0" applyFont="1" applyAlignment="1">
      <alignment horizontal="right"/>
    </xf>
    <xf numFmtId="3" fontId="5" fillId="0" borderId="3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1" xfId="0" applyNumberFormat="1" applyFont="1" applyAlignment="1">
      <alignment/>
    </xf>
    <xf numFmtId="3" fontId="6" fillId="0" borderId="3" xfId="0" applyNumberFormat="1" applyFont="1" applyAlignment="1">
      <alignment/>
    </xf>
    <xf numFmtId="0" fontId="6" fillId="0" borderId="4" xfId="0" applyNumberFormat="1" applyFont="1" applyAlignment="1">
      <alignment/>
    </xf>
    <xf numFmtId="0" fontId="0" fillId="0" borderId="4" xfId="0" applyNumberForma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3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3" xfId="0" applyNumberFormat="1" applyFont="1" applyAlignment="1">
      <alignment horizontal="right"/>
    </xf>
    <xf numFmtId="3" fontId="6" fillId="0" borderId="4" xfId="0" applyNumberFormat="1" applyFont="1" applyAlignment="1">
      <alignment/>
    </xf>
    <xf numFmtId="0" fontId="11" fillId="0" borderId="5" xfId="0" applyFont="1" applyAlignment="1">
      <alignment/>
    </xf>
    <xf numFmtId="0" fontId="0" fillId="0" borderId="5" xfId="0" applyAlignment="1">
      <alignment/>
    </xf>
    <xf numFmtId="0" fontId="6" fillId="0" borderId="0" xfId="0" applyNumberFormat="1" applyFont="1" applyAlignment="1">
      <alignment horizontal="center"/>
    </xf>
    <xf numFmtId="0" fontId="9" fillId="0" borderId="3" xfId="0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 horizontal="center"/>
    </xf>
    <xf numFmtId="0" fontId="6" fillId="0" borderId="0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5" fontId="7" fillId="0" borderId="0" xfId="0" applyNumberFormat="1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0" fontId="6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0" fillId="0" borderId="4" xfId="0" applyNumberFormat="1" applyAlignment="1">
      <alignment/>
    </xf>
    <xf numFmtId="196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2" xfId="0" applyNumberFormat="1" applyFont="1" applyAlignment="1">
      <alignment/>
    </xf>
    <xf numFmtId="0" fontId="5" fillId="0" borderId="2" xfId="0" applyNumberFormat="1" applyFont="1" applyAlignment="1">
      <alignment/>
    </xf>
    <xf numFmtId="37" fontId="6" fillId="0" borderId="2" xfId="0" applyNumberFormat="1" applyFont="1" applyAlignment="1">
      <alignment/>
    </xf>
    <xf numFmtId="0" fontId="5" fillId="0" borderId="3" xfId="0" applyNumberFormat="1" applyFont="1" applyAlignment="1">
      <alignment/>
    </xf>
    <xf numFmtId="0" fontId="6" fillId="0" borderId="3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37" fontId="6" fillId="0" borderId="7" xfId="0" applyNumberFormat="1" applyFont="1" applyBorder="1" applyAlignment="1">
      <alignment/>
    </xf>
    <xf numFmtId="37" fontId="6" fillId="0" borderId="3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6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 horizontal="left"/>
    </xf>
    <xf numFmtId="37" fontId="6" fillId="0" borderId="2" xfId="0" applyNumberFormat="1" applyFont="1" applyBorder="1" applyAlignment="1">
      <alignment/>
    </xf>
    <xf numFmtId="37" fontId="5" fillId="0" borderId="0" xfId="0" applyNumberFormat="1" applyFont="1" applyBorder="1" applyAlignment="1">
      <alignment horizontal="left"/>
    </xf>
    <xf numFmtId="37" fontId="5" fillId="0" borderId="9" xfId="0" applyNumberFormat="1" applyFont="1" applyBorder="1" applyAlignment="1">
      <alignment/>
    </xf>
    <xf numFmtId="37" fontId="5" fillId="0" borderId="6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6" fillId="0" borderId="0" xfId="0" applyNumberFormat="1" applyFont="1" applyAlignment="1">
      <alignment horizontal="left"/>
    </xf>
    <xf numFmtId="37" fontId="6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3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" fontId="5" fillId="0" borderId="0" xfId="0" applyNumberFormat="1" applyFont="1" applyAlignment="1" quotePrefix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6" fontId="5" fillId="0" borderId="0" xfId="0" applyNumberFormat="1" applyFont="1" applyAlignment="1" quotePrefix="1">
      <alignment/>
    </xf>
    <xf numFmtId="4" fontId="5" fillId="0" borderId="6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4" fontId="5" fillId="0" borderId="0" xfId="0" applyNumberFormat="1" applyFont="1" applyAlignment="1" quotePrefix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3" fontId="5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>
      <alignment/>
    </xf>
    <xf numFmtId="0" fontId="16" fillId="0" borderId="14" xfId="0" applyNumberFormat="1" applyFont="1" applyBorder="1" applyAlignment="1">
      <alignment/>
    </xf>
    <xf numFmtId="204" fontId="5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8" fontId="5" fillId="0" borderId="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B304"/>
  <sheetViews>
    <sheetView zoomScale="67" zoomScaleNormal="67" workbookViewId="0" topLeftCell="A58">
      <selection activeCell="K69" sqref="K69"/>
    </sheetView>
  </sheetViews>
  <sheetFormatPr defaultColWidth="8.7109375" defaultRowHeight="15.75"/>
  <cols>
    <col min="1" max="2" width="8.7109375" style="4" customWidth="1"/>
    <col min="3" max="5" width="4.7109375" style="4" customWidth="1"/>
    <col min="6" max="7" width="8.7109375" style="4" customWidth="1"/>
    <col min="8" max="8" width="20.8515625" style="4" customWidth="1"/>
    <col min="9" max="9" width="21.00390625" style="4" customWidth="1"/>
    <col min="10" max="10" width="20.140625" style="4" customWidth="1"/>
    <col min="11" max="11" width="7.28125" style="4" customWidth="1"/>
    <col min="12" max="12" width="20.57421875" style="4" customWidth="1"/>
    <col min="13" max="13" width="9.57421875" style="4" customWidth="1"/>
    <col min="14" max="16384" width="8.7109375" style="4" customWidth="1"/>
  </cols>
  <sheetData>
    <row r="1" spans="3:14" ht="15"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3"/>
    </row>
    <row r="2" spans="3:28" ht="15.75">
      <c r="C2" s="49" t="s">
        <v>17</v>
      </c>
      <c r="D2" s="2"/>
      <c r="E2" s="2"/>
      <c r="F2" s="18"/>
      <c r="G2" s="18"/>
      <c r="H2" s="18"/>
      <c r="K2" s="3"/>
      <c r="L2" s="18"/>
      <c r="M2" s="18"/>
      <c r="N2" s="19" t="s">
        <v>0</v>
      </c>
      <c r="O2" s="10"/>
      <c r="P2" s="18"/>
      <c r="Q2" s="6"/>
      <c r="R2" s="2"/>
      <c r="S2" s="2"/>
      <c r="T2" s="2"/>
      <c r="U2" s="2"/>
      <c r="V2" s="2"/>
      <c r="W2" s="3"/>
      <c r="X2" s="11"/>
      <c r="Y2" s="12"/>
      <c r="Z2" s="13"/>
      <c r="AA2" s="14"/>
      <c r="AB2" s="3"/>
    </row>
    <row r="3" spans="3:28" ht="15.75">
      <c r="C3" s="2"/>
      <c r="D3" s="3"/>
      <c r="E3" s="2"/>
      <c r="F3" s="18"/>
      <c r="G3" s="18"/>
      <c r="H3" s="22"/>
      <c r="I3" s="22"/>
      <c r="J3" s="2"/>
      <c r="K3" s="22"/>
      <c r="L3" s="22"/>
      <c r="M3" s="18"/>
      <c r="N3" s="16"/>
      <c r="O3" s="10"/>
      <c r="P3" s="18"/>
      <c r="Q3" s="6">
        <v>6</v>
      </c>
      <c r="R3" s="2"/>
      <c r="S3" s="6" t="s">
        <v>18</v>
      </c>
      <c r="T3" s="2"/>
      <c r="U3" s="2"/>
      <c r="V3" s="2"/>
      <c r="W3" s="3"/>
      <c r="X3" s="11" t="s">
        <v>0</v>
      </c>
      <c r="Y3" s="12"/>
      <c r="Z3" s="13" t="s">
        <v>0</v>
      </c>
      <c r="AA3" s="14"/>
      <c r="AB3" s="3"/>
    </row>
    <row r="4" spans="3:28" ht="15.75">
      <c r="C4" s="6" t="s">
        <v>199</v>
      </c>
      <c r="D4" s="6"/>
      <c r="E4" s="2"/>
      <c r="F4" s="18"/>
      <c r="G4" s="18"/>
      <c r="H4" s="22"/>
      <c r="I4" s="22"/>
      <c r="J4" s="2"/>
      <c r="K4" s="22"/>
      <c r="L4" s="22"/>
      <c r="M4" s="18"/>
      <c r="N4" s="16"/>
      <c r="O4" s="10"/>
      <c r="P4" s="18"/>
      <c r="Q4" s="6"/>
      <c r="R4" s="2"/>
      <c r="S4" s="2"/>
      <c r="T4" s="2"/>
      <c r="U4" s="2"/>
      <c r="V4" s="2"/>
      <c r="W4" s="3"/>
      <c r="X4" s="12"/>
      <c r="Y4" s="12"/>
      <c r="Z4" s="15"/>
      <c r="AA4" s="14"/>
      <c r="AB4" s="3"/>
    </row>
    <row r="5" spans="3:28" ht="15.75">
      <c r="C5" s="6"/>
      <c r="D5" s="6"/>
      <c r="E5" s="2"/>
      <c r="F5" s="18"/>
      <c r="G5" s="18"/>
      <c r="H5" s="22"/>
      <c r="I5" s="22"/>
      <c r="J5" s="2"/>
      <c r="K5" s="22"/>
      <c r="L5" s="22"/>
      <c r="M5" s="18"/>
      <c r="N5" s="16"/>
      <c r="O5" s="10"/>
      <c r="P5" s="18"/>
      <c r="Q5" s="6"/>
      <c r="R5" s="2"/>
      <c r="S5" s="2"/>
      <c r="T5" s="2"/>
      <c r="U5" s="2"/>
      <c r="V5" s="2"/>
      <c r="W5" s="3"/>
      <c r="X5" s="12"/>
      <c r="Y5" s="12"/>
      <c r="Z5" s="15"/>
      <c r="AA5" s="14"/>
      <c r="AB5" s="3"/>
    </row>
    <row r="6" spans="3:14" ht="15.75">
      <c r="C6" s="2"/>
      <c r="D6" s="2"/>
      <c r="E6" s="2"/>
      <c r="F6" s="2"/>
      <c r="G6" s="2"/>
      <c r="H6" s="2"/>
      <c r="I6" s="3"/>
      <c r="J6" s="5" t="s">
        <v>1</v>
      </c>
      <c r="K6" s="6"/>
      <c r="L6" s="5" t="s">
        <v>2</v>
      </c>
      <c r="M6" s="2"/>
      <c r="N6" s="3"/>
    </row>
    <row r="7" spans="3:14" ht="15.75">
      <c r="C7" s="6" t="s">
        <v>0</v>
      </c>
      <c r="D7" s="2"/>
      <c r="E7" s="2"/>
      <c r="F7" s="2"/>
      <c r="G7" s="2"/>
      <c r="H7" s="2"/>
      <c r="I7" s="3"/>
      <c r="J7" s="5" t="s">
        <v>115</v>
      </c>
      <c r="K7" s="6"/>
      <c r="L7" s="5" t="s">
        <v>102</v>
      </c>
      <c r="M7" s="2"/>
      <c r="N7" s="3"/>
    </row>
    <row r="8" spans="3:14" ht="15.75">
      <c r="C8" s="2"/>
      <c r="D8" s="2"/>
      <c r="E8" s="2"/>
      <c r="F8" s="2"/>
      <c r="G8" s="2"/>
      <c r="H8" s="2"/>
      <c r="I8" s="3"/>
      <c r="J8" s="51" t="e">
        <f>+calculation!#REF!</f>
        <v>#REF!</v>
      </c>
      <c r="K8" s="6"/>
      <c r="L8" s="5" t="s">
        <v>3</v>
      </c>
      <c r="M8" s="2"/>
      <c r="N8" s="3"/>
    </row>
    <row r="9" spans="3:14" ht="15.75">
      <c r="C9" s="2"/>
      <c r="D9" s="2"/>
      <c r="E9" s="2"/>
      <c r="F9" s="2"/>
      <c r="G9" s="2"/>
      <c r="H9" s="2"/>
      <c r="I9" s="3"/>
      <c r="J9" s="5" t="s">
        <v>4</v>
      </c>
      <c r="K9" s="6"/>
      <c r="L9" s="5" t="s">
        <v>4</v>
      </c>
      <c r="M9" s="2"/>
      <c r="N9" s="3"/>
    </row>
    <row r="10" spans="3:14" ht="15"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  <c r="N10" s="3"/>
    </row>
    <row r="11" spans="3:14" ht="15.75">
      <c r="C11" s="6">
        <v>1</v>
      </c>
      <c r="D11" s="2"/>
      <c r="E11" s="6" t="s">
        <v>5</v>
      </c>
      <c r="F11" s="2"/>
      <c r="G11" s="2"/>
      <c r="H11" s="2"/>
      <c r="I11" s="3"/>
      <c r="J11" s="7">
        <v>23568</v>
      </c>
      <c r="K11" s="8"/>
      <c r="L11" s="7">
        <v>31730</v>
      </c>
      <c r="M11" s="2"/>
      <c r="N11" s="3"/>
    </row>
    <row r="12" spans="3:14" ht="15.75">
      <c r="C12" s="6"/>
      <c r="D12" s="2"/>
      <c r="E12" s="2"/>
      <c r="F12" s="2"/>
      <c r="G12" s="2"/>
      <c r="H12" s="2"/>
      <c r="I12" s="3"/>
      <c r="J12" s="8"/>
      <c r="K12" s="8"/>
      <c r="L12" s="7"/>
      <c r="M12" s="3"/>
      <c r="N12" s="3"/>
    </row>
    <row r="13" spans="3:14" ht="15.75">
      <c r="C13" s="6">
        <v>2</v>
      </c>
      <c r="D13" s="2"/>
      <c r="E13" s="6" t="s">
        <v>6</v>
      </c>
      <c r="F13" s="2"/>
      <c r="G13" s="2"/>
      <c r="H13" s="2"/>
      <c r="I13" s="3"/>
      <c r="J13" s="7">
        <v>4225</v>
      </c>
      <c r="K13" s="8"/>
      <c r="L13" s="7">
        <v>4176</v>
      </c>
      <c r="M13" s="3"/>
      <c r="N13" s="3"/>
    </row>
    <row r="14" spans="3:14" ht="15.75">
      <c r="C14" s="6"/>
      <c r="D14" s="2"/>
      <c r="E14" s="2"/>
      <c r="F14" s="2"/>
      <c r="G14" s="2"/>
      <c r="H14" s="2"/>
      <c r="I14" s="3"/>
      <c r="J14" s="8"/>
      <c r="K14" s="8"/>
      <c r="L14" s="7"/>
      <c r="M14" s="3"/>
      <c r="N14" s="3"/>
    </row>
    <row r="15" spans="3:14" ht="15.75">
      <c r="C15" s="6">
        <v>3</v>
      </c>
      <c r="D15" s="2"/>
      <c r="E15" s="6" t="s">
        <v>7</v>
      </c>
      <c r="F15" s="2"/>
      <c r="G15" s="2"/>
      <c r="H15" s="2"/>
      <c r="I15" s="3"/>
      <c r="J15" s="7">
        <v>0</v>
      </c>
      <c r="K15" s="8"/>
      <c r="L15" s="7">
        <v>0</v>
      </c>
      <c r="M15" s="3"/>
      <c r="N15" s="3"/>
    </row>
    <row r="16" spans="3:14" ht="15.75">
      <c r="C16" s="6"/>
      <c r="D16" s="2"/>
      <c r="E16" s="2"/>
      <c r="F16" s="2"/>
      <c r="G16" s="2"/>
      <c r="H16" s="2"/>
      <c r="I16" s="3"/>
      <c r="J16" s="8"/>
      <c r="K16" s="8"/>
      <c r="L16" s="7"/>
      <c r="M16" s="3"/>
      <c r="N16" s="3"/>
    </row>
    <row r="17" spans="3:14" ht="15.75">
      <c r="C17" s="6">
        <v>4</v>
      </c>
      <c r="D17" s="2"/>
      <c r="E17" s="6" t="s">
        <v>8</v>
      </c>
      <c r="F17" s="2"/>
      <c r="G17" s="2"/>
      <c r="H17" s="2"/>
      <c r="I17" s="3"/>
      <c r="J17" s="7">
        <v>4958</v>
      </c>
      <c r="K17" s="8"/>
      <c r="L17" s="7">
        <v>4958</v>
      </c>
      <c r="M17" s="3"/>
      <c r="N17" s="3"/>
    </row>
    <row r="18" spans="3:14" ht="15.75">
      <c r="C18" s="6"/>
      <c r="D18" s="2"/>
      <c r="E18" s="2"/>
      <c r="F18" s="2"/>
      <c r="G18" s="2"/>
      <c r="H18" s="2"/>
      <c r="I18" s="3"/>
      <c r="J18" s="8"/>
      <c r="K18" s="8"/>
      <c r="L18" s="7"/>
      <c r="M18" s="3"/>
      <c r="N18" s="3"/>
    </row>
    <row r="19" spans="3:14" ht="15.75">
      <c r="C19" s="6">
        <v>5</v>
      </c>
      <c r="D19" s="2"/>
      <c r="E19" s="6" t="s">
        <v>9</v>
      </c>
      <c r="F19" s="2"/>
      <c r="G19" s="2"/>
      <c r="H19" s="2"/>
      <c r="I19" s="3"/>
      <c r="J19" s="11"/>
      <c r="K19" s="12"/>
      <c r="L19" s="13"/>
      <c r="M19" s="14"/>
      <c r="N19" s="3"/>
    </row>
    <row r="20" spans="3:14" ht="15.75">
      <c r="C20" s="6"/>
      <c r="D20" s="2"/>
      <c r="E20" s="2"/>
      <c r="F20" s="2"/>
      <c r="G20" s="2"/>
      <c r="H20" s="2"/>
      <c r="I20" s="3"/>
      <c r="J20" s="12"/>
      <c r="K20" s="12"/>
      <c r="L20" s="15"/>
      <c r="M20" s="14"/>
      <c r="N20" s="3"/>
    </row>
    <row r="21" spans="3:14" ht="15.75">
      <c r="C21" s="6"/>
      <c r="D21" s="2"/>
      <c r="E21" s="2"/>
      <c r="F21" s="17" t="s">
        <v>10</v>
      </c>
      <c r="G21" s="2"/>
      <c r="H21" s="2"/>
      <c r="I21" s="3"/>
      <c r="J21" s="15">
        <v>35223</v>
      </c>
      <c r="K21" s="12"/>
      <c r="L21" s="15">
        <v>34401</v>
      </c>
      <c r="M21" s="14"/>
      <c r="N21" s="3"/>
    </row>
    <row r="22" spans="3:14" ht="15.75">
      <c r="C22" s="6"/>
      <c r="D22" s="2"/>
      <c r="E22" s="2"/>
      <c r="F22" s="17" t="s">
        <v>12</v>
      </c>
      <c r="G22" s="2"/>
      <c r="H22" s="2"/>
      <c r="I22" s="3"/>
      <c r="J22" s="15">
        <v>84183</v>
      </c>
      <c r="K22" s="12"/>
      <c r="L22" s="15">
        <v>90972</v>
      </c>
      <c r="M22" s="14"/>
      <c r="N22" s="3"/>
    </row>
    <row r="23" spans="3:14" ht="15.75">
      <c r="C23" s="6"/>
      <c r="D23" s="2"/>
      <c r="E23" s="2"/>
      <c r="F23" s="17" t="s">
        <v>13</v>
      </c>
      <c r="G23" s="2"/>
      <c r="H23" s="2"/>
      <c r="I23" s="3"/>
      <c r="J23" s="15">
        <v>23983</v>
      </c>
      <c r="K23" s="12"/>
      <c r="L23" s="15">
        <v>23100</v>
      </c>
      <c r="M23" s="14"/>
      <c r="N23" s="3"/>
    </row>
    <row r="24" spans="3:14" ht="15.75">
      <c r="C24" s="6"/>
      <c r="D24" s="2"/>
      <c r="E24" s="2"/>
      <c r="F24" s="17" t="s">
        <v>14</v>
      </c>
      <c r="G24" s="2"/>
      <c r="H24" s="2"/>
      <c r="I24" s="3"/>
      <c r="J24" s="15">
        <v>6345</v>
      </c>
      <c r="K24" s="12"/>
      <c r="L24" s="15">
        <v>29</v>
      </c>
      <c r="M24" s="14"/>
      <c r="N24" s="3"/>
    </row>
    <row r="25" spans="3:14" ht="15.75">
      <c r="C25" s="6"/>
      <c r="D25" s="2"/>
      <c r="E25" s="2"/>
      <c r="F25" s="17" t="s">
        <v>15</v>
      </c>
      <c r="G25" s="2"/>
      <c r="H25" s="2"/>
      <c r="I25" s="3"/>
      <c r="J25" s="15">
        <v>57268</v>
      </c>
      <c r="K25" s="12"/>
      <c r="L25" s="15">
        <v>42769</v>
      </c>
      <c r="M25" s="14"/>
      <c r="N25" s="3"/>
    </row>
    <row r="26" spans="3:14" ht="15.75">
      <c r="C26" s="6"/>
      <c r="D26" s="2"/>
      <c r="E26" s="2"/>
      <c r="F26" s="17" t="s">
        <v>16</v>
      </c>
      <c r="G26" s="2"/>
      <c r="H26" s="2"/>
      <c r="I26" s="3"/>
      <c r="J26" s="15">
        <v>28588</v>
      </c>
      <c r="K26" s="12"/>
      <c r="L26" s="15">
        <v>2035</v>
      </c>
      <c r="M26" s="14"/>
      <c r="N26" s="3"/>
    </row>
    <row r="27" spans="3:14" ht="15.75">
      <c r="C27" s="6"/>
      <c r="D27" s="2"/>
      <c r="E27" s="2"/>
      <c r="F27" s="2"/>
      <c r="G27" s="2"/>
      <c r="H27" s="2"/>
      <c r="I27" s="3"/>
      <c r="J27" s="12"/>
      <c r="K27" s="12"/>
      <c r="L27" s="15"/>
      <c r="M27" s="14"/>
      <c r="N27" s="3"/>
    </row>
    <row r="28" spans="3:14" ht="15.75">
      <c r="C28" s="6"/>
      <c r="D28" s="2"/>
      <c r="E28" s="2"/>
      <c r="F28" s="2"/>
      <c r="G28" s="2"/>
      <c r="H28" s="2"/>
      <c r="I28" s="3"/>
      <c r="J28" s="13">
        <f>SUM(J21:J27)</f>
        <v>235590</v>
      </c>
      <c r="K28" s="12"/>
      <c r="L28" s="13">
        <f>SUM(L21:L27)</f>
        <v>193306</v>
      </c>
      <c r="M28" s="14"/>
      <c r="N28" s="3"/>
    </row>
    <row r="29" spans="3:14" ht="15.75">
      <c r="C29" s="6"/>
      <c r="D29" s="2"/>
      <c r="E29" s="2"/>
      <c r="F29" s="2"/>
      <c r="G29" s="2"/>
      <c r="H29" s="2"/>
      <c r="I29" s="3"/>
      <c r="J29" s="11"/>
      <c r="K29" s="12"/>
      <c r="L29" s="13"/>
      <c r="M29" s="14"/>
      <c r="N29" s="3"/>
    </row>
    <row r="30" spans="3:14" ht="15.75">
      <c r="C30" s="6"/>
      <c r="D30" s="2"/>
      <c r="E30" s="2"/>
      <c r="F30" s="2"/>
      <c r="G30" s="2"/>
      <c r="H30" s="2"/>
      <c r="I30" s="3"/>
      <c r="J30" s="20"/>
      <c r="K30" s="8"/>
      <c r="L30" s="21"/>
      <c r="M30" s="3"/>
      <c r="N30" s="3"/>
    </row>
    <row r="31" spans="3:14" ht="15.75">
      <c r="C31" s="6">
        <v>6</v>
      </c>
      <c r="D31" s="2"/>
      <c r="E31" s="6" t="s">
        <v>18</v>
      </c>
      <c r="F31" s="2"/>
      <c r="G31" s="2"/>
      <c r="H31" s="2"/>
      <c r="I31" s="3"/>
      <c r="J31" s="11" t="s">
        <v>0</v>
      </c>
      <c r="K31" s="12"/>
      <c r="L31" s="13" t="s">
        <v>0</v>
      </c>
      <c r="M31" s="14"/>
      <c r="N31" s="3"/>
    </row>
    <row r="32" spans="3:14" ht="15.75">
      <c r="C32" s="6"/>
      <c r="D32" s="2"/>
      <c r="E32" s="2"/>
      <c r="F32" s="2"/>
      <c r="G32" s="2"/>
      <c r="H32" s="2"/>
      <c r="I32" s="3"/>
      <c r="J32" s="12"/>
      <c r="K32" s="12"/>
      <c r="L32" s="15"/>
      <c r="M32" s="14"/>
      <c r="N32" s="3"/>
    </row>
    <row r="33" spans="3:14" ht="15.75">
      <c r="C33" s="6"/>
      <c r="D33" s="2"/>
      <c r="E33" s="2"/>
      <c r="F33" s="17" t="s">
        <v>19</v>
      </c>
      <c r="G33" s="2"/>
      <c r="H33" s="2"/>
      <c r="I33" s="3"/>
      <c r="J33" s="15">
        <v>13579</v>
      </c>
      <c r="K33" s="12"/>
      <c r="L33" s="15">
        <v>9270</v>
      </c>
      <c r="M33" s="14"/>
      <c r="N33" s="3"/>
    </row>
    <row r="34" spans="3:14" ht="15.75">
      <c r="C34" s="6"/>
      <c r="D34" s="2"/>
      <c r="E34" s="2"/>
      <c r="F34" s="17" t="s">
        <v>20</v>
      </c>
      <c r="G34" s="2"/>
      <c r="H34" s="2"/>
      <c r="I34" s="3"/>
      <c r="J34" s="15">
        <f>5131+2002</f>
        <v>7133</v>
      </c>
      <c r="K34" s="12"/>
      <c r="L34" s="15">
        <v>16497</v>
      </c>
      <c r="M34" s="14"/>
      <c r="N34" s="3"/>
    </row>
    <row r="35" spans="3:14" ht="15.75">
      <c r="C35" s="6"/>
      <c r="D35" s="2"/>
      <c r="E35" s="2"/>
      <c r="F35" s="17" t="s">
        <v>21</v>
      </c>
      <c r="G35" s="2"/>
      <c r="H35" s="2"/>
      <c r="I35" s="3"/>
      <c r="J35" s="15">
        <v>82459</v>
      </c>
      <c r="K35" s="12"/>
      <c r="L35" s="15">
        <v>111077</v>
      </c>
      <c r="M35" s="14"/>
      <c r="N35" s="3"/>
    </row>
    <row r="36" spans="3:14" ht="15.75">
      <c r="C36" s="6"/>
      <c r="D36" s="2"/>
      <c r="E36" s="2"/>
      <c r="F36" s="17" t="s">
        <v>22</v>
      </c>
      <c r="G36" s="2"/>
      <c r="H36" s="2"/>
      <c r="I36" s="3"/>
      <c r="J36" s="15">
        <v>12129</v>
      </c>
      <c r="K36" s="12"/>
      <c r="L36" s="15">
        <v>3580</v>
      </c>
      <c r="M36" s="14"/>
      <c r="N36" s="3"/>
    </row>
    <row r="37" spans="3:14" ht="15.75">
      <c r="C37" s="6"/>
      <c r="D37" s="2"/>
      <c r="E37" s="2"/>
      <c r="F37" s="17" t="s">
        <v>23</v>
      </c>
      <c r="G37" s="2"/>
      <c r="H37" s="2"/>
      <c r="I37" s="3"/>
      <c r="J37" s="15">
        <v>354</v>
      </c>
      <c r="K37" s="12"/>
      <c r="L37" s="15">
        <v>2184</v>
      </c>
      <c r="M37" s="14"/>
      <c r="N37" s="3"/>
    </row>
    <row r="38" spans="3:14" ht="15.75">
      <c r="C38" s="6"/>
      <c r="D38" s="2"/>
      <c r="E38" s="2"/>
      <c r="F38" s="17" t="s">
        <v>25</v>
      </c>
      <c r="G38" s="2"/>
      <c r="H38" s="2"/>
      <c r="I38" s="3"/>
      <c r="J38" s="15">
        <v>8310</v>
      </c>
      <c r="K38" s="12"/>
      <c r="L38" s="15">
        <v>5097</v>
      </c>
      <c r="M38" s="14"/>
      <c r="N38" s="3"/>
    </row>
    <row r="39" spans="3:14" ht="15.75">
      <c r="C39" s="6"/>
      <c r="D39" s="2"/>
      <c r="E39" s="2"/>
      <c r="F39" s="17" t="s">
        <v>26</v>
      </c>
      <c r="G39" s="2"/>
      <c r="H39" s="2"/>
      <c r="I39" s="3"/>
      <c r="J39" s="12">
        <v>1953</v>
      </c>
      <c r="K39" s="12"/>
      <c r="L39" s="15">
        <v>637</v>
      </c>
      <c r="M39" s="14"/>
      <c r="N39" s="3"/>
    </row>
    <row r="40" spans="3:14" ht="15.75">
      <c r="C40" s="6"/>
      <c r="D40" s="2"/>
      <c r="E40" s="2"/>
      <c r="F40" s="17" t="s">
        <v>110</v>
      </c>
      <c r="G40" s="2"/>
      <c r="H40" s="2"/>
      <c r="I40" s="3"/>
      <c r="J40" s="12">
        <v>2905</v>
      </c>
      <c r="K40" s="12"/>
      <c r="L40" s="15">
        <v>0</v>
      </c>
      <c r="M40" s="14"/>
      <c r="N40" s="3"/>
    </row>
    <row r="41" spans="3:14" ht="15.75">
      <c r="C41" s="6"/>
      <c r="D41" s="2"/>
      <c r="E41" s="3"/>
      <c r="F41" s="3"/>
      <c r="G41" s="3"/>
      <c r="H41" s="3"/>
      <c r="I41" s="3"/>
      <c r="J41" s="14" t="s">
        <v>0</v>
      </c>
      <c r="K41" s="14"/>
      <c r="L41" s="14"/>
      <c r="M41" s="14"/>
      <c r="N41" s="3"/>
    </row>
    <row r="42" spans="3:14" ht="15">
      <c r="C42" s="3"/>
      <c r="D42" s="2"/>
      <c r="E42" s="3"/>
      <c r="F42" s="3"/>
      <c r="G42" s="3"/>
      <c r="H42" s="3"/>
      <c r="I42" s="3"/>
      <c r="J42" s="24">
        <f>SUM(J33:J41)</f>
        <v>128822</v>
      </c>
      <c r="K42" s="14"/>
      <c r="L42" s="24">
        <f>SUM(L33:L41)</f>
        <v>148342</v>
      </c>
      <c r="M42" s="14"/>
      <c r="N42" s="3"/>
    </row>
    <row r="43" spans="3:14" ht="15">
      <c r="C43" s="3"/>
      <c r="D43" s="2"/>
      <c r="E43" s="2"/>
      <c r="F43" s="2"/>
      <c r="G43" s="2"/>
      <c r="H43" s="2"/>
      <c r="I43" s="3"/>
      <c r="J43" s="20" t="s">
        <v>0</v>
      </c>
      <c r="K43" s="8"/>
      <c r="L43" s="21" t="s">
        <v>0</v>
      </c>
      <c r="M43" s="3"/>
      <c r="N43" s="3"/>
    </row>
    <row r="44" spans="3:14" ht="15.75">
      <c r="C44" s="6">
        <v>7</v>
      </c>
      <c r="D44" s="2"/>
      <c r="E44" s="6" t="s">
        <v>28</v>
      </c>
      <c r="F44" s="2"/>
      <c r="G44" s="2"/>
      <c r="H44" s="2"/>
      <c r="I44" s="3"/>
      <c r="J44" s="7">
        <f>+J28-J42</f>
        <v>106768</v>
      </c>
      <c r="K44" s="8"/>
      <c r="L44" s="7">
        <v>44964</v>
      </c>
      <c r="M44" s="3"/>
      <c r="N44" s="3"/>
    </row>
    <row r="45" spans="3:14" ht="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3:14" ht="15.75" thickBot="1">
      <c r="C46" s="3"/>
      <c r="D46" s="3"/>
      <c r="E46" s="3"/>
      <c r="F46" s="3"/>
      <c r="G46" s="3"/>
      <c r="H46" s="3"/>
      <c r="I46" s="3"/>
      <c r="J46" s="25">
        <f>J44+J11+J13+J15+J17</f>
        <v>139519</v>
      </c>
      <c r="K46" s="3"/>
      <c r="L46" s="25">
        <f>L44+L11+L13+L15+L17</f>
        <v>85828</v>
      </c>
      <c r="M46" s="3"/>
      <c r="N46" s="3"/>
    </row>
    <row r="47" spans="3:14" ht="15.75" thickTop="1">
      <c r="C47" s="3"/>
      <c r="D47" s="3"/>
      <c r="E47" s="3"/>
      <c r="F47" s="3"/>
      <c r="G47" s="3"/>
      <c r="H47" s="3"/>
      <c r="I47" s="3"/>
      <c r="J47" s="26"/>
      <c r="K47" s="3"/>
      <c r="L47" s="26"/>
      <c r="M47" s="3"/>
      <c r="N47" s="3"/>
    </row>
    <row r="48" spans="3:14" ht="15.75">
      <c r="C48" s="6">
        <v>8</v>
      </c>
      <c r="D48" s="2"/>
      <c r="E48" s="6" t="s">
        <v>31</v>
      </c>
      <c r="F48" s="2"/>
      <c r="G48" s="2"/>
      <c r="H48" s="2"/>
      <c r="I48" s="3"/>
      <c r="J48" s="8"/>
      <c r="K48" s="8"/>
      <c r="L48" s="7"/>
      <c r="M48" s="3"/>
      <c r="N48" s="3"/>
    </row>
    <row r="49" spans="3:14" ht="15.75">
      <c r="C49" s="6"/>
      <c r="D49" s="2"/>
      <c r="E49" s="50" t="s">
        <v>32</v>
      </c>
      <c r="F49" s="2"/>
      <c r="G49" s="2"/>
      <c r="H49" s="2"/>
      <c r="I49" s="3"/>
      <c r="J49" s="7">
        <v>54243</v>
      </c>
      <c r="K49" s="8"/>
      <c r="L49" s="7">
        <v>17700</v>
      </c>
      <c r="M49" s="3"/>
      <c r="N49" s="3"/>
    </row>
    <row r="50" spans="3:14" ht="15.75">
      <c r="C50" s="6"/>
      <c r="D50" s="2"/>
      <c r="E50" s="50"/>
      <c r="F50" s="2"/>
      <c r="G50" s="2"/>
      <c r="H50" s="2"/>
      <c r="I50" s="3"/>
      <c r="J50" s="7"/>
      <c r="K50" s="8"/>
      <c r="L50" s="7"/>
      <c r="M50" s="3"/>
      <c r="N50" s="3"/>
    </row>
    <row r="51" spans="3:14" ht="15.75">
      <c r="C51" s="6"/>
      <c r="D51" s="2"/>
      <c r="E51" s="48" t="s">
        <v>123</v>
      </c>
      <c r="F51" s="3"/>
      <c r="G51" s="3"/>
      <c r="H51" s="3"/>
      <c r="I51" s="3"/>
      <c r="J51" s="55">
        <v>9490</v>
      </c>
      <c r="K51" s="46"/>
      <c r="L51" s="46">
        <v>0</v>
      </c>
      <c r="M51" s="3"/>
      <c r="N51" s="3"/>
    </row>
    <row r="52" spans="3:14" ht="15.75">
      <c r="C52" s="6"/>
      <c r="D52" s="2"/>
      <c r="E52" s="48"/>
      <c r="F52" s="2"/>
      <c r="G52" s="2"/>
      <c r="H52" s="2"/>
      <c r="I52" s="3"/>
      <c r="J52" s="8"/>
      <c r="K52" s="8"/>
      <c r="L52" s="7"/>
      <c r="M52" s="3"/>
      <c r="N52" s="3"/>
    </row>
    <row r="53" spans="3:14" ht="15.75">
      <c r="C53" s="6"/>
      <c r="D53" s="2"/>
      <c r="E53" s="50" t="s">
        <v>33</v>
      </c>
      <c r="F53" s="2"/>
      <c r="G53" s="2"/>
      <c r="H53" s="2"/>
      <c r="I53" s="3"/>
      <c r="J53" s="11"/>
      <c r="K53" s="12"/>
      <c r="L53" s="13"/>
      <c r="M53" s="14"/>
      <c r="N53" s="3"/>
    </row>
    <row r="54" spans="3:14" ht="15.75">
      <c r="C54" s="6"/>
      <c r="D54" s="2"/>
      <c r="E54" s="2"/>
      <c r="F54" s="17" t="s">
        <v>34</v>
      </c>
      <c r="G54" s="17"/>
      <c r="H54" s="2"/>
      <c r="I54" s="3"/>
      <c r="J54" s="15">
        <v>1337</v>
      </c>
      <c r="K54" s="12"/>
      <c r="L54" s="15">
        <v>1337</v>
      </c>
      <c r="M54" s="14"/>
      <c r="N54" s="3"/>
    </row>
    <row r="55" spans="3:14" ht="15.75">
      <c r="C55" s="6"/>
      <c r="D55" s="2"/>
      <c r="E55" s="2"/>
      <c r="F55" s="17" t="s">
        <v>98</v>
      </c>
      <c r="G55" s="17"/>
      <c r="H55" s="43" t="s">
        <v>99</v>
      </c>
      <c r="I55" s="3"/>
      <c r="J55" s="15">
        <v>44495</v>
      </c>
      <c r="K55" s="12"/>
      <c r="L55" s="15">
        <v>42058</v>
      </c>
      <c r="M55" s="14"/>
      <c r="N55" s="3"/>
    </row>
    <row r="56" spans="3:14" ht="15">
      <c r="C56" s="3"/>
      <c r="D56" s="2"/>
      <c r="E56" s="2"/>
      <c r="G56" s="17"/>
      <c r="H56" s="44" t="s">
        <v>100</v>
      </c>
      <c r="I56" s="3"/>
      <c r="J56" s="15">
        <v>17324</v>
      </c>
      <c r="K56" s="12"/>
      <c r="L56" s="15">
        <v>11287</v>
      </c>
      <c r="M56" s="14"/>
      <c r="N56" s="3"/>
    </row>
    <row r="57" spans="3:14" ht="15">
      <c r="C57" s="3"/>
      <c r="D57" s="2"/>
      <c r="E57" s="3"/>
      <c r="F57" s="3"/>
      <c r="G57" s="3"/>
      <c r="H57" s="3"/>
      <c r="I57" s="3"/>
      <c r="J57" s="14"/>
      <c r="K57" s="14"/>
      <c r="L57" s="14"/>
      <c r="M57" s="14"/>
      <c r="N57" s="3"/>
    </row>
    <row r="58" spans="3:14" ht="15">
      <c r="C58" s="3"/>
      <c r="D58" s="2"/>
      <c r="E58" s="3"/>
      <c r="F58" s="3"/>
      <c r="G58" s="3"/>
      <c r="H58" s="3"/>
      <c r="I58" s="3"/>
      <c r="J58" s="24">
        <f>SUM(J54:J57)</f>
        <v>63156</v>
      </c>
      <c r="K58" s="14"/>
      <c r="L58" s="24">
        <f>SUM(L54:L57)</f>
        <v>54682</v>
      </c>
      <c r="M58" s="14"/>
      <c r="N58" s="3"/>
    </row>
    <row r="59" spans="3:14" ht="15">
      <c r="C59" s="3"/>
      <c r="D59" s="2"/>
      <c r="E59" s="3"/>
      <c r="F59" s="3"/>
      <c r="G59" s="3"/>
      <c r="H59" s="3"/>
      <c r="I59" s="3"/>
      <c r="J59" s="54"/>
      <c r="K59" s="46"/>
      <c r="L59" s="54"/>
      <c r="M59" s="46"/>
      <c r="N59" s="3"/>
    </row>
    <row r="60" spans="3:14" ht="15">
      <c r="C60" s="3"/>
      <c r="D60" s="2"/>
      <c r="E60" s="2"/>
      <c r="F60" s="2"/>
      <c r="G60" s="2"/>
      <c r="H60" s="2"/>
      <c r="I60" s="3"/>
      <c r="J60" s="53"/>
      <c r="K60" s="8"/>
      <c r="L60" s="55"/>
      <c r="M60" s="3"/>
      <c r="N60" s="3"/>
    </row>
    <row r="61" spans="3:14" ht="15.75">
      <c r="C61" s="6">
        <v>9</v>
      </c>
      <c r="D61" s="2"/>
      <c r="E61" s="50" t="s">
        <v>37</v>
      </c>
      <c r="F61" s="2"/>
      <c r="G61" s="2"/>
      <c r="H61" s="2"/>
      <c r="I61" s="3"/>
      <c r="J61" s="7">
        <v>10848</v>
      </c>
      <c r="K61" s="8"/>
      <c r="L61" s="7">
        <v>11275</v>
      </c>
      <c r="M61" s="3"/>
      <c r="N61" s="3"/>
    </row>
    <row r="62" spans="3:14" ht="15.75">
      <c r="C62" s="6"/>
      <c r="D62" s="2"/>
      <c r="E62" s="50"/>
      <c r="F62" s="2"/>
      <c r="G62" s="2"/>
      <c r="H62" s="2"/>
      <c r="I62" s="3"/>
      <c r="J62" s="8"/>
      <c r="K62" s="8"/>
      <c r="L62" s="7"/>
      <c r="M62" s="3"/>
      <c r="N62" s="3"/>
    </row>
    <row r="63" spans="3:14" ht="15.75">
      <c r="C63" s="6">
        <v>10</v>
      </c>
      <c r="D63" s="2"/>
      <c r="E63" s="50" t="s">
        <v>38</v>
      </c>
      <c r="F63" s="2"/>
      <c r="G63" s="2"/>
      <c r="H63" s="2"/>
      <c r="I63" s="3"/>
      <c r="J63" s="7">
        <v>0</v>
      </c>
      <c r="K63" s="8"/>
      <c r="L63" s="7">
        <v>164</v>
      </c>
      <c r="M63" s="3"/>
      <c r="N63" s="3"/>
    </row>
    <row r="64" spans="3:14" ht="15.75">
      <c r="C64" s="6"/>
      <c r="D64" s="2"/>
      <c r="E64" s="50"/>
      <c r="F64" s="2"/>
      <c r="G64" s="2"/>
      <c r="H64" s="2"/>
      <c r="I64" s="3"/>
      <c r="J64" s="8"/>
      <c r="K64" s="8"/>
      <c r="L64" s="7"/>
      <c r="M64" s="3"/>
      <c r="N64" s="3"/>
    </row>
    <row r="65" spans="3:14" ht="15.75">
      <c r="C65" s="6">
        <v>11</v>
      </c>
      <c r="D65" s="2"/>
      <c r="E65" s="50" t="s">
        <v>39</v>
      </c>
      <c r="F65" s="2"/>
      <c r="G65" s="2"/>
      <c r="H65" s="2"/>
      <c r="I65" s="3"/>
      <c r="J65" s="7">
        <v>1782</v>
      </c>
      <c r="K65" s="8"/>
      <c r="L65" s="7">
        <f>410+1597</f>
        <v>2007</v>
      </c>
      <c r="M65" s="3"/>
      <c r="N65" s="3"/>
    </row>
    <row r="66" spans="3:14" ht="15.75">
      <c r="C66" s="6"/>
      <c r="D66" s="2"/>
      <c r="E66" s="2"/>
      <c r="F66" s="2"/>
      <c r="G66" s="2"/>
      <c r="H66" s="2"/>
      <c r="I66" s="3"/>
      <c r="J66" s="8"/>
      <c r="K66" s="8"/>
      <c r="L66" s="8"/>
      <c r="M66" s="3"/>
      <c r="N66" s="3"/>
    </row>
    <row r="67" spans="10:12" ht="15.75" thickBot="1">
      <c r="J67" s="25">
        <f>J61+J63+J65+J58+J49+J51</f>
        <v>139519</v>
      </c>
      <c r="L67" s="25">
        <f>L61+L63+L65+L58+L49+L51</f>
        <v>85828</v>
      </c>
    </row>
    <row r="68" spans="10:12" ht="13.5" thickTop="1">
      <c r="J68" s="58" t="s">
        <v>0</v>
      </c>
      <c r="L68" s="27" t="s">
        <v>0</v>
      </c>
    </row>
    <row r="70" spans="3:14" ht="15.75">
      <c r="C70" s="6">
        <v>12</v>
      </c>
      <c r="D70" s="2"/>
      <c r="E70" s="2" t="s">
        <v>112</v>
      </c>
      <c r="F70" s="2"/>
      <c r="G70" s="2"/>
      <c r="H70" s="2"/>
      <c r="I70" s="3"/>
      <c r="J70" s="59">
        <f>(+J58+J49-J17+J51)/J49</f>
        <v>2.247866084103018</v>
      </c>
      <c r="K70" s="8"/>
      <c r="L70" s="59">
        <f>(+L58+L49-L17+L51)/L49</f>
        <v>3.809265536723164</v>
      </c>
      <c r="M70" s="3" t="s">
        <v>103</v>
      </c>
      <c r="N70" s="3"/>
    </row>
    <row r="71" spans="3:14" ht="15">
      <c r="C71" s="2"/>
      <c r="D71" s="2"/>
      <c r="E71" s="2"/>
      <c r="F71" s="2"/>
      <c r="G71" s="2"/>
      <c r="H71" s="2"/>
      <c r="I71" s="3"/>
      <c r="J71" s="7" t="s">
        <v>0</v>
      </c>
      <c r="K71" s="8"/>
      <c r="L71" s="8"/>
      <c r="M71" s="3"/>
      <c r="N71" s="3"/>
    </row>
    <row r="72" spans="3:14" ht="15">
      <c r="C72" s="2"/>
      <c r="D72" s="2"/>
      <c r="E72" s="2"/>
      <c r="F72" s="2"/>
      <c r="G72" s="2"/>
      <c r="H72" s="2"/>
      <c r="I72" s="8"/>
      <c r="J72" s="8"/>
      <c r="K72" s="8"/>
      <c r="L72" s="3"/>
      <c r="M72" s="3"/>
      <c r="N72" s="3"/>
    </row>
    <row r="73" spans="3:14" ht="15">
      <c r="C73" s="2"/>
      <c r="D73" s="2"/>
      <c r="E73" s="2"/>
      <c r="F73" s="2"/>
      <c r="G73" s="2"/>
      <c r="H73" s="2"/>
      <c r="I73" s="8"/>
      <c r="J73" s="8"/>
      <c r="K73" s="8"/>
      <c r="L73" s="3"/>
      <c r="M73" s="3"/>
      <c r="N73" s="3"/>
    </row>
    <row r="74" spans="3:14" ht="15">
      <c r="C74" s="2"/>
      <c r="D74" s="2" t="s">
        <v>111</v>
      </c>
      <c r="E74" s="2" t="s">
        <v>124</v>
      </c>
      <c r="F74" s="2"/>
      <c r="G74" s="2"/>
      <c r="H74" s="8"/>
      <c r="I74" s="8"/>
      <c r="J74" s="8"/>
      <c r="K74" s="3"/>
      <c r="L74" s="3"/>
      <c r="M74" s="3"/>
      <c r="N74" s="3"/>
    </row>
    <row r="75" spans="3:14" ht="15">
      <c r="C75" s="2"/>
      <c r="D75" s="3" t="s">
        <v>103</v>
      </c>
      <c r="E75" s="3" t="s">
        <v>113</v>
      </c>
      <c r="F75" s="3"/>
      <c r="G75" s="3"/>
      <c r="H75" s="3"/>
      <c r="I75" s="3"/>
      <c r="J75" s="3"/>
      <c r="K75" s="3"/>
      <c r="L75" s="3"/>
      <c r="M75" s="3"/>
      <c r="N75" s="3"/>
    </row>
    <row r="76" spans="3:14" ht="15">
      <c r="C76" s="2"/>
      <c r="D76" s="3"/>
      <c r="E76" s="3" t="s">
        <v>114</v>
      </c>
      <c r="F76" s="3"/>
      <c r="G76" s="3"/>
      <c r="H76" s="3"/>
      <c r="I76" s="3"/>
      <c r="J76" s="3"/>
      <c r="K76" s="3"/>
      <c r="L76" s="3"/>
      <c r="M76" s="3"/>
      <c r="N76" s="3"/>
    </row>
    <row r="77" spans="3:14" ht="15.75">
      <c r="C77" s="2"/>
      <c r="D77" s="28"/>
      <c r="E77" s="28"/>
      <c r="F77" s="3"/>
      <c r="G77" s="3"/>
      <c r="H77" s="3"/>
      <c r="I77" s="3"/>
      <c r="J77" s="3"/>
      <c r="K77" s="3"/>
      <c r="L77" s="3"/>
      <c r="M77" s="3"/>
      <c r="N77" s="3"/>
    </row>
    <row r="78" spans="3:14" ht="15.75">
      <c r="C78" s="3"/>
      <c r="D78" s="28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3:14" ht="15.75">
      <c r="C79" s="3"/>
      <c r="D79" s="28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3:14" ht="15.75">
      <c r="C80" s="3"/>
      <c r="D80" s="28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3:14" ht="15.75">
      <c r="C81" s="3"/>
      <c r="D81" s="28"/>
      <c r="E81" s="29"/>
      <c r="F81" s="29"/>
      <c r="G81" s="3"/>
      <c r="H81" s="3"/>
      <c r="I81" s="3"/>
      <c r="J81" s="3"/>
      <c r="K81" s="3"/>
      <c r="L81" s="3"/>
      <c r="M81" s="3"/>
      <c r="N81" s="3"/>
    </row>
    <row r="82" spans="3:14" ht="15.75">
      <c r="C82" s="3"/>
      <c r="D82" s="28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3:14" ht="15.75">
      <c r="C83" s="3"/>
      <c r="D83" s="28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3:14" ht="15.75">
      <c r="C84" s="3"/>
      <c r="D84" s="28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3:14" ht="15.75">
      <c r="C85" s="3"/>
      <c r="D85" s="28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3:14" ht="15.75">
      <c r="C86" s="3"/>
      <c r="D86" s="28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3:5" ht="15.75">
      <c r="C87" s="3"/>
      <c r="D87" s="28"/>
      <c r="E87" s="28"/>
    </row>
    <row r="88" spans="3:14" ht="15">
      <c r="C88" s="3"/>
      <c r="D88" s="30"/>
      <c r="F88" s="3"/>
      <c r="G88" s="3"/>
      <c r="H88" s="3"/>
      <c r="I88" s="3"/>
      <c r="J88" s="3"/>
      <c r="K88" s="3"/>
      <c r="L88" s="3"/>
      <c r="M88" s="3"/>
      <c r="N88" s="3"/>
    </row>
    <row r="89" spans="3:14" ht="15">
      <c r="C89" s="3"/>
      <c r="D89" s="30"/>
      <c r="F89" s="3"/>
      <c r="G89" s="3"/>
      <c r="H89" s="3"/>
      <c r="I89" s="3"/>
      <c r="J89" s="3"/>
      <c r="K89" s="3"/>
      <c r="L89" s="3"/>
      <c r="M89" s="3"/>
      <c r="N89" s="3"/>
    </row>
    <row r="90" spans="3:14" ht="15.75">
      <c r="C90" s="3"/>
      <c r="D90" s="28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4:5" ht="15.75">
      <c r="D91" s="28"/>
      <c r="E91" s="28"/>
    </row>
    <row r="92" spans="3:14" ht="15">
      <c r="C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3:14" ht="15.75">
      <c r="C93" s="3"/>
      <c r="D93" s="28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3:14" ht="15.75">
      <c r="C94" s="3"/>
      <c r="D94" s="28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3:14" ht="15.75">
      <c r="C95" s="3"/>
      <c r="D95" s="28"/>
      <c r="E95" s="28"/>
      <c r="F95" s="3"/>
      <c r="G95" s="3"/>
      <c r="H95" s="3"/>
      <c r="I95" s="3"/>
      <c r="J95" s="3"/>
      <c r="K95" s="3"/>
      <c r="L95" s="3"/>
      <c r="M95" s="3"/>
      <c r="N95" s="3"/>
    </row>
    <row r="96" spans="3:14" ht="15.75">
      <c r="C96" s="3"/>
      <c r="D96" s="28"/>
      <c r="E96" s="3"/>
      <c r="F96" s="3"/>
      <c r="G96" s="3"/>
      <c r="H96" s="3"/>
      <c r="I96" s="3"/>
      <c r="J96" s="28"/>
      <c r="K96" s="32"/>
      <c r="L96" s="28"/>
      <c r="M96" s="3"/>
      <c r="N96" s="3"/>
    </row>
    <row r="97" spans="3:14" ht="15.75">
      <c r="C97" s="3"/>
      <c r="D97" s="28"/>
      <c r="E97" s="3"/>
      <c r="F97" s="3"/>
      <c r="G97" s="3"/>
      <c r="H97" s="3"/>
      <c r="I97" s="3"/>
      <c r="J97" s="32"/>
      <c r="K97" s="28"/>
      <c r="L97" s="32"/>
      <c r="M97" s="3"/>
      <c r="N97" s="3"/>
    </row>
    <row r="98" spans="3:14" ht="15.75">
      <c r="C98" s="3"/>
      <c r="D98" s="28"/>
      <c r="E98" s="3"/>
      <c r="F98" s="3"/>
      <c r="G98" s="3"/>
      <c r="H98" s="3"/>
      <c r="I98" s="3"/>
      <c r="J98" s="32"/>
      <c r="K98" s="28"/>
      <c r="L98" s="32"/>
      <c r="M98" s="3"/>
      <c r="N98" s="3"/>
    </row>
    <row r="99" spans="3:14" ht="15.75">
      <c r="C99" s="3"/>
      <c r="D99" s="28"/>
      <c r="E99" s="3"/>
      <c r="F99" s="3"/>
      <c r="G99" s="3"/>
      <c r="H99" s="3"/>
      <c r="I99" s="3"/>
      <c r="J99" s="32"/>
      <c r="K99" s="28"/>
      <c r="L99" s="32"/>
      <c r="M99" s="3"/>
      <c r="N99" s="3"/>
    </row>
    <row r="100" spans="3:14" ht="15.75">
      <c r="C100" s="3"/>
      <c r="D100" s="28"/>
      <c r="E100" s="3"/>
      <c r="F100" s="3"/>
      <c r="G100" s="3"/>
      <c r="H100" s="3"/>
      <c r="I100" s="3"/>
      <c r="J100" s="32"/>
      <c r="K100" s="32"/>
      <c r="L100" s="32"/>
      <c r="M100" s="3"/>
      <c r="N100" s="3"/>
    </row>
    <row r="101" spans="3:14" ht="15.75">
      <c r="C101" s="3"/>
      <c r="D101" s="28"/>
      <c r="E101" s="3"/>
      <c r="F101" s="3"/>
      <c r="G101" s="3"/>
      <c r="H101" s="3"/>
      <c r="I101" s="3"/>
      <c r="M101" s="3"/>
      <c r="N101" s="3"/>
    </row>
    <row r="102" spans="3:14" ht="15.75">
      <c r="C102" s="3"/>
      <c r="D102" s="28"/>
      <c r="E102" s="3"/>
      <c r="F102" s="3"/>
      <c r="G102" s="3"/>
      <c r="H102" s="3"/>
      <c r="I102" s="3"/>
      <c r="J102" s="33"/>
      <c r="K102" s="33"/>
      <c r="L102" s="34"/>
      <c r="M102" s="3"/>
      <c r="N102" s="3"/>
    </row>
    <row r="103" spans="3:14" ht="15.75">
      <c r="C103" s="3"/>
      <c r="D103" s="28"/>
      <c r="E103" s="3"/>
      <c r="F103" s="3"/>
      <c r="G103" s="3"/>
      <c r="H103" s="3"/>
      <c r="I103" s="3"/>
      <c r="J103" s="33"/>
      <c r="K103" s="33"/>
      <c r="L103" s="34"/>
      <c r="M103" s="3"/>
      <c r="N103" s="3"/>
    </row>
    <row r="104" spans="3:14" ht="15.75">
      <c r="C104" s="3"/>
      <c r="D104" s="28"/>
      <c r="E104" s="3"/>
      <c r="F104" s="3"/>
      <c r="G104" s="3"/>
      <c r="H104" s="3"/>
      <c r="I104" s="3"/>
      <c r="J104" s="34"/>
      <c r="K104" s="36"/>
      <c r="L104" s="34"/>
      <c r="M104" s="3"/>
      <c r="N104" s="3"/>
    </row>
    <row r="105" spans="3:14" ht="15.75">
      <c r="C105" s="3"/>
      <c r="D105" s="28"/>
      <c r="E105" s="3"/>
      <c r="F105" s="3"/>
      <c r="G105" s="3"/>
      <c r="H105" s="3"/>
      <c r="I105" s="3"/>
      <c r="J105" s="36"/>
      <c r="K105" s="36"/>
      <c r="L105" s="31"/>
      <c r="M105" s="3"/>
      <c r="N105" s="3"/>
    </row>
    <row r="106" spans="3:14" ht="15.75">
      <c r="C106" s="3"/>
      <c r="D106" s="28"/>
      <c r="E106" s="3"/>
      <c r="F106" s="3"/>
      <c r="G106" s="3"/>
      <c r="H106" s="3"/>
      <c r="I106" s="3"/>
      <c r="J106" s="34"/>
      <c r="K106" s="36"/>
      <c r="L106" s="34"/>
      <c r="M106" s="3"/>
      <c r="N106" s="3"/>
    </row>
    <row r="107" spans="3:14" ht="15.75">
      <c r="C107" s="3"/>
      <c r="D107" s="28"/>
      <c r="E107" s="3"/>
      <c r="F107" s="3"/>
      <c r="G107" s="3"/>
      <c r="H107" s="3"/>
      <c r="I107" s="3"/>
      <c r="J107" s="25"/>
      <c r="K107" s="25"/>
      <c r="L107" s="37"/>
      <c r="M107" s="3"/>
      <c r="N107" s="3"/>
    </row>
    <row r="108" spans="3:14" ht="15.75">
      <c r="C108" s="3"/>
      <c r="D108" s="28"/>
      <c r="E108" s="3"/>
      <c r="F108" s="3"/>
      <c r="G108" s="3"/>
      <c r="H108" s="3"/>
      <c r="I108" s="3"/>
      <c r="J108" s="33"/>
      <c r="K108" s="33"/>
      <c r="L108" s="31"/>
      <c r="M108" s="3"/>
      <c r="N108" s="3"/>
    </row>
    <row r="109" spans="3:14" ht="15.75">
      <c r="C109" s="3"/>
      <c r="D109" s="28"/>
      <c r="E109" s="3"/>
      <c r="F109" s="3"/>
      <c r="G109" s="3"/>
      <c r="H109" s="3"/>
      <c r="I109" s="3"/>
      <c r="J109" s="34"/>
      <c r="K109" s="36"/>
      <c r="L109" s="34"/>
      <c r="M109" s="3"/>
      <c r="N109" s="3"/>
    </row>
    <row r="110" spans="3:14" ht="15.75">
      <c r="C110" s="3"/>
      <c r="D110" s="28"/>
      <c r="E110" s="3"/>
      <c r="F110" s="3"/>
      <c r="G110" s="3"/>
      <c r="H110" s="3"/>
      <c r="I110" s="3"/>
      <c r="J110" s="33"/>
      <c r="K110" s="33"/>
      <c r="L110" s="3"/>
      <c r="M110" s="3"/>
      <c r="N110" s="3"/>
    </row>
    <row r="111" spans="3:14" ht="16.5" thickBot="1">
      <c r="C111" s="3"/>
      <c r="D111" s="28"/>
      <c r="E111" s="3"/>
      <c r="F111" s="3"/>
      <c r="G111" s="3"/>
      <c r="H111" s="3"/>
      <c r="I111" s="3"/>
      <c r="J111" s="25"/>
      <c r="K111" s="25"/>
      <c r="L111" s="25"/>
      <c r="M111" s="3"/>
      <c r="N111" s="3"/>
    </row>
    <row r="112" spans="3:14" ht="16.5" thickTop="1">
      <c r="C112" s="3"/>
      <c r="D112" s="28"/>
      <c r="E112" s="3"/>
      <c r="F112" s="3"/>
      <c r="G112" s="3"/>
      <c r="H112" s="3"/>
      <c r="I112" s="3"/>
      <c r="J112" s="38"/>
      <c r="K112" s="38"/>
      <c r="L112" s="26"/>
      <c r="M112" s="3"/>
      <c r="N112" s="3"/>
    </row>
    <row r="113" spans="4:14" ht="15.75">
      <c r="D113" s="28"/>
      <c r="E113" s="28"/>
      <c r="N113" s="3"/>
    </row>
    <row r="114" spans="3:13" ht="15">
      <c r="C114" s="3"/>
      <c r="E114" s="3"/>
      <c r="F114" s="3"/>
      <c r="G114" s="3"/>
      <c r="H114" s="3"/>
      <c r="I114" s="3"/>
      <c r="J114" s="3"/>
      <c r="K114" s="3"/>
      <c r="L114" s="3"/>
      <c r="M114" s="3"/>
    </row>
    <row r="115" ht="15">
      <c r="N115" s="3"/>
    </row>
    <row r="116" spans="4:5" ht="15.75">
      <c r="D116" s="28"/>
      <c r="E116" s="28"/>
    </row>
    <row r="117" spans="3:13" ht="15">
      <c r="C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3:14" ht="15">
      <c r="C118" s="3"/>
      <c r="N118" s="3"/>
    </row>
    <row r="119" spans="3:5" ht="15.75">
      <c r="C119" s="3"/>
      <c r="D119" s="28"/>
      <c r="E119" s="28"/>
    </row>
    <row r="120" spans="3:13" ht="15">
      <c r="C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3:14" ht="15">
      <c r="C121" s="3"/>
      <c r="N121" s="3"/>
    </row>
    <row r="122" spans="3:5" ht="15.75">
      <c r="C122" s="3"/>
      <c r="D122" s="28"/>
      <c r="E122" s="28"/>
    </row>
    <row r="123" spans="3:13" ht="15">
      <c r="C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3:14" ht="15.75">
      <c r="C124" s="3"/>
      <c r="D124" s="28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 ht="15.75">
      <c r="C125" s="3"/>
      <c r="D125" s="28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ht="15">
      <c r="N126" s="3"/>
    </row>
    <row r="127" ht="15">
      <c r="N127" s="3"/>
    </row>
    <row r="128" ht="15">
      <c r="N128" s="3"/>
    </row>
    <row r="129" ht="15">
      <c r="N129" s="3"/>
    </row>
    <row r="130" ht="15">
      <c r="N130" s="3"/>
    </row>
    <row r="131" ht="15">
      <c r="N131" s="3"/>
    </row>
    <row r="132" ht="15">
      <c r="N132" s="3"/>
    </row>
    <row r="133" ht="15">
      <c r="N133" s="3"/>
    </row>
    <row r="134" spans="3:14" ht="15.75">
      <c r="C134" s="3"/>
      <c r="D134" s="28"/>
      <c r="E134" s="28"/>
      <c r="F134" s="3"/>
      <c r="G134" s="3"/>
      <c r="H134" s="3"/>
      <c r="I134" s="3"/>
      <c r="J134" s="3"/>
      <c r="K134" s="3"/>
      <c r="L134" s="3"/>
      <c r="M134" s="3"/>
      <c r="N134" s="3"/>
    </row>
    <row r="135" spans="3:14" ht="15.75">
      <c r="C135" s="3"/>
      <c r="D135" s="28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ht="15.75">
      <c r="C136" s="3"/>
      <c r="D136" s="28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ht="15.75">
      <c r="C137" s="3"/>
      <c r="D137" s="28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ht="15.75">
      <c r="C138" s="3"/>
      <c r="D138" s="28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ht="15.75">
      <c r="C139" s="3"/>
      <c r="D139" s="28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ht="15.75">
      <c r="C140" s="3"/>
      <c r="D140" s="28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6:14" ht="15">
      <c r="F141" s="3"/>
      <c r="N141" s="3"/>
    </row>
    <row r="142" spans="3:14" ht="15.75">
      <c r="C142" s="3"/>
      <c r="D142" s="28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ht="15.75">
      <c r="C143" s="3"/>
      <c r="D143" s="28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ht="15.75">
      <c r="C144" s="3"/>
      <c r="D144" s="28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ht="15.75">
      <c r="C145" s="3"/>
      <c r="D145" s="28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ht="15.75">
      <c r="C146" s="3"/>
      <c r="D146" s="28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ht="15.75">
      <c r="C147" s="3"/>
      <c r="D147" s="28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ht="15.75">
      <c r="C148" s="3"/>
      <c r="D148" s="28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3" ht="15.75">
      <c r="C149" s="3"/>
      <c r="D149" s="28"/>
      <c r="E149" s="3"/>
      <c r="F149" s="3"/>
      <c r="G149" s="3"/>
      <c r="H149" s="3"/>
      <c r="I149" s="3"/>
      <c r="J149" s="3"/>
      <c r="K149" s="3"/>
      <c r="L149" s="3"/>
      <c r="M149" s="3"/>
    </row>
    <row r="150" spans="3:14" ht="15.75">
      <c r="C150" s="3"/>
      <c r="D150" s="28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6:14" ht="15">
      <c r="F151" s="3"/>
      <c r="N151" s="3"/>
    </row>
    <row r="152" spans="3:14" ht="15.75">
      <c r="C152" s="3"/>
      <c r="D152" s="28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ht="15.75">
      <c r="C153" s="3"/>
      <c r="D153" s="28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3" ht="15.75">
      <c r="C154" s="3"/>
      <c r="D154" s="28"/>
      <c r="E154" s="3"/>
      <c r="F154" s="3"/>
      <c r="G154" s="3"/>
      <c r="H154" s="3"/>
      <c r="I154" s="3"/>
      <c r="J154" s="3"/>
      <c r="K154" s="3"/>
      <c r="L154" s="3"/>
      <c r="M154" s="3"/>
    </row>
    <row r="155" spans="3:14" ht="15.75">
      <c r="C155" s="3"/>
      <c r="D155" s="28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ht="15.75">
      <c r="C156" s="3"/>
      <c r="D156" s="28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ht="15.75">
      <c r="C157" s="3"/>
      <c r="D157" s="28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4:14" ht="15.75">
      <c r="D158" s="28"/>
      <c r="E158" s="28"/>
      <c r="N158" s="3"/>
    </row>
    <row r="159" spans="3:14" ht="15">
      <c r="C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ht="15.75">
      <c r="C160" s="3"/>
      <c r="D160" s="28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3:14" ht="15.75">
      <c r="C161" s="3"/>
      <c r="D161" s="28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3:14" ht="15.75">
      <c r="C162" s="3"/>
      <c r="D162" s="28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4:14" ht="15.75">
      <c r="D163" s="28"/>
      <c r="E163" s="28"/>
      <c r="N163" s="3"/>
    </row>
    <row r="164" spans="3:14" ht="15">
      <c r="C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3:14" ht="15.75">
      <c r="C165" s="3"/>
      <c r="D165" s="28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3:14" ht="15.75">
      <c r="C166" s="3"/>
      <c r="D166" s="28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3:14" ht="15.75">
      <c r="C167" s="3"/>
      <c r="D167" s="28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4:14" ht="15.75">
      <c r="D168" s="28"/>
      <c r="E168" s="28"/>
      <c r="M168" s="3"/>
      <c r="N168" s="3"/>
    </row>
    <row r="169" spans="13:14" ht="15">
      <c r="M169" s="3"/>
      <c r="N169" s="3"/>
    </row>
    <row r="170" spans="3:14" ht="15.75">
      <c r="C170" s="3"/>
      <c r="F170" s="3"/>
      <c r="G170" s="3"/>
      <c r="H170" s="3"/>
      <c r="I170" s="3"/>
      <c r="J170" s="28"/>
      <c r="K170" s="32"/>
      <c r="L170" s="28"/>
      <c r="M170" s="3"/>
      <c r="N170" s="3"/>
    </row>
    <row r="171" spans="3:14" ht="15.75">
      <c r="C171" s="3"/>
      <c r="D171" s="28"/>
      <c r="E171" s="3"/>
      <c r="F171" s="3"/>
      <c r="G171" s="3"/>
      <c r="H171" s="3"/>
      <c r="I171" s="3"/>
      <c r="J171" s="32"/>
      <c r="K171" s="28"/>
      <c r="L171" s="32"/>
      <c r="M171" s="3"/>
      <c r="N171" s="3"/>
    </row>
    <row r="172" spans="3:14" ht="15.75">
      <c r="C172" s="3"/>
      <c r="D172" s="28"/>
      <c r="E172" s="3"/>
      <c r="F172" s="3"/>
      <c r="G172" s="3"/>
      <c r="H172" s="3"/>
      <c r="I172" s="3"/>
      <c r="J172" s="32"/>
      <c r="K172" s="28"/>
      <c r="L172" s="32"/>
      <c r="M172" s="3"/>
      <c r="N172" s="3"/>
    </row>
    <row r="173" spans="3:14" ht="15.75">
      <c r="C173" s="3"/>
      <c r="D173" s="28"/>
      <c r="E173" s="3"/>
      <c r="F173" s="3"/>
      <c r="G173" s="3"/>
      <c r="H173" s="3"/>
      <c r="I173" s="3"/>
      <c r="J173" s="32"/>
      <c r="K173" s="28"/>
      <c r="L173" s="32"/>
      <c r="M173" s="3"/>
      <c r="N173" s="3"/>
    </row>
    <row r="174" spans="3:14" ht="15.75">
      <c r="C174" s="3"/>
      <c r="D174" s="28"/>
      <c r="E174" s="3"/>
      <c r="F174" s="3"/>
      <c r="G174" s="3"/>
      <c r="H174" s="3"/>
      <c r="I174" s="3"/>
      <c r="J174" s="32"/>
      <c r="K174" s="32"/>
      <c r="L174" s="32"/>
      <c r="M174" s="3"/>
      <c r="N174" s="3"/>
    </row>
    <row r="175" spans="3:14" ht="15.75">
      <c r="C175" s="3"/>
      <c r="D175" s="28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3:14" ht="15.75">
      <c r="C176" s="3"/>
      <c r="D176" s="28"/>
      <c r="E176" s="3"/>
      <c r="F176" s="3"/>
      <c r="G176" s="3"/>
      <c r="H176" s="3"/>
      <c r="I176" s="3"/>
      <c r="J176" s="33"/>
      <c r="K176" s="33"/>
      <c r="L176" s="33"/>
      <c r="M176" s="3"/>
      <c r="N176" s="3"/>
    </row>
    <row r="177" spans="3:13" ht="15.75">
      <c r="C177" s="3"/>
      <c r="D177" s="28"/>
      <c r="E177" s="3"/>
      <c r="F177" s="3"/>
      <c r="G177" s="3"/>
      <c r="H177" s="3"/>
      <c r="I177" s="3"/>
      <c r="J177" s="33"/>
      <c r="K177" s="33"/>
      <c r="L177" s="33"/>
      <c r="M177" s="3"/>
    </row>
    <row r="178" spans="3:14" ht="15.75">
      <c r="C178" s="3"/>
      <c r="D178" s="28"/>
      <c r="E178" s="3"/>
      <c r="F178" s="3"/>
      <c r="G178" s="3"/>
      <c r="H178" s="3"/>
      <c r="I178" s="3"/>
      <c r="J178" s="33"/>
      <c r="K178" s="33"/>
      <c r="L178" s="33"/>
      <c r="M178" s="3"/>
      <c r="N178" s="3"/>
    </row>
    <row r="179" spans="3:13" ht="15.75">
      <c r="C179" s="3"/>
      <c r="D179" s="28"/>
      <c r="E179" s="3"/>
      <c r="F179" s="3"/>
      <c r="G179" s="3"/>
      <c r="H179" s="3"/>
      <c r="I179" s="3"/>
      <c r="J179" s="33"/>
      <c r="K179" s="33"/>
      <c r="L179" s="33"/>
      <c r="M179" s="3"/>
    </row>
    <row r="180" spans="3:14" ht="15.75">
      <c r="C180" s="3"/>
      <c r="D180" s="28"/>
      <c r="E180" s="3"/>
      <c r="F180" s="3"/>
      <c r="G180" s="3"/>
      <c r="H180" s="3"/>
      <c r="I180" s="3"/>
      <c r="J180" s="33"/>
      <c r="K180" s="33"/>
      <c r="L180" s="33"/>
      <c r="M180" s="3"/>
      <c r="N180" s="3"/>
    </row>
    <row r="181" spans="3:14" ht="15.75">
      <c r="C181" s="3"/>
      <c r="D181" s="28"/>
      <c r="E181" s="3"/>
      <c r="F181" s="3"/>
      <c r="G181" s="3"/>
      <c r="H181" s="3"/>
      <c r="I181" s="3"/>
      <c r="J181" s="33"/>
      <c r="K181" s="33"/>
      <c r="L181" s="33"/>
      <c r="M181" s="3"/>
      <c r="N181" s="3"/>
    </row>
    <row r="182" spans="3:14" ht="16.5" thickBot="1">
      <c r="C182" s="3"/>
      <c r="D182" s="28"/>
      <c r="E182" s="3"/>
      <c r="F182" s="3"/>
      <c r="G182" s="3"/>
      <c r="H182" s="3"/>
      <c r="I182" s="3"/>
      <c r="J182" s="25"/>
      <c r="K182" s="33"/>
      <c r="L182" s="25"/>
      <c r="N182" s="3"/>
    </row>
    <row r="183" spans="3:14" ht="16.5" thickTop="1">
      <c r="C183" s="3"/>
      <c r="D183" s="28"/>
      <c r="E183" s="3"/>
      <c r="F183" s="3"/>
      <c r="G183" s="3"/>
      <c r="H183" s="3"/>
      <c r="I183" s="3"/>
      <c r="J183" s="38"/>
      <c r="K183" s="33"/>
      <c r="L183" s="38"/>
      <c r="N183" s="3"/>
    </row>
    <row r="184" ht="15">
      <c r="N184" s="3"/>
    </row>
    <row r="185" ht="15">
      <c r="N185" s="3"/>
    </row>
    <row r="186" ht="15">
      <c r="N186" s="3"/>
    </row>
    <row r="187" ht="15">
      <c r="N187" s="3"/>
    </row>
    <row r="188" ht="15">
      <c r="N188" s="3"/>
    </row>
    <row r="189" ht="15">
      <c r="N189" s="3"/>
    </row>
    <row r="190" ht="15">
      <c r="N190" s="3"/>
    </row>
    <row r="191" ht="15">
      <c r="N191" s="3"/>
    </row>
    <row r="192" ht="15">
      <c r="N192" s="3"/>
    </row>
    <row r="193" ht="15">
      <c r="N193" s="3"/>
    </row>
    <row r="194" ht="15">
      <c r="N194" s="3"/>
    </row>
    <row r="195" spans="13:14" ht="15">
      <c r="M195" s="3"/>
      <c r="N195" s="3"/>
    </row>
    <row r="196" spans="13:14" ht="15">
      <c r="M196" s="3"/>
      <c r="N196" s="3"/>
    </row>
    <row r="197" spans="3:14" ht="15.75">
      <c r="C197" s="3"/>
      <c r="D197" s="28"/>
      <c r="E197" s="3"/>
      <c r="F197" s="28"/>
      <c r="G197" s="3"/>
      <c r="H197" s="3"/>
      <c r="I197" s="3"/>
      <c r="J197" s="41"/>
      <c r="K197" s="41"/>
      <c r="L197" s="41"/>
      <c r="M197" s="3"/>
      <c r="N197" s="3"/>
    </row>
    <row r="198" spans="3:14" ht="15.75">
      <c r="C198" s="3"/>
      <c r="D198" s="28"/>
      <c r="E198" s="3"/>
      <c r="F198" s="29"/>
      <c r="G198" s="3"/>
      <c r="H198" s="3"/>
      <c r="I198" s="3"/>
      <c r="J198" s="33"/>
      <c r="K198" s="33"/>
      <c r="L198" s="33"/>
      <c r="M198" s="3"/>
      <c r="N198" s="3"/>
    </row>
    <row r="199" spans="3:14" ht="15.75">
      <c r="C199" s="3"/>
      <c r="D199" s="28"/>
      <c r="E199" s="3"/>
      <c r="F199" s="3"/>
      <c r="G199" s="3"/>
      <c r="H199" s="3"/>
      <c r="I199" s="3"/>
      <c r="J199" s="33"/>
      <c r="K199" s="33"/>
      <c r="L199" s="33"/>
      <c r="N199" s="3"/>
    </row>
    <row r="200" spans="3:14" ht="15.75">
      <c r="C200" s="3"/>
      <c r="D200" s="28"/>
      <c r="E200" s="3"/>
      <c r="F200" s="3"/>
      <c r="G200" s="3"/>
      <c r="H200" s="3"/>
      <c r="I200" s="3"/>
      <c r="J200" s="33"/>
      <c r="K200" s="33"/>
      <c r="L200" s="33"/>
      <c r="M200" s="3"/>
      <c r="N200" s="3"/>
    </row>
    <row r="201" spans="3:14" ht="15">
      <c r="C201" s="3"/>
      <c r="F201" s="3"/>
      <c r="N201" s="3"/>
    </row>
    <row r="202" spans="4:14" ht="15.75">
      <c r="D202" s="28"/>
      <c r="E202" s="3"/>
      <c r="F202" s="3"/>
      <c r="G202" s="3"/>
      <c r="H202" s="3"/>
      <c r="I202" s="3"/>
      <c r="J202" s="33"/>
      <c r="K202" s="33"/>
      <c r="L202" s="33"/>
      <c r="M202" s="3"/>
      <c r="N202" s="3"/>
    </row>
    <row r="203" spans="3:14" ht="15">
      <c r="C203" s="3"/>
      <c r="M203" s="3"/>
      <c r="N203" s="3"/>
    </row>
    <row r="204" spans="3:14" ht="15.75">
      <c r="C204" s="3"/>
      <c r="D204" s="28"/>
      <c r="E204" s="3"/>
      <c r="F204" s="3"/>
      <c r="G204" s="3"/>
      <c r="H204" s="3"/>
      <c r="I204" s="3"/>
      <c r="J204" s="33"/>
      <c r="K204" s="33"/>
      <c r="L204" s="33"/>
      <c r="M204" s="3"/>
      <c r="N204" s="3"/>
    </row>
    <row r="205" spans="3:14" ht="15.75">
      <c r="C205" s="3"/>
      <c r="D205" s="28"/>
      <c r="E205" s="3"/>
      <c r="F205" s="3"/>
      <c r="G205" s="3"/>
      <c r="H205" s="3"/>
      <c r="I205" s="3"/>
      <c r="J205" s="33"/>
      <c r="K205" s="33"/>
      <c r="L205" s="33"/>
      <c r="M205" s="3"/>
      <c r="N205" s="3"/>
    </row>
    <row r="206" spans="3:14" ht="15.75">
      <c r="C206" s="3"/>
      <c r="D206" s="28"/>
      <c r="E206" s="3"/>
      <c r="F206" s="3"/>
      <c r="G206" s="3"/>
      <c r="H206" s="3"/>
      <c r="I206" s="3"/>
      <c r="J206" s="33"/>
      <c r="K206" s="33"/>
      <c r="L206" s="33"/>
      <c r="M206" s="3"/>
      <c r="N206" s="3"/>
    </row>
    <row r="207" spans="3:14" ht="15.75">
      <c r="C207" s="3"/>
      <c r="D207" s="28"/>
      <c r="E207" s="3"/>
      <c r="F207" s="3"/>
      <c r="G207" s="3"/>
      <c r="H207" s="3"/>
      <c r="I207" s="3"/>
      <c r="J207" s="33"/>
      <c r="K207" s="33"/>
      <c r="L207" s="33"/>
      <c r="M207" s="3"/>
      <c r="N207" s="3"/>
    </row>
    <row r="208" spans="3:14" ht="15.75">
      <c r="C208" s="3"/>
      <c r="D208" s="28"/>
      <c r="E208" s="3"/>
      <c r="F208" s="3"/>
      <c r="G208" s="3"/>
      <c r="H208" s="3"/>
      <c r="I208" s="3"/>
      <c r="J208" s="25"/>
      <c r="K208" s="33"/>
      <c r="L208" s="25"/>
      <c r="M208" s="3"/>
      <c r="N208" s="3"/>
    </row>
    <row r="209" spans="3:14" ht="15.75">
      <c r="C209" s="3"/>
      <c r="D209" s="28"/>
      <c r="E209" s="3"/>
      <c r="F209" s="3"/>
      <c r="G209" s="3"/>
      <c r="H209" s="3"/>
      <c r="I209" s="3"/>
      <c r="J209" s="33"/>
      <c r="K209" s="33"/>
      <c r="L209" s="33"/>
      <c r="M209" s="3"/>
      <c r="N209" s="3"/>
    </row>
    <row r="210" spans="3:13" ht="15.75">
      <c r="C210" s="3"/>
      <c r="D210" s="28"/>
      <c r="E210" s="3"/>
      <c r="F210" s="3"/>
      <c r="G210" s="3"/>
      <c r="H210" s="3"/>
      <c r="I210" s="3"/>
      <c r="J210" s="33"/>
      <c r="K210" s="33"/>
      <c r="L210" s="33"/>
      <c r="M210" s="3"/>
    </row>
    <row r="211" spans="3:14" ht="15.75">
      <c r="C211" s="3"/>
      <c r="D211" s="28"/>
      <c r="E211" s="3"/>
      <c r="F211" s="3"/>
      <c r="G211" s="3"/>
      <c r="H211" s="3"/>
      <c r="I211" s="3"/>
      <c r="J211" s="33"/>
      <c r="K211" s="33"/>
      <c r="L211" s="33"/>
      <c r="M211" s="3"/>
      <c r="N211" s="3"/>
    </row>
    <row r="212" spans="3:14" ht="16.5" thickBot="1">
      <c r="C212" s="3"/>
      <c r="D212" s="28"/>
      <c r="E212" s="3"/>
      <c r="F212" s="3"/>
      <c r="G212" s="3"/>
      <c r="H212" s="3"/>
      <c r="I212" s="3"/>
      <c r="J212" s="25"/>
      <c r="K212" s="33"/>
      <c r="L212" s="25"/>
      <c r="M212" s="3"/>
      <c r="N212" s="3"/>
    </row>
    <row r="213" spans="3:14" ht="16.5" thickTop="1">
      <c r="C213" s="3"/>
      <c r="D213" s="28"/>
      <c r="E213" s="3"/>
      <c r="F213" s="3"/>
      <c r="G213" s="3"/>
      <c r="H213" s="3"/>
      <c r="I213" s="3"/>
      <c r="J213" s="38"/>
      <c r="K213" s="33"/>
      <c r="L213" s="38"/>
      <c r="M213" s="3"/>
      <c r="N213" s="3"/>
    </row>
    <row r="214" spans="3:14" ht="15.75">
      <c r="C214" s="3"/>
      <c r="D214" s="28"/>
      <c r="E214" s="3"/>
      <c r="F214" s="3"/>
      <c r="G214" s="3"/>
      <c r="H214" s="3"/>
      <c r="I214" s="3"/>
      <c r="J214" s="33"/>
      <c r="K214" s="33"/>
      <c r="L214" s="33"/>
      <c r="N214" s="3"/>
    </row>
    <row r="215" spans="3:14" ht="15.75">
      <c r="C215" s="3"/>
      <c r="D215" s="28"/>
      <c r="E215" s="3"/>
      <c r="F215" s="3"/>
      <c r="G215" s="3"/>
      <c r="H215" s="3"/>
      <c r="I215" s="3"/>
      <c r="J215" s="33"/>
      <c r="K215" s="33"/>
      <c r="L215" s="33"/>
      <c r="M215" s="3"/>
      <c r="N215" s="3"/>
    </row>
    <row r="216" spans="13:14" ht="15">
      <c r="M216" s="3"/>
      <c r="N216" s="3"/>
    </row>
    <row r="217" spans="3:14" ht="15.75">
      <c r="C217" s="3"/>
      <c r="D217" s="28"/>
      <c r="E217" s="3"/>
      <c r="F217" s="3"/>
      <c r="G217" s="3"/>
      <c r="H217" s="3"/>
      <c r="I217" s="3"/>
      <c r="J217" s="33"/>
      <c r="K217" s="33"/>
      <c r="L217" s="33"/>
      <c r="M217" s="3"/>
      <c r="N217" s="3"/>
    </row>
    <row r="218" spans="3:14" ht="15.75">
      <c r="C218" s="3"/>
      <c r="D218" s="28"/>
      <c r="E218" s="3"/>
      <c r="F218" s="3"/>
      <c r="G218" s="3"/>
      <c r="H218" s="3"/>
      <c r="I218" s="3"/>
      <c r="J218" s="28"/>
      <c r="K218" s="32"/>
      <c r="L218" s="28"/>
      <c r="M218" s="3"/>
      <c r="N218" s="3"/>
    </row>
    <row r="219" spans="4:14" ht="15.75">
      <c r="D219" s="28"/>
      <c r="E219" s="3"/>
      <c r="F219" s="3"/>
      <c r="G219" s="3"/>
      <c r="H219" s="3"/>
      <c r="I219" s="3"/>
      <c r="J219" s="32"/>
      <c r="K219" s="28"/>
      <c r="L219" s="32"/>
      <c r="M219" s="3"/>
      <c r="N219" s="3"/>
    </row>
    <row r="220" spans="4:14" ht="15.75">
      <c r="D220" s="28"/>
      <c r="E220" s="3"/>
      <c r="F220" s="3"/>
      <c r="G220" s="3"/>
      <c r="H220" s="3"/>
      <c r="I220" s="3"/>
      <c r="J220" s="32"/>
      <c r="K220" s="28"/>
      <c r="L220" s="32"/>
      <c r="M220" s="3"/>
      <c r="N220" s="3"/>
    </row>
    <row r="221" spans="4:14" ht="15.75">
      <c r="D221" s="28"/>
      <c r="E221" s="3"/>
      <c r="F221" s="3"/>
      <c r="G221" s="3"/>
      <c r="H221" s="3"/>
      <c r="I221" s="3"/>
      <c r="J221" s="32"/>
      <c r="K221" s="28"/>
      <c r="L221" s="32"/>
      <c r="N221" s="3"/>
    </row>
    <row r="222" spans="4:14" ht="15.75">
      <c r="D222" s="28"/>
      <c r="E222" s="3"/>
      <c r="F222" s="3"/>
      <c r="G222" s="3"/>
      <c r="H222" s="3"/>
      <c r="I222" s="3"/>
      <c r="J222" s="32"/>
      <c r="K222" s="32"/>
      <c r="L222" s="32"/>
      <c r="M222" s="3"/>
      <c r="N222" s="3"/>
    </row>
    <row r="223" spans="3:14" ht="15">
      <c r="C223" s="3"/>
      <c r="M223" s="3"/>
      <c r="N223" s="3"/>
    </row>
    <row r="224" spans="3:14" ht="15.75">
      <c r="C224" s="3"/>
      <c r="D224" s="28"/>
      <c r="E224" s="28"/>
      <c r="F224" s="3"/>
      <c r="G224" s="3"/>
      <c r="H224" s="3"/>
      <c r="I224" s="3"/>
      <c r="J224" s="33"/>
      <c r="K224" s="33"/>
      <c r="L224" s="33"/>
      <c r="M224" s="3"/>
      <c r="N224" s="3"/>
    </row>
    <row r="225" spans="3:14" ht="15.75">
      <c r="C225" s="3"/>
      <c r="D225" s="28"/>
      <c r="E225" s="3"/>
      <c r="F225" s="3"/>
      <c r="G225" s="3"/>
      <c r="H225" s="3"/>
      <c r="I225" s="3"/>
      <c r="J225" s="33"/>
      <c r="K225" s="33"/>
      <c r="L225" s="33"/>
      <c r="M225" s="3"/>
      <c r="N225" s="3"/>
    </row>
    <row r="226" spans="3:14" ht="15.75">
      <c r="C226" s="3"/>
      <c r="D226" s="28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3:14" ht="15.75">
      <c r="C227" s="3"/>
      <c r="D227" s="28"/>
      <c r="E227" s="3"/>
      <c r="F227" s="3"/>
      <c r="G227" s="3"/>
      <c r="H227" s="3"/>
      <c r="I227" s="3"/>
      <c r="J227" s="41"/>
      <c r="K227" s="3"/>
      <c r="L227" s="41"/>
      <c r="M227" s="3"/>
      <c r="N227" s="3"/>
    </row>
    <row r="228" spans="3:14" ht="15.75">
      <c r="C228" s="3"/>
      <c r="D228" s="28"/>
      <c r="E228" s="3"/>
      <c r="F228" s="3"/>
      <c r="G228" s="3"/>
      <c r="H228" s="3"/>
      <c r="I228" s="3"/>
      <c r="J228" s="41"/>
      <c r="K228" s="3"/>
      <c r="L228" s="41"/>
      <c r="N228" s="3"/>
    </row>
    <row r="229" spans="4:14" ht="15.75">
      <c r="D229" s="28"/>
      <c r="E229" s="3"/>
      <c r="F229" s="3"/>
      <c r="G229" s="3"/>
      <c r="H229" s="3"/>
      <c r="I229" s="3"/>
      <c r="J229" s="33"/>
      <c r="K229" s="3"/>
      <c r="L229" s="33"/>
      <c r="M229" s="3"/>
      <c r="N229" s="3"/>
    </row>
    <row r="230" spans="3:14" ht="15">
      <c r="C230" s="3"/>
      <c r="M230" s="3"/>
      <c r="N230" s="3"/>
    </row>
    <row r="231" spans="3:14" ht="16.5" thickBot="1">
      <c r="C231" s="3"/>
      <c r="D231" s="28"/>
      <c r="E231" s="3"/>
      <c r="F231" s="3"/>
      <c r="G231" s="3"/>
      <c r="H231" s="3"/>
      <c r="I231" s="3"/>
      <c r="J231" s="25"/>
      <c r="K231" s="3"/>
      <c r="L231" s="25"/>
      <c r="N231" s="3"/>
    </row>
    <row r="232" spans="3:14" ht="16.5" thickTop="1">
      <c r="C232" s="3"/>
      <c r="D232" s="28"/>
      <c r="E232" s="3"/>
      <c r="F232" s="3"/>
      <c r="G232" s="3"/>
      <c r="H232" s="3"/>
      <c r="I232" s="3"/>
      <c r="J232" s="26"/>
      <c r="K232" s="3"/>
      <c r="L232" s="26"/>
      <c r="M232" s="3"/>
      <c r="N232" s="3"/>
    </row>
    <row r="233" spans="3:14" ht="15.75">
      <c r="C233" s="3"/>
      <c r="D233" s="28"/>
      <c r="E233" s="28"/>
      <c r="M233" s="3"/>
      <c r="N233" s="3"/>
    </row>
    <row r="234" spans="3:14" ht="15">
      <c r="C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3:14" ht="15">
      <c r="C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4:14" ht="15.75">
      <c r="D236" s="28"/>
      <c r="E236" s="28"/>
      <c r="F236" s="3"/>
      <c r="G236" s="3"/>
      <c r="H236" s="3"/>
      <c r="I236" s="3"/>
      <c r="J236" s="3"/>
      <c r="K236" s="3"/>
      <c r="L236" s="3"/>
      <c r="M236" s="3"/>
      <c r="N236" s="3"/>
    </row>
    <row r="237" spans="3:14" ht="15">
      <c r="C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3:14" ht="15.75">
      <c r="C238" s="3"/>
      <c r="D238" s="28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4:14" ht="15.75">
      <c r="D239" s="28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3:14" ht="15.75">
      <c r="C240" s="3"/>
      <c r="D240" s="28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3:14" ht="15.75">
      <c r="C241" s="3"/>
      <c r="D241" s="28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3:14" ht="15.75">
      <c r="C242" s="3"/>
      <c r="D242" s="28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3:14" ht="15.75">
      <c r="C243" s="3"/>
      <c r="D243" s="28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3:14" ht="15.75">
      <c r="C244" s="3"/>
      <c r="D244" s="28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3:14" ht="15.75">
      <c r="C245" s="3"/>
      <c r="D245" s="28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3:14" ht="15.75">
      <c r="C246" s="3"/>
      <c r="D246" s="28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3:14" ht="15.75">
      <c r="C247" s="3"/>
      <c r="D247" s="28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3:14" ht="15.75">
      <c r="C248" s="3"/>
      <c r="D248" s="28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ht="15">
      <c r="N249" s="3"/>
    </row>
    <row r="250" ht="15">
      <c r="N250" s="3"/>
    </row>
    <row r="251" ht="15">
      <c r="N251" s="3"/>
    </row>
    <row r="252" ht="15">
      <c r="N252" s="3"/>
    </row>
    <row r="253" ht="15">
      <c r="N253" s="3"/>
    </row>
    <row r="254" ht="15">
      <c r="N254" s="3"/>
    </row>
    <row r="255" ht="15">
      <c r="N255" s="3"/>
    </row>
    <row r="256" spans="3:14" ht="15.75">
      <c r="C256" s="3"/>
      <c r="D256" s="28"/>
      <c r="E256" s="28"/>
      <c r="F256" s="3"/>
      <c r="G256" s="3"/>
      <c r="H256" s="3"/>
      <c r="I256" s="3"/>
      <c r="J256" s="3"/>
      <c r="K256" s="3"/>
      <c r="L256" s="3"/>
      <c r="N256" s="3"/>
    </row>
    <row r="257" spans="3:14" ht="15">
      <c r="C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3:14" ht="15">
      <c r="C258" s="3"/>
      <c r="F258" s="3"/>
      <c r="M258" s="3"/>
      <c r="N258" s="3"/>
    </row>
    <row r="259" spans="3:14" ht="15.75">
      <c r="C259" s="3"/>
      <c r="D259" s="28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3:14" ht="15.75">
      <c r="C260" s="3"/>
      <c r="D260" s="28"/>
      <c r="E260" s="28"/>
      <c r="F260" s="3"/>
      <c r="G260" s="3"/>
      <c r="H260" s="3"/>
      <c r="I260" s="3"/>
      <c r="J260" s="3"/>
      <c r="K260" s="3"/>
      <c r="L260" s="3"/>
      <c r="M260" s="3"/>
      <c r="N260" s="3"/>
    </row>
    <row r="261" spans="3:14" ht="15">
      <c r="C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3:14" ht="15.75">
      <c r="C262" s="3"/>
      <c r="D262" s="28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3:14" ht="15.75">
      <c r="C263" s="3"/>
      <c r="D263" s="28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4:14" ht="15.75">
      <c r="D264" s="28"/>
      <c r="E264" s="28"/>
      <c r="F264" s="3"/>
      <c r="G264" s="3"/>
      <c r="H264" s="3"/>
      <c r="I264" s="3"/>
      <c r="J264" s="3"/>
      <c r="K264" s="3"/>
      <c r="L264" s="3"/>
      <c r="M264" s="3"/>
      <c r="N264" s="3"/>
    </row>
    <row r="265" spans="3:14" ht="15">
      <c r="C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3:14" ht="15.75">
      <c r="C266" s="3"/>
      <c r="D266" s="28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3:14" ht="15.75">
      <c r="C267" s="3"/>
      <c r="D267" s="28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3:14" ht="15.75">
      <c r="C268" s="3"/>
      <c r="D268" s="28"/>
      <c r="E268" s="28"/>
      <c r="F268" s="3"/>
      <c r="G268" s="3"/>
      <c r="H268" s="3"/>
      <c r="I268" s="3"/>
      <c r="J268" s="3"/>
      <c r="K268" s="3"/>
      <c r="L268" s="3"/>
      <c r="M268" s="3"/>
      <c r="N268" s="3"/>
    </row>
    <row r="269" spans="3:14" ht="15">
      <c r="C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3:14" ht="15.75">
      <c r="C270" s="3"/>
      <c r="D270" s="28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4:14" ht="15.75">
      <c r="D271" s="28"/>
      <c r="E271" s="28"/>
      <c r="F271" s="3"/>
      <c r="G271" s="3"/>
      <c r="H271" s="3"/>
      <c r="I271" s="3"/>
      <c r="J271" s="3"/>
      <c r="K271" s="3"/>
      <c r="L271" s="3"/>
      <c r="M271" s="3"/>
      <c r="N271" s="3"/>
    </row>
    <row r="272" spans="4:14" ht="15.75">
      <c r="D272" s="28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4:14" ht="15.75">
      <c r="D273" s="28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4:14" ht="15.75">
      <c r="D274" s="28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4:14" ht="15.75">
      <c r="D275" s="28"/>
      <c r="E275" s="3"/>
      <c r="F275" s="3"/>
      <c r="G275" s="3"/>
      <c r="H275" s="3"/>
      <c r="I275" s="3"/>
      <c r="J275" s="3"/>
      <c r="K275" s="3"/>
      <c r="L275" s="3"/>
      <c r="N275" s="3"/>
    </row>
    <row r="276" spans="4:14" ht="15.75">
      <c r="D276" s="28"/>
      <c r="E276" s="3"/>
      <c r="F276" s="3"/>
      <c r="G276" s="3"/>
      <c r="H276" s="3"/>
      <c r="I276" s="3"/>
      <c r="J276" s="3"/>
      <c r="K276" s="3"/>
      <c r="L276" s="3"/>
      <c r="N276" s="3"/>
    </row>
    <row r="277" spans="3:14" ht="15">
      <c r="C277" s="3"/>
      <c r="N277" s="3"/>
    </row>
    <row r="278" spans="3:14" ht="15">
      <c r="C278" s="3"/>
      <c r="M278" s="3"/>
      <c r="N278" s="3"/>
    </row>
    <row r="279" spans="3:14" ht="15">
      <c r="C279" s="3"/>
      <c r="M279" s="3"/>
      <c r="N279" s="3"/>
    </row>
    <row r="280" spans="3:14" ht="15.75">
      <c r="C280" s="3"/>
      <c r="D280" s="28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3:14" ht="15.75">
      <c r="C281" s="3"/>
      <c r="D281" s="28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3:14" ht="15.75">
      <c r="C282" s="3"/>
      <c r="D282" s="28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4:14" ht="15.75">
      <c r="D283" s="28"/>
      <c r="E283" s="3"/>
      <c r="F283" s="3"/>
      <c r="G283" s="3"/>
      <c r="H283" s="3"/>
      <c r="I283" s="3"/>
      <c r="J283" s="3"/>
      <c r="K283" s="3"/>
      <c r="L283" s="3"/>
      <c r="N283" s="3"/>
    </row>
    <row r="284" spans="4:14" ht="15.75">
      <c r="D284" s="28"/>
      <c r="E284" s="3"/>
      <c r="F284" s="3"/>
      <c r="G284" s="3"/>
      <c r="H284" s="3"/>
      <c r="I284" s="3"/>
      <c r="J284" s="3"/>
      <c r="K284" s="3"/>
      <c r="L284" s="3"/>
      <c r="N284" s="3"/>
    </row>
    <row r="285" spans="13:14" ht="15">
      <c r="M285" s="3"/>
      <c r="N285" s="3"/>
    </row>
    <row r="286" spans="3:14" ht="15">
      <c r="C286" s="3"/>
      <c r="M286" s="3"/>
      <c r="N286" s="3"/>
    </row>
    <row r="287" spans="3:14" ht="15.75">
      <c r="C287" s="3"/>
      <c r="D287" s="28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3:14" ht="15.75">
      <c r="C288" s="3"/>
      <c r="D288" s="28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3:14" ht="15.75">
      <c r="C289" s="3"/>
      <c r="D289" s="28"/>
      <c r="E289" s="42"/>
      <c r="F289" s="35"/>
      <c r="G289" s="35"/>
      <c r="H289" s="35"/>
      <c r="I289" s="3"/>
      <c r="J289" s="3"/>
      <c r="K289" s="3"/>
      <c r="L289" s="3"/>
      <c r="M289" s="3"/>
      <c r="N289" s="3"/>
    </row>
    <row r="290" spans="3:14" ht="15.75">
      <c r="C290" s="3"/>
      <c r="D290" s="28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4:14" ht="15.75">
      <c r="D291" s="28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4:14" ht="15.75">
      <c r="D292" s="28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3:14" ht="15.75">
      <c r="C293" s="3"/>
      <c r="D293" s="28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3:14" ht="15.75">
      <c r="C294" s="3"/>
      <c r="D294" s="28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3:14" ht="15.75">
      <c r="C295" s="3"/>
      <c r="D295" s="28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3:14" ht="15.75">
      <c r="C296" s="3"/>
      <c r="D296" s="28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3:14" ht="15.75">
      <c r="C297" s="3"/>
      <c r="D297" s="28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3:14" ht="15.75">
      <c r="C298" s="3"/>
      <c r="D298" s="28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3:14" ht="15.75">
      <c r="C299" s="3"/>
      <c r="D299" s="28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3:14" ht="15.75">
      <c r="C300" s="3"/>
      <c r="D300" s="28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3:14" ht="15.75">
      <c r="C301" s="3"/>
      <c r="D301" s="28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3:14" ht="15.75">
      <c r="C302" s="3"/>
      <c r="D302" s="28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3:14" ht="15.75">
      <c r="C303" s="3"/>
      <c r="D303" s="28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3:14" ht="15.75">
      <c r="C304" s="3"/>
      <c r="D304" s="28"/>
      <c r="E304" s="3"/>
      <c r="F304" s="3"/>
      <c r="G304" s="3"/>
      <c r="H304" s="3"/>
      <c r="I304" s="3"/>
      <c r="J304" s="3"/>
      <c r="K304" s="3"/>
      <c r="L304" s="3"/>
      <c r="M304" s="3"/>
      <c r="N304" s="3"/>
    </row>
  </sheetData>
  <printOptions horizontalCentered="1"/>
  <pageMargins left="0.75" right="0" top="0.5" bottom="1" header="0.5" footer="0.5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showOutlineSymbols="0" zoomScale="75" zoomScaleNormal="75" workbookViewId="0" topLeftCell="E10">
      <selection activeCell="F68" sqref="F68"/>
    </sheetView>
  </sheetViews>
  <sheetFormatPr defaultColWidth="8.7109375" defaultRowHeight="15.75"/>
  <cols>
    <col min="1" max="1" width="4.7109375" style="4" customWidth="1"/>
    <col min="2" max="2" width="5.421875" style="4" customWidth="1"/>
    <col min="3" max="4" width="4.7109375" style="4" customWidth="1"/>
    <col min="5" max="5" width="25.8515625" style="4" customWidth="1"/>
    <col min="6" max="6" width="32.7109375" style="4" customWidth="1"/>
    <col min="7" max="7" width="23.8515625" style="4" customWidth="1"/>
    <col min="8" max="8" width="1.8515625" style="4" customWidth="1"/>
    <col min="9" max="9" width="29.421875" style="4" customWidth="1"/>
    <col min="10" max="10" width="24.421875" style="4" customWidth="1"/>
    <col min="11" max="11" width="8.8515625" style="4" customWidth="1"/>
    <col min="12" max="16384" width="8.7109375" style="4" customWidth="1"/>
  </cols>
  <sheetData>
    <row r="1" spans="1:12" ht="18">
      <c r="A1" s="86"/>
      <c r="B1" s="92"/>
      <c r="C1" s="92"/>
      <c r="D1" s="92"/>
      <c r="E1" s="92"/>
      <c r="F1" s="90"/>
      <c r="G1" s="90"/>
      <c r="H1" s="90"/>
      <c r="I1" s="90"/>
      <c r="J1" s="90"/>
      <c r="K1" s="90"/>
      <c r="L1" s="123"/>
    </row>
    <row r="2" spans="1:12" ht="18">
      <c r="A2" s="94"/>
      <c r="B2" s="95"/>
      <c r="C2" s="96"/>
      <c r="D2" s="95"/>
      <c r="E2" s="95"/>
      <c r="F2" s="97" t="s">
        <v>101</v>
      </c>
      <c r="G2" s="84"/>
      <c r="H2" s="98"/>
      <c r="I2" s="99" t="s">
        <v>255</v>
      </c>
      <c r="J2" s="56"/>
      <c r="K2" s="100"/>
      <c r="L2" s="123"/>
    </row>
    <row r="3" spans="1:12" ht="18">
      <c r="A3" s="85"/>
      <c r="B3" s="92"/>
      <c r="C3" s="93"/>
      <c r="D3" s="92"/>
      <c r="E3" s="92"/>
      <c r="F3" s="87" t="s">
        <v>59</v>
      </c>
      <c r="G3" s="90"/>
      <c r="H3" s="87"/>
      <c r="I3" s="101" t="s">
        <v>212</v>
      </c>
      <c r="J3" s="102"/>
      <c r="K3" s="103"/>
      <c r="L3" s="123"/>
    </row>
    <row r="4" spans="1:12" ht="18">
      <c r="A4" s="79"/>
      <c r="B4" s="74"/>
      <c r="C4" s="80" t="s">
        <v>119</v>
      </c>
      <c r="D4" s="74"/>
      <c r="E4" s="74"/>
      <c r="F4" s="81">
        <v>54236</v>
      </c>
      <c r="G4" s="89"/>
      <c r="H4" s="81"/>
      <c r="I4" s="89"/>
      <c r="J4" s="104">
        <v>47413</v>
      </c>
      <c r="K4" s="91"/>
      <c r="L4" s="123"/>
    </row>
    <row r="5" spans="1:12" ht="18">
      <c r="A5" s="79"/>
      <c r="B5" s="74"/>
      <c r="C5" s="80"/>
      <c r="D5" s="74"/>
      <c r="E5" s="74"/>
      <c r="F5" s="81"/>
      <c r="G5" s="89"/>
      <c r="H5" s="81"/>
      <c r="I5" s="89"/>
      <c r="J5" s="89"/>
      <c r="K5" s="91"/>
      <c r="L5" s="123"/>
    </row>
    <row r="6" spans="1:12" ht="18">
      <c r="A6" s="79"/>
      <c r="B6" s="74"/>
      <c r="C6" s="80" t="s">
        <v>256</v>
      </c>
      <c r="D6" s="74"/>
      <c r="E6" s="74"/>
      <c r="F6" s="81">
        <v>56000</v>
      </c>
      <c r="G6" s="89"/>
      <c r="H6" s="81"/>
      <c r="I6" s="89"/>
      <c r="J6" s="104">
        <v>49178</v>
      </c>
      <c r="K6" s="84"/>
      <c r="L6" s="127"/>
    </row>
    <row r="7" spans="1:12" ht="18">
      <c r="A7" s="79"/>
      <c r="B7" s="74"/>
      <c r="C7" s="80" t="s">
        <v>257</v>
      </c>
      <c r="D7" s="74"/>
      <c r="E7" s="74"/>
      <c r="F7" s="81"/>
      <c r="G7" s="89"/>
      <c r="H7" s="81"/>
      <c r="I7" s="89"/>
      <c r="J7" s="89"/>
      <c r="K7" s="105"/>
      <c r="L7" s="123"/>
    </row>
    <row r="8" spans="1:12" ht="18">
      <c r="A8" s="83"/>
      <c r="B8" s="82"/>
      <c r="C8" s="82"/>
      <c r="D8" s="82"/>
      <c r="E8" s="82"/>
      <c r="F8" s="88"/>
      <c r="G8" s="88"/>
      <c r="H8" s="88"/>
      <c r="I8" s="88"/>
      <c r="J8" s="88"/>
      <c r="K8" s="88"/>
      <c r="L8" s="122"/>
    </row>
    <row r="9" spans="1:12" ht="18">
      <c r="A9" s="106"/>
      <c r="B9" s="73"/>
      <c r="C9" s="73"/>
      <c r="D9" s="73"/>
      <c r="E9" s="73"/>
      <c r="F9" s="107"/>
      <c r="G9" s="107"/>
      <c r="H9" s="107"/>
      <c r="I9" s="107"/>
      <c r="J9" s="107"/>
      <c r="K9" s="107"/>
      <c r="L9" s="122"/>
    </row>
    <row r="10" spans="1:12" ht="18">
      <c r="A10" s="73"/>
      <c r="B10" s="73"/>
      <c r="C10" s="73"/>
      <c r="D10" s="73"/>
      <c r="E10" s="73"/>
      <c r="F10" s="108"/>
      <c r="G10" s="108"/>
      <c r="H10" s="108"/>
      <c r="I10" s="108"/>
      <c r="J10" s="108"/>
      <c r="K10" s="108"/>
      <c r="L10" s="122"/>
    </row>
    <row r="11" spans="1:12" ht="18">
      <c r="A11" s="73"/>
      <c r="B11" s="73" t="s">
        <v>111</v>
      </c>
      <c r="C11" s="73" t="s">
        <v>198</v>
      </c>
      <c r="D11" s="73"/>
      <c r="E11" s="73"/>
      <c r="F11" s="73"/>
      <c r="G11" s="73"/>
      <c r="H11" s="73"/>
      <c r="I11" s="73"/>
      <c r="J11" s="73"/>
      <c r="K11" s="73"/>
      <c r="L11" s="122"/>
    </row>
    <row r="12" spans="1:12" ht="18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122"/>
    </row>
    <row r="13" spans="1:12" ht="18">
      <c r="A13" s="73"/>
      <c r="B13" s="109" t="s">
        <v>263</v>
      </c>
      <c r="C13" s="73" t="s">
        <v>120</v>
      </c>
      <c r="D13" s="73"/>
      <c r="E13" s="75">
        <v>17700000</v>
      </c>
      <c r="F13" s="106" t="s">
        <v>262</v>
      </c>
      <c r="G13" s="110">
        <f>17700000*12/12</f>
        <v>17700000</v>
      </c>
      <c r="H13" s="73"/>
      <c r="I13" s="73"/>
      <c r="J13" s="73"/>
      <c r="K13" s="73"/>
      <c r="L13" s="122"/>
    </row>
    <row r="14" spans="1:12" ht="18">
      <c r="A14" s="73"/>
      <c r="B14" s="73" t="s">
        <v>264</v>
      </c>
      <c r="C14" s="73" t="s">
        <v>121</v>
      </c>
      <c r="D14" s="73"/>
      <c r="E14" s="75">
        <v>8850000</v>
      </c>
      <c r="F14" s="106" t="s">
        <v>265</v>
      </c>
      <c r="G14" s="110">
        <f>8850000*12/12</f>
        <v>8850000</v>
      </c>
      <c r="H14" s="73"/>
      <c r="I14" s="73"/>
      <c r="J14" s="73"/>
      <c r="K14" s="73"/>
      <c r="L14" s="122"/>
    </row>
    <row r="15" spans="1:12" ht="18">
      <c r="A15" s="73"/>
      <c r="B15" s="73" t="s">
        <v>264</v>
      </c>
      <c r="C15" s="73" t="s">
        <v>122</v>
      </c>
      <c r="D15" s="73"/>
      <c r="E15" s="75">
        <v>26550000</v>
      </c>
      <c r="F15" s="106" t="s">
        <v>266</v>
      </c>
      <c r="G15" s="110">
        <f>26550000*6/12</f>
        <v>13275000</v>
      </c>
      <c r="H15" s="73"/>
      <c r="I15" s="73"/>
      <c r="J15" s="73"/>
      <c r="K15" s="73"/>
      <c r="L15" s="122"/>
    </row>
    <row r="16" spans="1:12" ht="18">
      <c r="A16" s="73"/>
      <c r="B16" s="73" t="s">
        <v>267</v>
      </c>
      <c r="C16" s="73" t="s">
        <v>118</v>
      </c>
      <c r="D16" s="73"/>
      <c r="E16" s="75">
        <v>264000</v>
      </c>
      <c r="F16" s="111" t="s">
        <v>0</v>
      </c>
      <c r="G16" s="75" t="s">
        <v>0</v>
      </c>
      <c r="H16" s="73"/>
      <c r="I16" s="73"/>
      <c r="J16" s="73"/>
      <c r="K16" s="73"/>
      <c r="L16" s="122"/>
    </row>
    <row r="17" spans="1:12" ht="18">
      <c r="A17" s="73"/>
      <c r="B17" s="73" t="s">
        <v>267</v>
      </c>
      <c r="C17" s="73" t="s">
        <v>118</v>
      </c>
      <c r="D17" s="73"/>
      <c r="E17" s="76">
        <v>306000</v>
      </c>
      <c r="F17" s="106" t="s">
        <v>268</v>
      </c>
      <c r="G17" s="110">
        <f>570000*4/12</f>
        <v>190000</v>
      </c>
      <c r="H17" s="73"/>
      <c r="I17" s="73"/>
      <c r="J17" s="73"/>
      <c r="K17" s="73"/>
      <c r="L17" s="122"/>
    </row>
    <row r="18" spans="1:12" ht="18">
      <c r="A18" s="73"/>
      <c r="B18" s="73" t="s">
        <v>270</v>
      </c>
      <c r="C18" s="73" t="s">
        <v>118</v>
      </c>
      <c r="D18" s="73"/>
      <c r="E18" s="76">
        <v>551000</v>
      </c>
      <c r="F18" s="106" t="s">
        <v>269</v>
      </c>
      <c r="G18" s="110">
        <f>551000*3/12</f>
        <v>137750</v>
      </c>
      <c r="H18" s="73"/>
      <c r="J18" s="73"/>
      <c r="K18" s="73"/>
      <c r="L18" s="122"/>
    </row>
    <row r="19" spans="1:12" ht="18">
      <c r="A19" s="73"/>
      <c r="B19" s="73" t="s">
        <v>272</v>
      </c>
      <c r="C19" s="73" t="s">
        <v>118</v>
      </c>
      <c r="D19" s="73"/>
      <c r="E19" s="76">
        <v>22000</v>
      </c>
      <c r="F19" s="106" t="s">
        <v>271</v>
      </c>
      <c r="G19" s="110">
        <f>22000*2/12</f>
        <v>3666.6666666666665</v>
      </c>
      <c r="H19" s="73"/>
      <c r="J19" s="73"/>
      <c r="K19" s="73"/>
      <c r="L19" s="122"/>
    </row>
    <row r="20" spans="1:12" ht="18">
      <c r="A20" s="73"/>
      <c r="B20" s="112"/>
      <c r="C20" s="73"/>
      <c r="D20" s="73"/>
      <c r="E20" s="78"/>
      <c r="F20" s="77"/>
      <c r="G20" s="113"/>
      <c r="H20" s="73"/>
      <c r="J20" s="73"/>
      <c r="K20" s="73"/>
      <c r="L20" s="122"/>
    </row>
    <row r="21" spans="1:12" ht="18">
      <c r="A21" s="73"/>
      <c r="B21" s="73"/>
      <c r="C21" s="73"/>
      <c r="D21" s="73"/>
      <c r="E21" s="114">
        <f>SUM(E13:E20)</f>
        <v>54243000</v>
      </c>
      <c r="F21" s="75" t="s">
        <v>0</v>
      </c>
      <c r="G21" s="114">
        <f>SUM(G13:G20)</f>
        <v>40156416.666666664</v>
      </c>
      <c r="H21" s="73"/>
      <c r="K21" s="73"/>
      <c r="L21" s="122"/>
    </row>
    <row r="22" spans="1:12" ht="18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122"/>
    </row>
    <row r="23" spans="1:12" ht="18">
      <c r="A23" s="73"/>
      <c r="B23" s="73"/>
      <c r="C23" s="73"/>
      <c r="D23" s="73"/>
      <c r="E23" s="73" t="s">
        <v>273</v>
      </c>
      <c r="F23" s="106" t="s">
        <v>274</v>
      </c>
      <c r="G23" s="110">
        <f>-17700000*(1-1.82)*0.5</f>
        <v>7257000.000000001</v>
      </c>
      <c r="H23" s="73"/>
      <c r="I23" s="73"/>
      <c r="J23" s="73"/>
      <c r="K23" s="73"/>
      <c r="L23" s="122"/>
    </row>
    <row r="24" spans="1:12" ht="18">
      <c r="A24" s="73"/>
      <c r="B24" s="73"/>
      <c r="C24" s="73"/>
      <c r="D24" s="73"/>
      <c r="E24" s="73"/>
      <c r="F24" s="106"/>
      <c r="G24" s="110"/>
      <c r="H24" s="73"/>
      <c r="I24" s="73"/>
      <c r="J24" s="73"/>
      <c r="K24" s="73"/>
      <c r="L24" s="122"/>
    </row>
    <row r="25" spans="1:12" ht="18">
      <c r="A25" s="73"/>
      <c r="B25" s="73"/>
      <c r="C25" s="73"/>
      <c r="D25" s="73"/>
      <c r="E25" s="73"/>
      <c r="F25" s="106"/>
      <c r="G25" s="110"/>
      <c r="H25" s="73"/>
      <c r="I25" s="73" t="s">
        <v>258</v>
      </c>
      <c r="J25" s="73"/>
      <c r="K25" s="73"/>
      <c r="L25" s="122"/>
    </row>
    <row r="26" spans="1:12" ht="18">
      <c r="A26" s="73"/>
      <c r="B26" s="73"/>
      <c r="C26" s="73"/>
      <c r="D26" s="73"/>
      <c r="E26" s="73"/>
      <c r="F26" s="106"/>
      <c r="G26" s="110"/>
      <c r="H26" s="73"/>
      <c r="I26" s="73" t="s">
        <v>259</v>
      </c>
      <c r="J26" s="73"/>
      <c r="K26" s="73"/>
      <c r="L26" s="122"/>
    </row>
    <row r="27" spans="1:12" ht="18">
      <c r="A27" s="73"/>
      <c r="B27" s="73"/>
      <c r="C27" s="73"/>
      <c r="D27" s="73"/>
      <c r="E27" s="73"/>
      <c r="F27" s="73"/>
      <c r="G27" s="114">
        <f>SUM(G23:G25)</f>
        <v>7257000.000000001</v>
      </c>
      <c r="H27" s="73"/>
      <c r="I27" s="73" t="s">
        <v>275</v>
      </c>
      <c r="J27" s="73"/>
      <c r="K27" s="73"/>
      <c r="L27" s="122"/>
    </row>
    <row r="28" spans="1:12" ht="18.75" thickBot="1">
      <c r="A28" s="73"/>
      <c r="B28" s="73"/>
      <c r="C28" s="73"/>
      <c r="D28" s="73"/>
      <c r="E28" s="73"/>
      <c r="F28" s="73"/>
      <c r="G28" s="116">
        <f>+G21+G27</f>
        <v>47413416.666666664</v>
      </c>
      <c r="H28" s="73"/>
      <c r="I28" s="107">
        <f>4167000*2.68/6.33</f>
        <v>1764227.4881516588</v>
      </c>
      <c r="J28" s="115">
        <f>+G28+I28</f>
        <v>49177644.154818326</v>
      </c>
      <c r="K28" s="73"/>
      <c r="L28" s="122"/>
    </row>
    <row r="29" spans="1:12" ht="18.75" thickTop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122"/>
    </row>
    <row r="30" spans="1:12" ht="18">
      <c r="A30" s="73"/>
      <c r="B30" s="73" t="s">
        <v>111</v>
      </c>
      <c r="C30" s="73" t="s">
        <v>213</v>
      </c>
      <c r="D30" s="73"/>
      <c r="E30" s="73"/>
      <c r="F30" s="73"/>
      <c r="G30" s="73"/>
      <c r="H30" s="73"/>
      <c r="I30" s="73"/>
      <c r="J30" s="73"/>
      <c r="K30" s="73"/>
      <c r="L30" s="122"/>
    </row>
    <row r="31" spans="1:12" ht="18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122"/>
    </row>
    <row r="32" spans="1:12" ht="18">
      <c r="A32" s="73"/>
      <c r="B32" s="117" t="s">
        <v>200</v>
      </c>
      <c r="C32" s="73"/>
      <c r="D32" s="73"/>
      <c r="E32" s="75">
        <f>54221000</f>
        <v>54221000</v>
      </c>
      <c r="F32" s="73" t="s">
        <v>214</v>
      </c>
      <c r="G32" s="118">
        <f>1/3*(54221000)</f>
        <v>18073666.666666664</v>
      </c>
      <c r="H32" s="73"/>
      <c r="I32" s="73" t="s">
        <v>258</v>
      </c>
      <c r="J32" s="73"/>
      <c r="K32" s="73"/>
      <c r="L32" s="122"/>
    </row>
    <row r="33" spans="1:12" ht="18">
      <c r="A33" s="73"/>
      <c r="B33" s="117" t="s">
        <v>201</v>
      </c>
      <c r="C33" s="73"/>
      <c r="D33" s="73"/>
      <c r="E33" s="75">
        <f>54243000</f>
        <v>54243000</v>
      </c>
      <c r="F33" s="73" t="s">
        <v>215</v>
      </c>
      <c r="G33" s="118">
        <f>2/3*(54243000)</f>
        <v>36162000</v>
      </c>
      <c r="H33" s="73"/>
      <c r="I33" s="73" t="s">
        <v>259</v>
      </c>
      <c r="J33" s="73"/>
      <c r="K33" s="73"/>
      <c r="L33" s="122"/>
    </row>
    <row r="34" spans="1:12" ht="18">
      <c r="A34" s="73"/>
      <c r="B34" s="119"/>
      <c r="C34" s="73"/>
      <c r="D34" s="73"/>
      <c r="E34" s="75"/>
      <c r="F34" s="106"/>
      <c r="G34" s="128"/>
      <c r="H34" s="73"/>
      <c r="I34" s="73" t="str">
        <f>+I27</f>
        <v>4,167,000*RM2.68/RM6.33</v>
      </c>
      <c r="J34" s="73"/>
      <c r="K34" s="73"/>
      <c r="L34" s="122"/>
    </row>
    <row r="35" spans="1:12" ht="18.75" thickBot="1">
      <c r="A35" s="73"/>
      <c r="B35" s="73"/>
      <c r="C35" s="73"/>
      <c r="D35" s="73"/>
      <c r="E35" s="73"/>
      <c r="F35" s="73"/>
      <c r="G35" s="120">
        <f>SUM(G32:G34)</f>
        <v>54235666.666666664</v>
      </c>
      <c r="H35" s="73"/>
      <c r="I35" s="107">
        <f>+I28</f>
        <v>1764227.4881516588</v>
      </c>
      <c r="J35" s="116">
        <f>+I35+G35</f>
        <v>55999894.154818326</v>
      </c>
      <c r="K35" s="73"/>
      <c r="L35" s="122"/>
    </row>
    <row r="36" spans="1:12" ht="18.75" thickTop="1">
      <c r="A36" s="77"/>
      <c r="B36" s="77"/>
      <c r="C36" s="77"/>
      <c r="D36" s="77"/>
      <c r="E36" s="77"/>
      <c r="F36" s="77"/>
      <c r="G36" s="77"/>
      <c r="H36" s="77"/>
      <c r="I36" s="76"/>
      <c r="J36" s="73"/>
      <c r="K36" s="73"/>
      <c r="L36" s="122"/>
    </row>
    <row r="37" spans="1:12" ht="18">
      <c r="A37" s="77"/>
      <c r="B37" s="77"/>
      <c r="C37" s="77"/>
      <c r="D37" s="77"/>
      <c r="E37" s="77"/>
      <c r="F37" s="77"/>
      <c r="G37" s="77"/>
      <c r="H37" s="77"/>
      <c r="I37" s="76"/>
      <c r="J37" s="73"/>
      <c r="K37" s="73"/>
      <c r="L37" s="122"/>
    </row>
    <row r="38" spans="1:12" ht="18">
      <c r="A38" s="77"/>
      <c r="B38" s="77"/>
      <c r="C38" s="77"/>
      <c r="D38" s="77"/>
      <c r="E38" s="77"/>
      <c r="F38" s="77"/>
      <c r="G38" s="77"/>
      <c r="H38" s="77"/>
      <c r="I38" s="76"/>
      <c r="J38" s="73"/>
      <c r="K38" s="73"/>
      <c r="L38" s="122"/>
    </row>
    <row r="39" spans="1:12" ht="18">
      <c r="A39" s="77"/>
      <c r="B39" s="77"/>
      <c r="C39" s="77"/>
      <c r="D39" s="77"/>
      <c r="E39" s="77"/>
      <c r="F39" s="77"/>
      <c r="G39" s="77"/>
      <c r="H39" s="77"/>
      <c r="I39" s="76"/>
      <c r="J39" s="73"/>
      <c r="K39" s="73"/>
      <c r="L39" s="122"/>
    </row>
    <row r="40" spans="1:12" ht="18">
      <c r="A40" s="77"/>
      <c r="B40" s="121" t="s">
        <v>111</v>
      </c>
      <c r="C40" s="121" t="s">
        <v>276</v>
      </c>
      <c r="D40" s="121"/>
      <c r="E40" s="121"/>
      <c r="F40" s="121"/>
      <c r="G40" s="121"/>
      <c r="H40" s="77"/>
      <c r="I40" s="77"/>
      <c r="J40" s="73"/>
      <c r="K40" s="73"/>
      <c r="L40" s="122"/>
    </row>
    <row r="41" spans="1:12" ht="15">
      <c r="A41" s="77"/>
      <c r="B41" s="124"/>
      <c r="C41" s="77"/>
      <c r="D41" s="77"/>
      <c r="E41" s="76"/>
      <c r="F41" s="77"/>
      <c r="G41" s="118"/>
      <c r="H41" s="77"/>
      <c r="I41" s="77"/>
      <c r="J41" s="73"/>
      <c r="K41" s="73"/>
      <c r="L41" s="1"/>
    </row>
    <row r="42" spans="1:12" ht="15">
      <c r="A42" s="77"/>
      <c r="B42" s="77" t="s">
        <v>32</v>
      </c>
      <c r="D42" s="77"/>
      <c r="E42" s="76">
        <v>17700000</v>
      </c>
      <c r="F42" s="77"/>
      <c r="G42" s="130">
        <v>17700000</v>
      </c>
      <c r="H42" s="77"/>
      <c r="I42" s="77"/>
      <c r="J42" s="73"/>
      <c r="K42" s="73"/>
      <c r="L42" s="1"/>
    </row>
    <row r="43" spans="1:12" ht="15">
      <c r="A43" s="77"/>
      <c r="B43" s="77" t="s">
        <v>121</v>
      </c>
      <c r="D43" s="77"/>
      <c r="E43" s="76">
        <v>8850000</v>
      </c>
      <c r="F43" s="77"/>
      <c r="G43" s="130">
        <v>8850000</v>
      </c>
      <c r="H43" s="77"/>
      <c r="I43" s="77"/>
      <c r="J43" s="73"/>
      <c r="K43" s="73"/>
      <c r="L43" s="1"/>
    </row>
    <row r="44" spans="1:12" ht="15">
      <c r="A44" s="77"/>
      <c r="B44" s="125"/>
      <c r="C44" s="77"/>
      <c r="D44" s="77"/>
      <c r="E44" s="76" t="s">
        <v>273</v>
      </c>
      <c r="F44" s="106" t="s">
        <v>277</v>
      </c>
      <c r="G44" s="129">
        <f>-17700000*(1-1.82)*12/12</f>
        <v>14514000.000000002</v>
      </c>
      <c r="H44" s="77"/>
      <c r="I44" s="77"/>
      <c r="J44" s="73"/>
      <c r="K44" s="73"/>
      <c r="L44" s="1"/>
    </row>
    <row r="45" spans="1:12" ht="15">
      <c r="A45" s="77"/>
      <c r="B45" s="126"/>
      <c r="C45" s="77"/>
      <c r="D45" s="77"/>
      <c r="E45" s="76"/>
      <c r="F45" s="77"/>
      <c r="G45" s="76"/>
      <c r="H45" s="77"/>
      <c r="I45" s="77"/>
      <c r="J45" s="73"/>
      <c r="K45" s="73"/>
      <c r="L45" s="1"/>
    </row>
    <row r="46" spans="1:12" ht="15.75" thickBot="1">
      <c r="A46" s="60"/>
      <c r="B46" s="70"/>
      <c r="C46" s="60"/>
      <c r="D46" s="60"/>
      <c r="E46" s="64"/>
      <c r="F46" s="60"/>
      <c r="G46" s="131">
        <f>+G44+G43+G42</f>
        <v>41064000</v>
      </c>
      <c r="H46" s="60"/>
      <c r="I46" s="60"/>
      <c r="J46" s="2"/>
      <c r="K46" s="2"/>
      <c r="L46" s="1"/>
    </row>
    <row r="47" spans="1:12" ht="15.75" thickTop="1">
      <c r="A47" s="46"/>
      <c r="B47" s="71"/>
      <c r="C47" s="60"/>
      <c r="D47" s="60"/>
      <c r="E47" s="64"/>
      <c r="F47" s="68"/>
      <c r="G47" s="68"/>
      <c r="H47" s="46"/>
      <c r="I47" s="46"/>
      <c r="J47" s="3"/>
      <c r="K47" s="3"/>
      <c r="L47" s="1"/>
    </row>
    <row r="48" spans="1:12" ht="15">
      <c r="A48" s="46"/>
      <c r="B48" s="71"/>
      <c r="C48" s="60"/>
      <c r="D48" s="60"/>
      <c r="E48" s="64"/>
      <c r="F48" s="60"/>
      <c r="G48" s="64"/>
      <c r="H48" s="46"/>
      <c r="I48" s="46"/>
      <c r="J48" s="3"/>
      <c r="K48" s="3"/>
      <c r="L48" s="1"/>
    </row>
    <row r="49" spans="1:12" ht="15">
      <c r="A49" s="46"/>
      <c r="B49" s="71"/>
      <c r="C49" s="60"/>
      <c r="D49" s="60"/>
      <c r="E49" s="64"/>
      <c r="F49" s="60"/>
      <c r="G49" s="64"/>
      <c r="H49" s="46"/>
      <c r="I49" s="46"/>
      <c r="J49" s="3"/>
      <c r="K49" s="3"/>
      <c r="L49" s="1"/>
    </row>
    <row r="50" spans="1:12" ht="15">
      <c r="A50" s="69"/>
      <c r="B50" s="71"/>
      <c r="C50" s="60"/>
      <c r="D50" s="60"/>
      <c r="E50" s="64"/>
      <c r="F50" s="60"/>
      <c r="G50" s="72"/>
      <c r="H50" s="69"/>
      <c r="I50" s="69"/>
      <c r="J50" s="1"/>
      <c r="K50" s="1"/>
      <c r="L50" s="1"/>
    </row>
    <row r="51" spans="1:12" ht="15">
      <c r="A51" s="69"/>
      <c r="B51" s="60"/>
      <c r="C51" s="60"/>
      <c r="D51" s="60"/>
      <c r="E51" s="64"/>
      <c r="F51" s="64"/>
      <c r="G51" s="64"/>
      <c r="H51" s="69"/>
      <c r="I51" s="69"/>
      <c r="J51" s="1"/>
      <c r="K51" s="1"/>
      <c r="L51" s="1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1"/>
      <c r="K52" s="1"/>
      <c r="L52" s="1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1"/>
      <c r="K53" s="1"/>
      <c r="L53" s="1"/>
    </row>
    <row r="54" spans="1:12" ht="12.75">
      <c r="A54" s="1"/>
      <c r="B54" s="1"/>
      <c r="C54" s="69"/>
      <c r="D54" s="69"/>
      <c r="E54" s="69"/>
      <c r="F54" s="69"/>
      <c r="G54" s="69"/>
      <c r="H54" s="1"/>
      <c r="I54" s="1"/>
      <c r="J54" s="1"/>
      <c r="K54" s="1"/>
      <c r="L54" s="1"/>
    </row>
    <row r="55" spans="1:12" ht="12.75">
      <c r="A55" s="1"/>
      <c r="B55" s="1"/>
      <c r="C55" s="69"/>
      <c r="D55" s="69"/>
      <c r="E55" s="69"/>
      <c r="F55" s="69"/>
      <c r="G55" s="69"/>
      <c r="H55" s="1"/>
      <c r="I55" s="1"/>
      <c r="J55" s="1"/>
      <c r="K55" s="1"/>
      <c r="L55" s="1"/>
    </row>
    <row r="56" spans="1:12" ht="12.75">
      <c r="A56" s="1"/>
      <c r="B56" s="1"/>
      <c r="C56" s="69"/>
      <c r="D56" s="69"/>
      <c r="E56" s="69"/>
      <c r="F56" s="69"/>
      <c r="G56" s="69"/>
      <c r="H56" s="1"/>
      <c r="I56" s="1"/>
      <c r="J56" s="1"/>
      <c r="K56" s="1"/>
      <c r="L56" s="1"/>
    </row>
    <row r="57" spans="1:12" ht="12.75">
      <c r="A57" s="1"/>
      <c r="B57" s="1"/>
      <c r="C57" s="69"/>
      <c r="D57" s="69"/>
      <c r="E57" s="69"/>
      <c r="F57" s="69"/>
      <c r="G57" s="69"/>
      <c r="H57" s="1"/>
      <c r="I57" s="1"/>
      <c r="J57" s="1"/>
      <c r="K57" s="1"/>
      <c r="L57" s="1"/>
    </row>
    <row r="58" spans="1:12" ht="12.75">
      <c r="A58" s="1"/>
      <c r="B58" s="1"/>
      <c r="C58" s="69"/>
      <c r="D58" s="69"/>
      <c r="E58" s="69"/>
      <c r="F58" s="69"/>
      <c r="G58" s="69"/>
      <c r="H58" s="1"/>
      <c r="I58" s="1"/>
      <c r="J58" s="1"/>
      <c r="K58" s="1"/>
      <c r="L58" s="1"/>
    </row>
    <row r="59" spans="1:12" ht="12.75">
      <c r="A59" s="1"/>
      <c r="B59" s="1"/>
      <c r="C59" s="69"/>
      <c r="D59" s="69"/>
      <c r="E59" s="69"/>
      <c r="F59" s="69"/>
      <c r="G59" s="69"/>
      <c r="H59" s="1"/>
      <c r="I59" s="1"/>
      <c r="J59" s="1"/>
      <c r="K59" s="1"/>
      <c r="L59" s="1"/>
    </row>
    <row r="60" spans="1:12" ht="12.75">
      <c r="A60" s="1"/>
      <c r="B60" s="1"/>
      <c r="C60" s="69"/>
      <c r="D60" s="69"/>
      <c r="E60" s="69"/>
      <c r="F60" s="69"/>
      <c r="G60" s="69"/>
      <c r="H60" s="1"/>
      <c r="I60" s="1"/>
      <c r="J60" s="1"/>
      <c r="K60" s="1"/>
      <c r="L60" s="1"/>
    </row>
    <row r="61" spans="1:12" ht="12.75">
      <c r="A61" s="1"/>
      <c r="B61" s="1"/>
      <c r="C61" s="69"/>
      <c r="D61" s="69"/>
      <c r="E61" s="69"/>
      <c r="F61" s="69"/>
      <c r="G61" s="69"/>
      <c r="H61" s="1"/>
      <c r="I61" s="1"/>
      <c r="J61" s="1"/>
      <c r="K61" s="1"/>
      <c r="L61" s="1"/>
    </row>
    <row r="62" spans="1:12" ht="12.75">
      <c r="A62" s="1"/>
      <c r="B62" s="1"/>
      <c r="C62" s="69"/>
      <c r="D62" s="69"/>
      <c r="E62" s="69"/>
      <c r="F62" s="69"/>
      <c r="G62" s="69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39"/>
      <c r="B69" s="40"/>
      <c r="C69" s="1"/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1"/>
      <c r="B70" s="1"/>
      <c r="C70" s="1"/>
      <c r="D70" s="9"/>
      <c r="E70" s="9"/>
      <c r="F70" s="9"/>
      <c r="G70" s="9"/>
      <c r="H70" s="9"/>
      <c r="I70" s="9"/>
      <c r="J70" s="9"/>
      <c r="K70" s="9"/>
      <c r="L70" s="9"/>
    </row>
  </sheetData>
  <printOptions horizontalCentered="1"/>
  <pageMargins left="0.25" right="0" top="0.34" bottom="0.5" header="0.25" footer="0.5"/>
  <pageSetup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5"/>
  <sheetViews>
    <sheetView view="pageBreakPreview" zoomScale="60" zoomScaleNormal="67" workbookViewId="0" topLeftCell="A284">
      <selection activeCell="F319" sqref="F319"/>
    </sheetView>
  </sheetViews>
  <sheetFormatPr defaultColWidth="8.7109375" defaultRowHeight="15.75"/>
  <cols>
    <col min="1" max="2" width="4.7109375" style="4" customWidth="1"/>
    <col min="3" max="5" width="8.7109375" style="4" customWidth="1"/>
    <col min="6" max="6" width="16.7109375" style="4" customWidth="1"/>
    <col min="7" max="7" width="20.7109375" style="4" customWidth="1"/>
    <col min="8" max="8" width="8.7109375" style="4" customWidth="1"/>
    <col min="9" max="9" width="20.7109375" style="4" customWidth="1"/>
    <col min="10" max="10" width="18.7109375" style="4" customWidth="1"/>
    <col min="11" max="11" width="9.28125" style="4" customWidth="1"/>
    <col min="12" max="16384" width="8.7109375" style="4" customWidth="1"/>
  </cols>
  <sheetData>
    <row r="1" spans="1:24" ht="18">
      <c r="A1" s="66" t="s">
        <v>17</v>
      </c>
      <c r="B1" s="18"/>
      <c r="C1" s="18"/>
      <c r="D1" s="18"/>
      <c r="F1" s="23" t="s">
        <v>0</v>
      </c>
      <c r="G1" s="3"/>
      <c r="H1" s="18"/>
      <c r="I1" s="18"/>
      <c r="J1" s="19" t="s">
        <v>0</v>
      </c>
      <c r="K1" s="10"/>
      <c r="L1" s="18"/>
      <c r="M1" s="6"/>
      <c r="N1" s="2"/>
      <c r="O1" s="2"/>
      <c r="P1" s="2"/>
      <c r="Q1" s="2"/>
      <c r="R1" s="2"/>
      <c r="S1" s="3"/>
      <c r="T1" s="11"/>
      <c r="U1" s="12"/>
      <c r="V1" s="13"/>
      <c r="W1" s="14"/>
      <c r="X1" s="3"/>
    </row>
    <row r="2" spans="1:11" ht="15">
      <c r="A2" s="2"/>
      <c r="B2" s="2"/>
      <c r="C2" s="2"/>
      <c r="D2" s="2"/>
      <c r="E2" s="2"/>
      <c r="F2" s="8"/>
      <c r="G2" s="8"/>
      <c r="H2" s="8"/>
      <c r="I2" s="3"/>
      <c r="J2" s="3"/>
      <c r="K2" s="3"/>
    </row>
    <row r="3" spans="1:11" ht="15.75">
      <c r="A3" s="67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8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28">
        <v>1</v>
      </c>
      <c r="B5" s="28" t="s">
        <v>41</v>
      </c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28"/>
      <c r="B6" s="48" t="s">
        <v>27</v>
      </c>
      <c r="C6" s="48" t="s">
        <v>43</v>
      </c>
      <c r="D6" s="57"/>
      <c r="E6" s="57"/>
      <c r="F6" s="57"/>
      <c r="G6" s="3"/>
      <c r="H6" s="3"/>
      <c r="I6" s="3"/>
      <c r="J6" s="3"/>
      <c r="K6" s="3"/>
    </row>
    <row r="7" spans="1:11" ht="15.75">
      <c r="A7" s="28"/>
      <c r="B7" s="3"/>
      <c r="C7" s="3" t="s">
        <v>138</v>
      </c>
      <c r="D7" s="3"/>
      <c r="E7" s="3"/>
      <c r="F7" s="3"/>
      <c r="G7" s="3"/>
      <c r="H7" s="3"/>
      <c r="I7" s="3"/>
      <c r="J7" s="3"/>
      <c r="K7" s="3"/>
    </row>
    <row r="8" spans="1:11" ht="15.75">
      <c r="A8" s="28"/>
      <c r="B8" s="3"/>
      <c r="C8" s="3" t="s">
        <v>139</v>
      </c>
      <c r="D8" s="3"/>
      <c r="E8" s="3"/>
      <c r="F8" s="3"/>
      <c r="G8" s="3"/>
      <c r="H8" s="3"/>
      <c r="I8" s="3"/>
      <c r="J8" s="3"/>
      <c r="K8" s="3"/>
    </row>
    <row r="9" spans="1:11" ht="15.75">
      <c r="A9" s="28"/>
      <c r="B9" s="3"/>
      <c r="C9" s="57" t="s">
        <v>192</v>
      </c>
      <c r="D9" s="57"/>
      <c r="E9" s="57"/>
      <c r="F9" s="57"/>
      <c r="G9" s="57"/>
      <c r="H9" s="57"/>
      <c r="I9" s="57"/>
      <c r="J9" s="3"/>
      <c r="K9" s="3"/>
    </row>
    <row r="10" spans="1:11" ht="15.75">
      <c r="A10" s="28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28"/>
      <c r="B11" s="48" t="s">
        <v>29</v>
      </c>
      <c r="C11" s="48" t="s">
        <v>45</v>
      </c>
      <c r="D11" s="57"/>
      <c r="E11" s="57"/>
      <c r="F11" s="57"/>
      <c r="G11" s="3"/>
      <c r="H11" s="3"/>
      <c r="I11" s="3"/>
      <c r="J11" s="3"/>
      <c r="K11" s="3"/>
    </row>
    <row r="12" spans="1:11" ht="15.75">
      <c r="A12" s="28"/>
      <c r="B12" s="3"/>
      <c r="C12" s="3" t="s">
        <v>140</v>
      </c>
      <c r="D12" s="3"/>
      <c r="E12" s="3"/>
      <c r="F12" s="3"/>
      <c r="G12" s="3"/>
      <c r="H12" s="3"/>
      <c r="I12" s="3"/>
      <c r="J12" s="3"/>
      <c r="K12" s="3"/>
    </row>
    <row r="13" spans="1:11" ht="15.75">
      <c r="A13" s="28"/>
      <c r="B13" s="3"/>
      <c r="C13" s="3" t="s">
        <v>202</v>
      </c>
      <c r="D13" s="3"/>
      <c r="E13" s="3"/>
      <c r="F13" s="3"/>
      <c r="G13" s="3"/>
      <c r="H13" s="3"/>
      <c r="I13" s="3"/>
      <c r="J13" s="3"/>
      <c r="K13" s="3"/>
    </row>
    <row r="14" spans="1:11" ht="15.75">
      <c r="A14" s="28"/>
      <c r="B14" s="3"/>
      <c r="C14" s="3" t="s">
        <v>141</v>
      </c>
      <c r="D14" s="3"/>
      <c r="E14" s="3"/>
      <c r="F14" s="3"/>
      <c r="G14" s="3"/>
      <c r="H14" s="3"/>
      <c r="I14" s="3"/>
      <c r="J14" s="3"/>
      <c r="K14" s="3"/>
    </row>
    <row r="15" spans="1:11" ht="15.75">
      <c r="A15" s="28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2" ht="15.75">
      <c r="A16" s="28">
        <v>2</v>
      </c>
      <c r="B16" s="28" t="s">
        <v>47</v>
      </c>
    </row>
    <row r="17" spans="1:11" ht="15">
      <c r="A17" s="30"/>
      <c r="C17" s="3" t="s">
        <v>203</v>
      </c>
      <c r="D17" s="3"/>
      <c r="E17" s="3"/>
      <c r="F17" s="3"/>
      <c r="G17" s="3"/>
      <c r="H17" s="3"/>
      <c r="I17" s="3"/>
      <c r="J17" s="3"/>
      <c r="K17" s="3"/>
    </row>
    <row r="18" spans="1:11" ht="15">
      <c r="A18" s="30"/>
      <c r="C18" s="3" t="s">
        <v>142</v>
      </c>
      <c r="D18" s="3"/>
      <c r="E18" s="3"/>
      <c r="F18" s="3"/>
      <c r="G18" s="3"/>
      <c r="H18" s="3"/>
      <c r="I18" s="3"/>
      <c r="J18" s="3"/>
      <c r="K18" s="3"/>
    </row>
    <row r="19" spans="1:11" ht="15.75">
      <c r="A19" s="28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2" ht="15.75">
      <c r="A20" s="28">
        <v>3</v>
      </c>
      <c r="B20" s="28" t="s">
        <v>48</v>
      </c>
    </row>
    <row r="21" spans="2:11" ht="15">
      <c r="B21" s="3"/>
      <c r="C21" s="3" t="s">
        <v>204</v>
      </c>
      <c r="D21" s="3"/>
      <c r="E21" s="3"/>
      <c r="F21" s="3"/>
      <c r="G21" s="3"/>
      <c r="H21" s="3"/>
      <c r="I21" s="3"/>
      <c r="J21" s="3"/>
      <c r="K21" s="3"/>
    </row>
    <row r="22" spans="1:11" ht="15.75">
      <c r="A22" s="28"/>
      <c r="B22" s="3"/>
      <c r="C22" s="3" t="s">
        <v>143</v>
      </c>
      <c r="D22" s="3"/>
      <c r="E22" s="3"/>
      <c r="F22" s="3"/>
      <c r="G22" s="3"/>
      <c r="H22" s="3"/>
      <c r="I22" s="3"/>
      <c r="J22" s="3"/>
      <c r="K22" s="3"/>
    </row>
    <row r="23" spans="1:11" ht="15.75">
      <c r="A23" s="28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28">
        <v>4</v>
      </c>
      <c r="B24" s="28" t="s">
        <v>42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28"/>
      <c r="B25" s="3"/>
      <c r="C25" s="3"/>
      <c r="D25" s="3"/>
      <c r="E25" s="3"/>
      <c r="F25" s="3"/>
      <c r="G25" s="28"/>
      <c r="H25" s="32" t="s">
        <v>49</v>
      </c>
      <c r="I25" s="28"/>
      <c r="J25" s="3"/>
      <c r="K25" s="3"/>
    </row>
    <row r="26" spans="1:11" ht="15.75">
      <c r="A26" s="28"/>
      <c r="B26" s="3"/>
      <c r="C26" s="3"/>
      <c r="D26" s="3"/>
      <c r="E26" s="3"/>
      <c r="F26" s="3"/>
      <c r="G26" s="32" t="s">
        <v>116</v>
      </c>
      <c r="H26" s="28"/>
      <c r="I26" s="32" t="s">
        <v>205</v>
      </c>
      <c r="J26" s="3"/>
      <c r="K26" s="3"/>
    </row>
    <row r="27" spans="1:11" ht="15.75">
      <c r="A27" s="28"/>
      <c r="B27" s="3"/>
      <c r="C27" s="3"/>
      <c r="D27" s="3"/>
      <c r="E27" s="3"/>
      <c r="F27" s="3"/>
      <c r="G27" s="32" t="s">
        <v>24</v>
      </c>
      <c r="H27" s="28"/>
      <c r="I27" s="32" t="s">
        <v>50</v>
      </c>
      <c r="J27" s="3"/>
      <c r="K27" s="3"/>
    </row>
    <row r="28" spans="1:11" ht="15.75">
      <c r="A28" s="28"/>
      <c r="B28" s="3"/>
      <c r="C28" s="3"/>
      <c r="D28" s="3"/>
      <c r="E28" s="3"/>
      <c r="F28" s="3"/>
      <c r="G28" s="45" t="s">
        <v>197</v>
      </c>
      <c r="H28" s="28"/>
      <c r="I28" s="45" t="s">
        <v>197</v>
      </c>
      <c r="J28" s="3"/>
      <c r="K28" s="3"/>
    </row>
    <row r="29" spans="1:11" ht="15.75">
      <c r="A29" s="28"/>
      <c r="B29" s="3"/>
      <c r="C29" s="3"/>
      <c r="D29" s="3"/>
      <c r="E29" s="3"/>
      <c r="F29" s="3"/>
      <c r="G29" s="32" t="s">
        <v>4</v>
      </c>
      <c r="H29" s="32"/>
      <c r="I29" s="32" t="s">
        <v>4</v>
      </c>
      <c r="J29" s="3"/>
      <c r="K29" s="3"/>
    </row>
    <row r="30" spans="1:11" ht="15.75">
      <c r="A30" s="28"/>
      <c r="B30" s="3"/>
      <c r="C30" s="3"/>
      <c r="D30" s="3"/>
      <c r="E30" s="3"/>
      <c r="F30" s="3"/>
      <c r="J30" s="3"/>
      <c r="K30" s="3"/>
    </row>
    <row r="31" spans="1:11" ht="15.75">
      <c r="A31" s="28"/>
      <c r="B31" s="3"/>
      <c r="C31" s="3" t="s">
        <v>51</v>
      </c>
      <c r="D31" s="3"/>
      <c r="E31" s="3"/>
      <c r="F31" s="3"/>
      <c r="G31" s="33" t="e">
        <f>-calculation!#REF!</f>
        <v>#REF!</v>
      </c>
      <c r="H31" s="33"/>
      <c r="I31" s="34" t="e">
        <f>-calculation!#REF!</f>
        <v>#REF!</v>
      </c>
      <c r="J31" s="3"/>
      <c r="K31" s="3"/>
    </row>
    <row r="32" spans="1:11" ht="15.75">
      <c r="A32" s="28"/>
      <c r="B32" s="3"/>
      <c r="C32" s="3"/>
      <c r="D32" s="3"/>
      <c r="E32" s="3"/>
      <c r="F32" s="3"/>
      <c r="G32" s="33"/>
      <c r="H32" s="33"/>
      <c r="I32" s="34"/>
      <c r="J32" s="3"/>
      <c r="K32" s="3"/>
    </row>
    <row r="33" spans="1:11" ht="15.75">
      <c r="A33" s="28"/>
      <c r="B33" s="3"/>
      <c r="C33" s="3" t="s">
        <v>52</v>
      </c>
      <c r="D33" s="3"/>
      <c r="E33" s="3"/>
      <c r="F33" s="3"/>
      <c r="G33" s="34">
        <v>0</v>
      </c>
      <c r="H33" s="36"/>
      <c r="I33" s="34">
        <v>0</v>
      </c>
      <c r="J33" s="3"/>
      <c r="K33" s="3"/>
    </row>
    <row r="34" spans="1:11" ht="15.75">
      <c r="A34" s="28"/>
      <c r="B34" s="3"/>
      <c r="C34" s="3"/>
      <c r="D34" s="3"/>
      <c r="E34" s="3"/>
      <c r="F34" s="3"/>
      <c r="G34" s="36"/>
      <c r="H34" s="36"/>
      <c r="I34" s="31"/>
      <c r="J34" s="3"/>
      <c r="K34" s="3"/>
    </row>
    <row r="35" spans="1:11" ht="15.75">
      <c r="A35" s="28"/>
      <c r="B35" s="3"/>
      <c r="C35" s="3" t="s">
        <v>53</v>
      </c>
      <c r="D35" s="3"/>
      <c r="E35" s="3"/>
      <c r="F35" s="3"/>
      <c r="G35" s="34">
        <v>0</v>
      </c>
      <c r="H35" s="36"/>
      <c r="I35" s="34">
        <v>0</v>
      </c>
      <c r="J35" s="3"/>
      <c r="K35" s="3"/>
    </row>
    <row r="36" spans="1:11" ht="15.75">
      <c r="A36" s="28"/>
      <c r="B36" s="3"/>
      <c r="C36" s="3"/>
      <c r="D36" s="3"/>
      <c r="E36" s="3"/>
      <c r="F36" s="3"/>
      <c r="G36" s="25" t="e">
        <f>SUM(G31:G35)</f>
        <v>#REF!</v>
      </c>
      <c r="H36" s="25"/>
      <c r="I36" s="37" t="e">
        <f>I33+I35+I31</f>
        <v>#REF!</v>
      </c>
      <c r="J36" s="3"/>
      <c r="K36" s="3"/>
    </row>
    <row r="37" spans="1:11" ht="15.75">
      <c r="A37" s="28"/>
      <c r="B37" s="3"/>
      <c r="C37" s="3"/>
      <c r="D37" s="3"/>
      <c r="E37" s="3"/>
      <c r="F37" s="3"/>
      <c r="G37" s="33"/>
      <c r="H37" s="33"/>
      <c r="I37" s="31"/>
      <c r="J37" s="3"/>
      <c r="K37" s="3"/>
    </row>
    <row r="38" spans="1:11" ht="15.75">
      <c r="A38" s="28"/>
      <c r="B38" s="3"/>
      <c r="C38" s="3" t="s">
        <v>131</v>
      </c>
      <c r="D38" s="3"/>
      <c r="E38" s="3"/>
      <c r="F38" s="3"/>
      <c r="G38" s="34">
        <v>0</v>
      </c>
      <c r="H38" s="36"/>
      <c r="I38" s="34">
        <v>0</v>
      </c>
      <c r="J38" s="3"/>
      <c r="K38" s="3"/>
    </row>
    <row r="39" spans="1:11" ht="15.75">
      <c r="A39" s="28"/>
      <c r="B39" s="3"/>
      <c r="C39" s="3" t="s">
        <v>132</v>
      </c>
      <c r="D39" s="3"/>
      <c r="E39" s="3"/>
      <c r="F39" s="3"/>
      <c r="G39" s="33"/>
      <c r="H39" s="33"/>
      <c r="I39" s="3"/>
      <c r="J39" s="3"/>
      <c r="K39" s="3"/>
    </row>
    <row r="40" spans="1:11" ht="16.5" thickBot="1">
      <c r="A40" s="28"/>
      <c r="B40" s="3"/>
      <c r="C40" s="3"/>
      <c r="D40" s="3"/>
      <c r="E40" s="3"/>
      <c r="F40" s="3"/>
      <c r="G40" s="25" t="e">
        <f>G36+G38</f>
        <v>#REF!</v>
      </c>
      <c r="H40" s="25"/>
      <c r="I40" s="25" t="e">
        <f>I36+I38</f>
        <v>#REF!</v>
      </c>
      <c r="J40" s="3"/>
      <c r="K40" s="3"/>
    </row>
    <row r="41" spans="1:11" ht="16.5" thickTop="1">
      <c r="A41" s="28"/>
      <c r="B41" s="3"/>
      <c r="C41" s="3"/>
      <c r="D41" s="3"/>
      <c r="E41" s="3"/>
      <c r="F41" s="3"/>
      <c r="G41" s="38"/>
      <c r="H41" s="38"/>
      <c r="I41" s="26"/>
      <c r="J41" s="3"/>
      <c r="K41" s="3"/>
    </row>
    <row r="42" spans="1:11" ht="15.75">
      <c r="A42" s="28">
        <v>5</v>
      </c>
      <c r="B42" s="28" t="s">
        <v>54</v>
      </c>
      <c r="K42" s="3"/>
    </row>
    <row r="43" spans="2:10" ht="15">
      <c r="B43" s="3"/>
      <c r="C43" s="3" t="s">
        <v>211</v>
      </c>
      <c r="D43" s="3"/>
      <c r="E43" s="3"/>
      <c r="F43" s="3"/>
      <c r="G43" s="3"/>
      <c r="H43" s="3"/>
      <c r="I43" s="3"/>
      <c r="J43" s="3"/>
    </row>
    <row r="44" ht="15">
      <c r="K44" s="3"/>
    </row>
    <row r="45" spans="1:2" ht="15.75">
      <c r="A45" s="28">
        <v>6</v>
      </c>
      <c r="B45" s="28" t="s">
        <v>55</v>
      </c>
    </row>
    <row r="46" spans="2:10" ht="15">
      <c r="B46" s="3"/>
      <c r="C46" s="3" t="s">
        <v>56</v>
      </c>
      <c r="D46" s="3"/>
      <c r="E46" s="3"/>
      <c r="F46" s="3"/>
      <c r="G46" s="3"/>
      <c r="H46" s="3"/>
      <c r="I46" s="3"/>
      <c r="J46" s="3"/>
    </row>
    <row r="47" ht="15">
      <c r="K47" s="3"/>
    </row>
    <row r="48" spans="1:2" ht="15.75">
      <c r="A48" s="28">
        <v>7</v>
      </c>
      <c r="B48" s="28" t="s">
        <v>57</v>
      </c>
    </row>
    <row r="49" spans="2:10" ht="15">
      <c r="B49" s="3"/>
      <c r="C49" s="3" t="s">
        <v>58</v>
      </c>
      <c r="D49" s="3"/>
      <c r="E49" s="3"/>
      <c r="F49" s="3"/>
      <c r="G49" s="3"/>
      <c r="H49" s="3"/>
      <c r="I49" s="3"/>
      <c r="J49" s="3"/>
    </row>
    <row r="50" ht="15">
      <c r="K50" s="3"/>
    </row>
    <row r="51" ht="15">
      <c r="K51" s="3"/>
    </row>
    <row r="52" ht="15">
      <c r="K52" s="3"/>
    </row>
    <row r="53" spans="1:2" ht="15.75">
      <c r="A53" s="28">
        <v>8</v>
      </c>
      <c r="B53" s="28" t="s">
        <v>60</v>
      </c>
    </row>
    <row r="54" spans="2:10" ht="15">
      <c r="B54" s="3"/>
      <c r="C54" s="3" t="s">
        <v>250</v>
      </c>
      <c r="D54" s="3"/>
      <c r="E54" s="3"/>
      <c r="F54" s="3"/>
      <c r="G54" s="3"/>
      <c r="H54" s="3"/>
      <c r="I54" s="3"/>
      <c r="J54" s="3"/>
    </row>
    <row r="55" spans="1:11" ht="15.75">
      <c r="A55" s="28"/>
      <c r="B55" s="3"/>
      <c r="C55" s="3" t="s">
        <v>251</v>
      </c>
      <c r="D55" s="3"/>
      <c r="E55" s="3"/>
      <c r="F55" s="3"/>
      <c r="G55" s="3"/>
      <c r="H55" s="3"/>
      <c r="I55" s="3"/>
      <c r="J55" s="3"/>
      <c r="K55" s="3"/>
    </row>
    <row r="56" spans="1:11" ht="15.75">
      <c r="A56" s="28"/>
      <c r="B56" s="3"/>
      <c r="C56" s="3" t="s">
        <v>252</v>
      </c>
      <c r="D56" s="3"/>
      <c r="E56" s="3"/>
      <c r="F56" s="3"/>
      <c r="G56" s="3"/>
      <c r="H56" s="3"/>
      <c r="I56" s="3"/>
      <c r="J56" s="3"/>
      <c r="K56" s="3"/>
    </row>
    <row r="57" spans="1:11" ht="15.75">
      <c r="A57" s="28"/>
      <c r="B57" s="3"/>
      <c r="C57" s="3" t="s">
        <v>231</v>
      </c>
      <c r="D57" s="3"/>
      <c r="E57" s="3"/>
      <c r="F57" s="3"/>
      <c r="G57" s="3"/>
      <c r="H57" s="3"/>
      <c r="I57" s="3"/>
      <c r="J57" s="3"/>
      <c r="K57" s="3"/>
    </row>
    <row r="58" spans="1:11" ht="15.75">
      <c r="A58" s="28"/>
      <c r="B58" s="3"/>
      <c r="C58" s="3" t="s">
        <v>232</v>
      </c>
      <c r="D58" s="3"/>
      <c r="E58" s="3"/>
      <c r="F58" s="3"/>
      <c r="G58" s="3"/>
      <c r="H58" s="3"/>
      <c r="I58" s="3"/>
      <c r="J58" s="3"/>
      <c r="K58" s="3"/>
    </row>
    <row r="59" spans="1:11" ht="15.75">
      <c r="A59" s="28"/>
      <c r="B59" s="3"/>
      <c r="C59" s="3" t="s">
        <v>233</v>
      </c>
      <c r="D59" s="3"/>
      <c r="E59" s="3"/>
      <c r="F59" s="3"/>
      <c r="G59" s="3"/>
      <c r="H59" s="3"/>
      <c r="I59" s="3"/>
      <c r="J59" s="3"/>
      <c r="K59" s="3"/>
    </row>
    <row r="60" spans="1:11" ht="15.75">
      <c r="A60" s="28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>
      <c r="A61" s="28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>
      <c r="A62" s="28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>
      <c r="A63" s="28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>
      <c r="A64" s="28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>
      <c r="A65" s="28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>
      <c r="A66" s="28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>
      <c r="A67" s="28">
        <v>9</v>
      </c>
      <c r="B67" s="28" t="s">
        <v>144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5.75">
      <c r="A68" s="28"/>
      <c r="B68" s="61" t="s">
        <v>44</v>
      </c>
      <c r="C68" s="3" t="s">
        <v>193</v>
      </c>
      <c r="D68" s="3"/>
      <c r="E68" s="3"/>
      <c r="F68" s="3"/>
      <c r="G68" s="3"/>
      <c r="H68" s="3"/>
      <c r="I68" s="3"/>
      <c r="J68" s="3"/>
      <c r="K68" s="3"/>
    </row>
    <row r="69" spans="1:11" ht="15.75">
      <c r="A69" s="28"/>
      <c r="B69" s="3"/>
      <c r="C69" s="3" t="s">
        <v>194</v>
      </c>
      <c r="D69" s="3"/>
      <c r="E69" s="3"/>
      <c r="F69" s="3"/>
      <c r="G69" s="3"/>
      <c r="H69" s="3"/>
      <c r="I69" s="3"/>
      <c r="J69" s="3"/>
      <c r="K69" s="3"/>
    </row>
    <row r="70" spans="1:11" ht="15.75">
      <c r="A70" s="28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>
      <c r="A71" s="28"/>
      <c r="B71" s="3" t="s">
        <v>27</v>
      </c>
      <c r="C71" s="3" t="s">
        <v>145</v>
      </c>
      <c r="D71" s="3"/>
      <c r="E71" s="3"/>
      <c r="F71" s="3"/>
      <c r="G71" s="3"/>
      <c r="H71" s="3"/>
      <c r="I71" s="3"/>
      <c r="J71" s="3"/>
      <c r="K71" s="3"/>
    </row>
    <row r="72" spans="1:11" ht="15.75">
      <c r="A72" s="28"/>
      <c r="B72" s="3"/>
      <c r="C72" s="3" t="s">
        <v>146</v>
      </c>
      <c r="D72" s="3"/>
      <c r="E72" s="3"/>
      <c r="F72" s="3"/>
      <c r="G72" s="3"/>
      <c r="H72" s="3"/>
      <c r="I72" s="3"/>
      <c r="J72" s="3"/>
      <c r="K72" s="3"/>
    </row>
    <row r="73" spans="1:11" ht="15.75">
      <c r="A73" s="28"/>
      <c r="B73" s="3"/>
      <c r="C73" s="3" t="s">
        <v>147</v>
      </c>
      <c r="D73" s="3"/>
      <c r="E73" s="3"/>
      <c r="F73" s="3"/>
      <c r="G73" s="3"/>
      <c r="H73" s="3"/>
      <c r="I73" s="3"/>
      <c r="J73" s="3"/>
      <c r="K73" s="3"/>
    </row>
    <row r="74" spans="1:11" ht="15.75">
      <c r="A74" s="28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>
      <c r="A75" s="28"/>
      <c r="B75" s="3" t="s">
        <v>29</v>
      </c>
      <c r="C75" s="3" t="s">
        <v>148</v>
      </c>
      <c r="D75" s="3"/>
      <c r="E75" s="3"/>
      <c r="F75" s="3"/>
      <c r="G75" s="3"/>
      <c r="H75" s="3"/>
      <c r="I75" s="3"/>
      <c r="J75" s="3"/>
      <c r="K75" s="3"/>
    </row>
    <row r="76" spans="1:11" ht="15.75">
      <c r="A76" s="28"/>
      <c r="B76" s="3"/>
      <c r="C76" s="3" t="s">
        <v>149</v>
      </c>
      <c r="D76" s="3"/>
      <c r="E76" s="3"/>
      <c r="F76" s="3"/>
      <c r="G76" s="3"/>
      <c r="H76" s="3"/>
      <c r="I76" s="3"/>
      <c r="J76" s="3"/>
      <c r="K76" s="3"/>
    </row>
    <row r="77" spans="1:11" ht="15.75">
      <c r="A77" s="28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>
      <c r="A78" s="28"/>
      <c r="B78" s="3" t="s">
        <v>30</v>
      </c>
      <c r="C78" s="3" t="s">
        <v>150</v>
      </c>
      <c r="D78" s="3"/>
      <c r="E78" s="3"/>
      <c r="F78" s="3"/>
      <c r="G78" s="3"/>
      <c r="H78" s="3"/>
      <c r="I78" s="3"/>
      <c r="J78" s="3"/>
      <c r="K78" s="3"/>
    </row>
    <row r="79" spans="1:11" ht="15.75">
      <c r="A79" s="28"/>
      <c r="B79" s="3"/>
      <c r="C79" s="3" t="s">
        <v>151</v>
      </c>
      <c r="D79" s="3"/>
      <c r="E79" s="3"/>
      <c r="F79" s="3"/>
      <c r="G79" s="3"/>
      <c r="H79" s="3"/>
      <c r="I79" s="3"/>
      <c r="J79" s="3"/>
      <c r="K79" s="3"/>
    </row>
    <row r="80" spans="1:11" ht="15.75">
      <c r="A80" s="28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0" ht="15.75">
      <c r="A81" s="28"/>
      <c r="B81" s="3" t="s">
        <v>35</v>
      </c>
      <c r="C81" s="3" t="s">
        <v>152</v>
      </c>
      <c r="D81" s="3"/>
      <c r="E81" s="3"/>
      <c r="F81" s="3"/>
      <c r="G81" s="3"/>
      <c r="H81" s="3"/>
      <c r="I81" s="3"/>
      <c r="J81" s="3"/>
    </row>
    <row r="82" spans="1:11" ht="15.75">
      <c r="A82" s="28"/>
      <c r="B82" s="3"/>
      <c r="C82" s="3" t="s">
        <v>153</v>
      </c>
      <c r="D82" s="3"/>
      <c r="E82" s="3"/>
      <c r="F82" s="3"/>
      <c r="G82" s="3"/>
      <c r="H82" s="3"/>
      <c r="I82" s="3"/>
      <c r="J82" s="3"/>
      <c r="K82" s="3"/>
    </row>
    <row r="83" spans="1:11" ht="15.75">
      <c r="A83" s="28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>
      <c r="A84" s="28"/>
      <c r="B84" s="3" t="s">
        <v>36</v>
      </c>
      <c r="C84" s="3" t="s">
        <v>195</v>
      </c>
      <c r="D84" s="3"/>
      <c r="E84" s="3"/>
      <c r="F84" s="3"/>
      <c r="G84" s="3"/>
      <c r="H84" s="3"/>
      <c r="I84" s="3"/>
      <c r="J84" s="3"/>
      <c r="K84" s="3"/>
    </row>
    <row r="85" spans="1:11" ht="15.75">
      <c r="A85" s="28"/>
      <c r="B85" s="3"/>
      <c r="C85" s="3" t="s">
        <v>196</v>
      </c>
      <c r="D85" s="3"/>
      <c r="E85" s="3"/>
      <c r="F85" s="3"/>
      <c r="G85" s="3"/>
      <c r="H85" s="3"/>
      <c r="I85" s="3"/>
      <c r="J85" s="3"/>
      <c r="K85" s="3"/>
    </row>
    <row r="86" spans="1:11" ht="15.75">
      <c r="A86" s="28"/>
      <c r="B86" s="3"/>
      <c r="C86" s="3"/>
      <c r="K86" s="3"/>
    </row>
    <row r="87" spans="1:11" ht="15.75">
      <c r="A87" s="28"/>
      <c r="B87" s="61" t="s">
        <v>46</v>
      </c>
      <c r="C87" s="3" t="s">
        <v>228</v>
      </c>
      <c r="K87" s="3"/>
    </row>
    <row r="88" spans="1:11" ht="15.75">
      <c r="A88" s="28"/>
      <c r="B88" s="3"/>
      <c r="C88" s="3" t="s">
        <v>225</v>
      </c>
      <c r="K88" s="3"/>
    </row>
    <row r="89" spans="1:11" ht="15.75">
      <c r="A89" s="28"/>
      <c r="B89" s="3"/>
      <c r="C89" s="3" t="s">
        <v>226</v>
      </c>
      <c r="K89" s="3"/>
    </row>
    <row r="90" spans="1:11" ht="15.75">
      <c r="A90" s="28"/>
      <c r="B90" s="3"/>
      <c r="C90" s="3"/>
      <c r="K90" s="3"/>
    </row>
    <row r="91" spans="1:11" ht="15.75">
      <c r="A91" s="28">
        <v>10</v>
      </c>
      <c r="B91" s="28" t="s">
        <v>61</v>
      </c>
      <c r="K91" s="3"/>
    </row>
    <row r="92" spans="2:11" ht="15">
      <c r="B92" s="3"/>
      <c r="C92" s="3" t="s">
        <v>107</v>
      </c>
      <c r="D92" s="3"/>
      <c r="E92" s="3"/>
      <c r="F92" s="3"/>
      <c r="G92" s="3"/>
      <c r="H92" s="3"/>
      <c r="I92" s="3"/>
      <c r="J92" s="3"/>
      <c r="K92" s="3"/>
    </row>
    <row r="93" spans="1:11" ht="15.75">
      <c r="A93" s="28"/>
      <c r="B93" s="3"/>
      <c r="C93" s="3" t="s">
        <v>62</v>
      </c>
      <c r="D93" s="3"/>
      <c r="E93" s="3"/>
      <c r="F93" s="3"/>
      <c r="G93" s="3"/>
      <c r="H93" s="3"/>
      <c r="I93" s="3"/>
      <c r="J93" s="3"/>
      <c r="K93" s="3"/>
    </row>
    <row r="94" spans="1:11" ht="15.75">
      <c r="A94" s="28"/>
      <c r="B94" s="3"/>
      <c r="C94" s="3" t="s">
        <v>63</v>
      </c>
      <c r="D94" s="3"/>
      <c r="E94" s="3"/>
      <c r="F94" s="3"/>
      <c r="G94" s="3"/>
      <c r="H94" s="3"/>
      <c r="I94" s="3"/>
      <c r="J94" s="3"/>
      <c r="K94" s="3"/>
    </row>
    <row r="95" spans="1:11" ht="15.75">
      <c r="A95" s="28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5.75">
      <c r="A96" s="28">
        <v>11</v>
      </c>
      <c r="B96" s="28" t="s">
        <v>108</v>
      </c>
      <c r="K96" s="3"/>
    </row>
    <row r="97" spans="2:11" ht="15">
      <c r="B97" s="3"/>
      <c r="C97" s="3" t="s">
        <v>125</v>
      </c>
      <c r="D97" s="3"/>
      <c r="E97" s="3"/>
      <c r="F97" s="3"/>
      <c r="G97" s="3"/>
      <c r="H97" s="3"/>
      <c r="I97" s="3"/>
      <c r="J97" s="3"/>
      <c r="K97" s="3"/>
    </row>
    <row r="98" spans="1:11" ht="15.75">
      <c r="A98" s="28"/>
      <c r="B98" s="3"/>
      <c r="C98" s="3" t="s">
        <v>126</v>
      </c>
      <c r="D98" s="3"/>
      <c r="E98" s="3"/>
      <c r="F98" s="3"/>
      <c r="G98" s="3"/>
      <c r="H98" s="3"/>
      <c r="I98" s="3"/>
      <c r="J98" s="3"/>
      <c r="K98" s="3"/>
    </row>
    <row r="99" spans="1:11" ht="15.75">
      <c r="A99" s="28"/>
      <c r="B99" s="3"/>
      <c r="C99" s="3" t="s">
        <v>154</v>
      </c>
      <c r="D99" s="3"/>
      <c r="E99" s="3"/>
      <c r="F99" s="3"/>
      <c r="G99" s="3"/>
      <c r="H99" s="3"/>
      <c r="I99" s="3"/>
      <c r="J99" s="3"/>
      <c r="K99" s="3"/>
    </row>
    <row r="100" spans="1:11" ht="15.75">
      <c r="A100" s="28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.75">
      <c r="A101" s="28"/>
      <c r="B101" s="3"/>
      <c r="C101" s="62" t="s">
        <v>127</v>
      </c>
      <c r="D101" s="3"/>
      <c r="E101" s="3"/>
      <c r="F101" s="3"/>
      <c r="G101" s="62" t="s">
        <v>130</v>
      </c>
      <c r="H101" s="3"/>
      <c r="I101" s="63" t="s">
        <v>128</v>
      </c>
      <c r="J101" s="3"/>
      <c r="K101" s="3"/>
    </row>
    <row r="102" spans="1:11" ht="15.75">
      <c r="A102" s="28"/>
      <c r="B102" s="3"/>
      <c r="C102" s="3" t="s">
        <v>155</v>
      </c>
      <c r="D102" s="3"/>
      <c r="E102" s="3"/>
      <c r="F102" s="3"/>
      <c r="G102" s="41" t="s">
        <v>117</v>
      </c>
      <c r="H102" s="3"/>
      <c r="I102" s="34">
        <v>8850000</v>
      </c>
      <c r="J102" s="3"/>
      <c r="K102" s="3"/>
    </row>
    <row r="103" spans="1:11" ht="15.75">
      <c r="A103" s="28"/>
      <c r="B103" s="3"/>
      <c r="C103" s="3" t="s">
        <v>156</v>
      </c>
      <c r="D103" s="3"/>
      <c r="E103" s="3"/>
      <c r="F103" s="3"/>
      <c r="G103" s="41" t="s">
        <v>216</v>
      </c>
      <c r="H103" s="3"/>
      <c r="I103" s="34">
        <v>26550000</v>
      </c>
      <c r="J103" s="3"/>
      <c r="K103" s="3"/>
    </row>
    <row r="104" spans="1:11" ht="15.75">
      <c r="A104" s="28"/>
      <c r="B104" s="3"/>
      <c r="C104" s="3" t="s">
        <v>157</v>
      </c>
      <c r="D104" s="3"/>
      <c r="E104" s="3"/>
      <c r="F104" s="3"/>
      <c r="G104" s="41" t="s">
        <v>118</v>
      </c>
      <c r="H104" s="3"/>
      <c r="I104" s="34">
        <v>264000</v>
      </c>
      <c r="J104" s="3"/>
      <c r="K104" s="3"/>
    </row>
    <row r="105" spans="1:11" ht="15.75">
      <c r="A105" s="28"/>
      <c r="B105" s="3"/>
      <c r="C105" s="3" t="s">
        <v>158</v>
      </c>
      <c r="D105" s="3"/>
      <c r="E105" s="3"/>
      <c r="F105" s="3"/>
      <c r="G105" s="41" t="s">
        <v>118</v>
      </c>
      <c r="H105" s="3"/>
      <c r="I105" s="34">
        <v>306000</v>
      </c>
      <c r="J105" s="3"/>
      <c r="K105" s="3"/>
    </row>
    <row r="106" spans="1:11" ht="15.75">
      <c r="A106" s="28"/>
      <c r="B106" s="3"/>
      <c r="C106" s="3" t="s">
        <v>206</v>
      </c>
      <c r="D106" s="3"/>
      <c r="E106" s="3"/>
      <c r="F106" s="3"/>
      <c r="G106" s="41" t="s">
        <v>118</v>
      </c>
      <c r="H106" s="3"/>
      <c r="I106" s="34">
        <v>551000</v>
      </c>
      <c r="J106" s="3"/>
      <c r="K106" s="3"/>
    </row>
    <row r="107" spans="1:11" ht="15.75">
      <c r="A107" s="28"/>
      <c r="B107" s="3"/>
      <c r="C107" s="3" t="s">
        <v>207</v>
      </c>
      <c r="D107" s="3"/>
      <c r="E107" s="3"/>
      <c r="F107" s="3"/>
      <c r="G107" s="41" t="s">
        <v>118</v>
      </c>
      <c r="H107" s="3"/>
      <c r="I107" s="34">
        <v>22000</v>
      </c>
      <c r="J107" s="3"/>
      <c r="K107" s="3"/>
    </row>
    <row r="108" spans="1:11" ht="15.75">
      <c r="A108" s="28"/>
      <c r="B108" s="3"/>
      <c r="C108" s="3"/>
      <c r="D108" s="3"/>
      <c r="E108" s="3"/>
      <c r="F108" s="3"/>
      <c r="G108" s="41"/>
      <c r="H108" s="3"/>
      <c r="I108" s="41"/>
      <c r="J108" s="3"/>
      <c r="K108" s="3"/>
    </row>
    <row r="109" spans="1:11" ht="15.75">
      <c r="A109" s="28"/>
      <c r="B109" s="3"/>
      <c r="C109" s="3" t="s">
        <v>159</v>
      </c>
      <c r="D109" s="3"/>
      <c r="E109" s="3"/>
      <c r="F109" s="3"/>
      <c r="G109" s="41"/>
      <c r="H109" s="3"/>
      <c r="I109" s="3"/>
      <c r="J109" s="3"/>
      <c r="K109" s="3"/>
    </row>
    <row r="110" spans="1:11" ht="15.75">
      <c r="A110" s="28"/>
      <c r="B110" s="3"/>
      <c r="C110" s="3" t="s">
        <v>208</v>
      </c>
      <c r="D110" s="3"/>
      <c r="E110" s="3"/>
      <c r="F110" s="3"/>
      <c r="G110" s="41"/>
      <c r="H110" s="3"/>
      <c r="I110" s="3"/>
      <c r="J110" s="3"/>
      <c r="K110" s="3"/>
    </row>
    <row r="111" spans="1:11" ht="15.75">
      <c r="A111" s="28"/>
      <c r="B111" s="3"/>
      <c r="C111" s="3" t="s">
        <v>160</v>
      </c>
      <c r="D111" s="3"/>
      <c r="E111" s="3"/>
      <c r="F111" s="3"/>
      <c r="G111" s="41"/>
      <c r="H111" s="3"/>
      <c r="I111" s="3"/>
      <c r="J111" s="3"/>
      <c r="K111" s="3"/>
    </row>
    <row r="112" spans="1:11" ht="15.75">
      <c r="A112" s="28"/>
      <c r="B112" s="3"/>
      <c r="C112" s="3"/>
      <c r="D112" s="3"/>
      <c r="E112" s="3"/>
      <c r="F112" s="3"/>
      <c r="G112" s="41"/>
      <c r="H112" s="3"/>
      <c r="I112" s="3"/>
      <c r="J112" s="3"/>
      <c r="K112" s="3"/>
    </row>
    <row r="113" spans="1:11" ht="15.75">
      <c r="A113" s="28">
        <v>12</v>
      </c>
      <c r="B113" s="28" t="s">
        <v>64</v>
      </c>
      <c r="J113" s="3"/>
      <c r="K113" s="3"/>
    </row>
    <row r="114" spans="3:11" ht="15.75">
      <c r="C114" s="3"/>
      <c r="D114" s="3"/>
      <c r="E114" s="3"/>
      <c r="F114" s="3"/>
      <c r="G114" s="28"/>
      <c r="H114" s="32" t="s">
        <v>49</v>
      </c>
      <c r="I114" s="28"/>
      <c r="J114" s="3"/>
      <c r="K114" s="3"/>
    </row>
    <row r="115" spans="1:11" ht="15.75">
      <c r="A115" s="28"/>
      <c r="B115" s="3"/>
      <c r="C115" s="3"/>
      <c r="D115" s="3"/>
      <c r="E115" s="3"/>
      <c r="F115" s="3"/>
      <c r="G115" s="32" t="s">
        <v>209</v>
      </c>
      <c r="H115" s="28"/>
      <c r="I115" s="32" t="s">
        <v>65</v>
      </c>
      <c r="J115" s="3"/>
      <c r="K115" s="3"/>
    </row>
    <row r="116" spans="1:11" ht="15.75">
      <c r="A116" s="28"/>
      <c r="B116" s="3"/>
      <c r="C116" s="3"/>
      <c r="D116" s="3"/>
      <c r="E116" s="3"/>
      <c r="F116" s="3"/>
      <c r="G116" s="32" t="s">
        <v>50</v>
      </c>
      <c r="H116" s="28"/>
      <c r="I116" s="32" t="s">
        <v>66</v>
      </c>
      <c r="J116" s="3"/>
      <c r="K116" s="3"/>
    </row>
    <row r="117" spans="1:11" ht="15.75">
      <c r="A117" s="28"/>
      <c r="B117" s="3"/>
      <c r="C117" s="3"/>
      <c r="D117" s="3"/>
      <c r="E117" s="3"/>
      <c r="F117" s="3"/>
      <c r="G117" s="52" t="s">
        <v>197</v>
      </c>
      <c r="H117" s="28"/>
      <c r="I117" s="32" t="s">
        <v>3</v>
      </c>
      <c r="J117" s="3"/>
      <c r="K117" s="3"/>
    </row>
    <row r="118" spans="1:11" ht="15.75">
      <c r="A118" s="28"/>
      <c r="B118" s="3"/>
      <c r="C118" s="3"/>
      <c r="D118" s="3"/>
      <c r="E118" s="3"/>
      <c r="F118" s="3"/>
      <c r="G118" s="32" t="s">
        <v>4</v>
      </c>
      <c r="H118" s="32"/>
      <c r="I118" s="32" t="s">
        <v>4</v>
      </c>
      <c r="J118" s="3"/>
      <c r="K118" s="3"/>
    </row>
    <row r="119" spans="1:11" ht="15.75">
      <c r="A119" s="28"/>
      <c r="B119" s="3"/>
      <c r="C119" s="3" t="s">
        <v>67</v>
      </c>
      <c r="D119" s="3"/>
      <c r="E119" s="3"/>
      <c r="F119" s="3"/>
      <c r="G119" s="33">
        <v>5000</v>
      </c>
      <c r="H119" s="33"/>
      <c r="I119" s="33">
        <v>5000</v>
      </c>
      <c r="J119" s="3"/>
      <c r="K119" s="3"/>
    </row>
    <row r="120" spans="1:10" ht="15.75">
      <c r="A120" s="28"/>
      <c r="B120" s="3"/>
      <c r="C120" s="3"/>
      <c r="D120" s="3"/>
      <c r="E120" s="3"/>
      <c r="F120" s="3"/>
      <c r="G120" s="33"/>
      <c r="H120" s="33"/>
      <c r="I120" s="33"/>
      <c r="J120" s="3"/>
    </row>
    <row r="121" spans="1:11" ht="15.75">
      <c r="A121" s="28"/>
      <c r="B121" s="3"/>
      <c r="C121" s="3" t="s">
        <v>68</v>
      </c>
      <c r="D121" s="3"/>
      <c r="E121" s="3"/>
      <c r="F121" s="3"/>
      <c r="G121" s="33">
        <v>13579</v>
      </c>
      <c r="H121" s="33"/>
      <c r="I121" s="33">
        <v>9270</v>
      </c>
      <c r="J121" s="3"/>
      <c r="K121" s="3"/>
    </row>
    <row r="122" spans="1:10" ht="15.75">
      <c r="A122" s="28"/>
      <c r="B122" s="3"/>
      <c r="C122" s="3"/>
      <c r="D122" s="3"/>
      <c r="E122" s="3"/>
      <c r="F122" s="3"/>
      <c r="G122" s="33"/>
      <c r="H122" s="33"/>
      <c r="I122" s="33"/>
      <c r="J122" s="3"/>
    </row>
    <row r="123" spans="1:11" ht="15.75">
      <c r="A123" s="28"/>
      <c r="B123" s="3"/>
      <c r="C123" s="3" t="s">
        <v>69</v>
      </c>
      <c r="D123" s="3"/>
      <c r="E123" s="3"/>
      <c r="F123" s="3"/>
      <c r="G123" s="33">
        <v>2133</v>
      </c>
      <c r="H123" s="33"/>
      <c r="I123" s="33">
        <f>11497+164</f>
        <v>11661</v>
      </c>
      <c r="J123" s="3"/>
      <c r="K123" s="3"/>
    </row>
    <row r="124" spans="1:11" ht="16.5" thickBot="1">
      <c r="A124" s="28"/>
      <c r="B124" s="3"/>
      <c r="C124" s="3"/>
      <c r="D124" s="3"/>
      <c r="E124" s="3"/>
      <c r="F124" s="3"/>
      <c r="G124" s="25">
        <f>SUM(G119:G123)</f>
        <v>20712</v>
      </c>
      <c r="H124" s="33"/>
      <c r="I124" s="25">
        <f>SUM(I119:I123)</f>
        <v>25931</v>
      </c>
      <c r="K124" s="3"/>
    </row>
    <row r="125" spans="1:11" ht="16.5" thickTop="1">
      <c r="A125" s="28"/>
      <c r="B125" s="3"/>
      <c r="C125" s="3"/>
      <c r="D125" s="3"/>
      <c r="E125" s="3"/>
      <c r="F125" s="3"/>
      <c r="G125" s="38"/>
      <c r="H125" s="33"/>
      <c r="I125" s="38"/>
      <c r="K125" s="3"/>
    </row>
    <row r="126" spans="10:11" ht="15">
      <c r="J126" s="3"/>
      <c r="K126" s="3"/>
    </row>
    <row r="127" spans="10:11" ht="15">
      <c r="J127" s="3"/>
      <c r="K127" s="3"/>
    </row>
    <row r="128" spans="10:11" ht="15">
      <c r="J128" s="3"/>
      <c r="K128" s="3"/>
    </row>
    <row r="129" spans="1:11" ht="15.75">
      <c r="A129" s="28">
        <v>12</v>
      </c>
      <c r="G129" s="28"/>
      <c r="H129" s="32" t="s">
        <v>49</v>
      </c>
      <c r="I129" s="28"/>
      <c r="J129" s="3"/>
      <c r="K129" s="3"/>
    </row>
    <row r="130" spans="7:11" ht="15.75">
      <c r="G130" s="32" t="s">
        <v>209</v>
      </c>
      <c r="H130" s="28"/>
      <c r="I130" s="32" t="s">
        <v>65</v>
      </c>
      <c r="J130" s="3"/>
      <c r="K130" s="3"/>
    </row>
    <row r="131" spans="7:11" ht="15.75">
      <c r="G131" s="32" t="s">
        <v>50</v>
      </c>
      <c r="H131" s="28"/>
      <c r="I131" s="32" t="s">
        <v>66</v>
      </c>
      <c r="J131" s="3"/>
      <c r="K131" s="3"/>
    </row>
    <row r="132" spans="7:11" ht="15.75">
      <c r="G132" s="52" t="str">
        <f>+G117</f>
        <v>30 JUNE 2000</v>
      </c>
      <c r="H132" s="28"/>
      <c r="I132" s="32" t="s">
        <v>3</v>
      </c>
      <c r="J132" s="3"/>
      <c r="K132" s="3"/>
    </row>
    <row r="133" spans="7:11" ht="15.75">
      <c r="G133" s="32" t="s">
        <v>4</v>
      </c>
      <c r="H133" s="32"/>
      <c r="I133" s="32" t="s">
        <v>4</v>
      </c>
      <c r="J133" s="3"/>
      <c r="K133" s="3"/>
    </row>
    <row r="134" spans="10:11" ht="15">
      <c r="J134" s="3"/>
      <c r="K134" s="3"/>
    </row>
    <row r="135" spans="10:11" ht="15">
      <c r="J135" s="3"/>
      <c r="K135" s="3"/>
    </row>
    <row r="136" spans="1:11" ht="15.75">
      <c r="A136" s="28"/>
      <c r="B136" s="3"/>
      <c r="C136" s="28" t="s">
        <v>70</v>
      </c>
      <c r="D136" s="3"/>
      <c r="E136" s="3"/>
      <c r="F136" s="3"/>
      <c r="G136" s="41" t="s">
        <v>4</v>
      </c>
      <c r="H136" s="41"/>
      <c r="I136" s="41" t="s">
        <v>4</v>
      </c>
      <c r="J136" s="3"/>
      <c r="K136" s="3"/>
    </row>
    <row r="137" spans="1:11" ht="15.75">
      <c r="A137" s="28"/>
      <c r="B137" s="3"/>
      <c r="C137" s="48" t="s">
        <v>71</v>
      </c>
      <c r="D137" s="3"/>
      <c r="E137" s="3"/>
      <c r="F137" s="3"/>
      <c r="G137" s="33"/>
      <c r="H137" s="33"/>
      <c r="I137" s="33"/>
      <c r="J137" s="3"/>
      <c r="K137" s="3"/>
    </row>
    <row r="138" spans="1:11" ht="15.75">
      <c r="A138" s="28"/>
      <c r="B138" s="3" t="s">
        <v>133</v>
      </c>
      <c r="C138" s="3" t="s">
        <v>72</v>
      </c>
      <c r="D138" s="3"/>
      <c r="E138" s="3"/>
      <c r="F138" s="3"/>
      <c r="G138" s="33"/>
      <c r="H138" s="33"/>
      <c r="I138" s="33"/>
      <c r="K138" s="3"/>
    </row>
    <row r="139" spans="1:11" ht="15.75">
      <c r="A139" s="28"/>
      <c r="B139" s="3"/>
      <c r="C139" s="3" t="s">
        <v>73</v>
      </c>
      <c r="D139" s="3"/>
      <c r="E139" s="3"/>
      <c r="F139" s="3"/>
      <c r="G139" s="33"/>
      <c r="H139" s="33"/>
      <c r="I139" s="33"/>
      <c r="J139" s="3"/>
      <c r="K139" s="3"/>
    </row>
    <row r="140" spans="3:11" ht="15">
      <c r="C140" s="3" t="s">
        <v>74</v>
      </c>
      <c r="K140" s="3"/>
    </row>
    <row r="141" spans="1:11" ht="15.75">
      <c r="A141" s="28"/>
      <c r="B141" s="3"/>
      <c r="C141" s="3" t="s">
        <v>75</v>
      </c>
      <c r="D141" s="3"/>
      <c r="E141" s="3"/>
      <c r="F141" s="3"/>
      <c r="G141" s="33">
        <v>131</v>
      </c>
      <c r="H141" s="33"/>
      <c r="I141" s="33">
        <v>411</v>
      </c>
      <c r="J141" s="3"/>
      <c r="K141" s="3"/>
    </row>
    <row r="142" spans="10:11" ht="15">
      <c r="J142" s="3"/>
      <c r="K142" s="3"/>
    </row>
    <row r="143" spans="1:11" ht="15.75">
      <c r="A143" s="28"/>
      <c r="B143" s="3" t="s">
        <v>134</v>
      </c>
      <c r="C143" s="3" t="s">
        <v>76</v>
      </c>
      <c r="D143" s="3"/>
      <c r="E143" s="3"/>
      <c r="F143" s="3"/>
      <c r="G143" s="33"/>
      <c r="H143" s="33"/>
      <c r="I143" s="33"/>
      <c r="J143" s="3"/>
      <c r="K143" s="3"/>
    </row>
    <row r="144" spans="1:11" ht="15.75">
      <c r="A144" s="28"/>
      <c r="B144" s="3"/>
      <c r="C144" s="3" t="s">
        <v>77</v>
      </c>
      <c r="D144" s="3"/>
      <c r="E144" s="3"/>
      <c r="F144" s="3"/>
      <c r="G144" s="33"/>
      <c r="H144" s="33"/>
      <c r="I144" s="33"/>
      <c r="J144" s="3"/>
      <c r="K144" s="3"/>
    </row>
    <row r="145" spans="1:11" ht="15.75">
      <c r="A145" s="28"/>
      <c r="B145" s="3"/>
      <c r="C145" s="3" t="s">
        <v>78</v>
      </c>
      <c r="D145" s="3"/>
      <c r="E145" s="3"/>
      <c r="F145" s="3"/>
      <c r="G145" s="33">
        <v>0</v>
      </c>
      <c r="H145" s="33"/>
      <c r="I145" s="33">
        <v>11250</v>
      </c>
      <c r="J145" s="3"/>
      <c r="K145" s="3"/>
    </row>
    <row r="146" spans="1:11" ht="15.75">
      <c r="A146" s="28"/>
      <c r="B146" s="3"/>
      <c r="C146" s="3"/>
      <c r="D146" s="3"/>
      <c r="E146" s="3"/>
      <c r="F146" s="3"/>
      <c r="G146" s="33"/>
      <c r="H146" s="33"/>
      <c r="I146" s="33"/>
      <c r="J146" s="3"/>
      <c r="K146" s="3"/>
    </row>
    <row r="147" spans="1:11" ht="15.75">
      <c r="A147" s="28"/>
      <c r="B147" s="3" t="s">
        <v>220</v>
      </c>
      <c r="C147" s="3" t="s">
        <v>221</v>
      </c>
      <c r="D147" s="3"/>
      <c r="E147" s="3"/>
      <c r="F147" s="3"/>
      <c r="G147" s="33"/>
      <c r="H147" s="33"/>
      <c r="I147" s="33"/>
      <c r="J147" s="3"/>
      <c r="K147" s="3"/>
    </row>
    <row r="148" spans="1:11" ht="15.75">
      <c r="A148" s="28"/>
      <c r="B148" s="3"/>
      <c r="C148" s="3" t="s">
        <v>222</v>
      </c>
      <c r="D148" s="3"/>
      <c r="E148" s="3"/>
      <c r="F148" s="3"/>
      <c r="G148" s="33"/>
      <c r="H148" s="33"/>
      <c r="I148" s="33"/>
      <c r="J148" s="3"/>
      <c r="K148" s="3"/>
    </row>
    <row r="149" spans="1:11" ht="15.75">
      <c r="A149" s="28"/>
      <c r="B149" s="3"/>
      <c r="C149" s="3" t="s">
        <v>223</v>
      </c>
      <c r="D149" s="3"/>
      <c r="E149" s="3"/>
      <c r="F149" s="3"/>
      <c r="G149" s="33"/>
      <c r="H149" s="33"/>
      <c r="I149" s="33"/>
      <c r="J149" s="3"/>
      <c r="K149" s="3"/>
    </row>
    <row r="150" spans="1:11" ht="15.75">
      <c r="A150" s="28"/>
      <c r="B150" s="3"/>
      <c r="C150" s="3" t="s">
        <v>227</v>
      </c>
      <c r="D150" s="3"/>
      <c r="E150" s="3"/>
      <c r="F150" s="3"/>
      <c r="G150" s="33">
        <v>2002</v>
      </c>
      <c r="H150" s="33"/>
      <c r="I150" s="33">
        <v>0</v>
      </c>
      <c r="J150" s="3"/>
      <c r="K150" s="3"/>
    </row>
    <row r="151" spans="1:11" ht="15.75">
      <c r="A151" s="28"/>
      <c r="B151" s="3"/>
      <c r="C151" s="3"/>
      <c r="D151" s="3"/>
      <c r="E151" s="3"/>
      <c r="F151" s="3"/>
      <c r="G151" s="33"/>
      <c r="H151" s="33"/>
      <c r="I151" s="33"/>
      <c r="J151" s="3"/>
      <c r="K151" s="3"/>
    </row>
    <row r="152" spans="1:11" ht="15.75">
      <c r="A152" s="28"/>
      <c r="B152" s="3"/>
      <c r="C152" s="3"/>
      <c r="D152" s="3"/>
      <c r="E152" s="3"/>
      <c r="F152" s="3"/>
      <c r="G152" s="33"/>
      <c r="H152" s="33"/>
      <c r="I152" s="33"/>
      <c r="J152" s="3"/>
      <c r="K152" s="3"/>
    </row>
    <row r="153" spans="1:11" ht="15.75">
      <c r="A153" s="28"/>
      <c r="B153" s="3"/>
      <c r="C153" s="3"/>
      <c r="D153" s="3"/>
      <c r="E153" s="3"/>
      <c r="F153" s="3"/>
      <c r="G153" s="25">
        <f>SUM(G141:G152)</f>
        <v>2133</v>
      </c>
      <c r="H153" s="33"/>
      <c r="I153" s="25">
        <f>SUM(I141:I152)</f>
        <v>11661</v>
      </c>
      <c r="J153" s="3"/>
      <c r="K153" s="3"/>
    </row>
    <row r="154" spans="1:11" ht="15.75">
      <c r="A154" s="28"/>
      <c r="B154" s="3"/>
      <c r="C154" s="3"/>
      <c r="D154" s="3"/>
      <c r="E154" s="3"/>
      <c r="F154" s="3"/>
      <c r="G154" s="33"/>
      <c r="H154" s="33"/>
      <c r="I154" s="33"/>
      <c r="J154" s="3"/>
      <c r="K154" s="3"/>
    </row>
    <row r="155" spans="1:10" ht="15.75">
      <c r="A155" s="28"/>
      <c r="B155" s="3"/>
      <c r="C155" s="3" t="s">
        <v>79</v>
      </c>
      <c r="D155" s="3"/>
      <c r="E155" s="3"/>
      <c r="F155" s="3"/>
      <c r="G155" s="33">
        <v>2133</v>
      </c>
      <c r="H155" s="33"/>
      <c r="I155" s="33">
        <v>11497</v>
      </c>
      <c r="J155" s="3"/>
    </row>
    <row r="156" spans="1:11" ht="15.75">
      <c r="A156" s="28"/>
      <c r="B156" s="3"/>
      <c r="C156" s="3"/>
      <c r="D156" s="3"/>
      <c r="E156" s="3"/>
      <c r="F156" s="3"/>
      <c r="G156" s="33"/>
      <c r="H156" s="33"/>
      <c r="I156" s="33"/>
      <c r="J156" s="3"/>
      <c r="K156" s="3"/>
    </row>
    <row r="157" spans="1:11" ht="16.5" thickBot="1">
      <c r="A157" s="28"/>
      <c r="B157" s="3"/>
      <c r="C157" s="3" t="s">
        <v>80</v>
      </c>
      <c r="D157" s="3"/>
      <c r="E157" s="3"/>
      <c r="F157" s="3"/>
      <c r="G157" s="25">
        <f>G153-G155</f>
        <v>0</v>
      </c>
      <c r="H157" s="33"/>
      <c r="I157" s="25">
        <f>I153-I155</f>
        <v>164</v>
      </c>
      <c r="J157" s="3"/>
      <c r="K157" s="3"/>
    </row>
    <row r="158" spans="1:11" ht="16.5" thickTop="1">
      <c r="A158" s="28"/>
      <c r="B158" s="3"/>
      <c r="C158" s="3"/>
      <c r="D158" s="3"/>
      <c r="E158" s="3"/>
      <c r="F158" s="3"/>
      <c r="G158" s="38"/>
      <c r="H158" s="33"/>
      <c r="I158" s="38"/>
      <c r="J158" s="3"/>
      <c r="K158" s="3"/>
    </row>
    <row r="159" spans="1:11" ht="15.75">
      <c r="A159" s="28"/>
      <c r="B159" s="3"/>
      <c r="C159" s="3" t="s">
        <v>135</v>
      </c>
      <c r="D159" s="3"/>
      <c r="E159" s="3"/>
      <c r="F159" s="3"/>
      <c r="G159" s="33"/>
      <c r="H159" s="33"/>
      <c r="I159" s="33"/>
      <c r="K159" s="3"/>
    </row>
    <row r="160" spans="3:11" ht="15">
      <c r="C160" s="3" t="s">
        <v>161</v>
      </c>
      <c r="D160" s="3"/>
      <c r="E160" s="3"/>
      <c r="F160" s="3"/>
      <c r="G160" s="33"/>
      <c r="H160" s="33"/>
      <c r="I160" s="33"/>
      <c r="J160" s="3"/>
      <c r="K160" s="3"/>
    </row>
    <row r="161" spans="1:11" ht="15.75">
      <c r="A161" s="28"/>
      <c r="B161" s="3"/>
      <c r="C161" s="3"/>
      <c r="D161" s="3"/>
      <c r="E161" s="3"/>
      <c r="F161" s="3"/>
      <c r="G161" s="33"/>
      <c r="H161" s="33"/>
      <c r="I161" s="33"/>
      <c r="J161" s="3"/>
      <c r="K161" s="3"/>
    </row>
    <row r="162" spans="1:11" ht="15.75">
      <c r="A162" s="28">
        <v>13</v>
      </c>
      <c r="B162" s="28" t="s">
        <v>81</v>
      </c>
      <c r="C162" s="3"/>
      <c r="D162" s="3"/>
      <c r="E162" s="3"/>
      <c r="F162" s="3"/>
      <c r="G162" s="33"/>
      <c r="H162" s="33"/>
      <c r="I162" s="33"/>
      <c r="J162" s="3"/>
      <c r="K162" s="3"/>
    </row>
    <row r="163" spans="4:11" ht="15.75">
      <c r="D163" s="3"/>
      <c r="E163" s="3"/>
      <c r="F163" s="3"/>
      <c r="G163" s="28"/>
      <c r="H163" s="32" t="s">
        <v>49</v>
      </c>
      <c r="I163" s="28"/>
      <c r="J163" s="3"/>
      <c r="K163" s="3"/>
    </row>
    <row r="164" spans="1:11" ht="15.75">
      <c r="A164" s="28"/>
      <c r="B164" s="3"/>
      <c r="C164" s="3"/>
      <c r="D164" s="3"/>
      <c r="E164" s="3"/>
      <c r="F164" s="3"/>
      <c r="G164" s="32" t="s">
        <v>103</v>
      </c>
      <c r="H164" s="28"/>
      <c r="I164" s="32" t="s">
        <v>65</v>
      </c>
      <c r="J164" s="3"/>
      <c r="K164" s="3"/>
    </row>
    <row r="165" spans="1:11" ht="15.75">
      <c r="A165" s="28"/>
      <c r="B165" s="3"/>
      <c r="C165" s="3"/>
      <c r="D165" s="3"/>
      <c r="E165" s="3"/>
      <c r="F165" s="3"/>
      <c r="G165" s="32" t="s">
        <v>104</v>
      </c>
      <c r="H165" s="28"/>
      <c r="I165" s="32" t="s">
        <v>66</v>
      </c>
      <c r="J165" s="3"/>
      <c r="K165" s="3"/>
    </row>
    <row r="166" spans="1:11" ht="15.75">
      <c r="A166" s="28"/>
      <c r="B166" s="3"/>
      <c r="C166" s="3"/>
      <c r="D166" s="3"/>
      <c r="E166" s="3"/>
      <c r="F166" s="3"/>
      <c r="G166" s="45" t="s">
        <v>254</v>
      </c>
      <c r="H166" s="28"/>
      <c r="I166" s="32" t="s">
        <v>3</v>
      </c>
      <c r="J166" s="3"/>
      <c r="K166" s="3"/>
    </row>
    <row r="167" spans="1:11" ht="15.75">
      <c r="A167" s="28"/>
      <c r="B167" s="3"/>
      <c r="C167" s="3"/>
      <c r="D167" s="3"/>
      <c r="E167" s="3"/>
      <c r="F167" s="3"/>
      <c r="G167" s="32" t="s">
        <v>4</v>
      </c>
      <c r="H167" s="32"/>
      <c r="I167" s="32" t="s">
        <v>4</v>
      </c>
      <c r="J167" s="3"/>
      <c r="K167" s="3"/>
    </row>
    <row r="168" spans="5:11" ht="15">
      <c r="E168" s="3"/>
      <c r="F168" s="3"/>
      <c r="G168" s="33"/>
      <c r="H168" s="33"/>
      <c r="I168" s="33"/>
      <c r="J168" s="3"/>
      <c r="K168" s="3"/>
    </row>
    <row r="169" spans="1:11" ht="15.75">
      <c r="A169" s="28"/>
      <c r="B169" s="3"/>
      <c r="C169" s="3" t="s">
        <v>82</v>
      </c>
      <c r="D169" s="3"/>
      <c r="E169" s="3"/>
      <c r="F169" s="3"/>
      <c r="G169" s="33"/>
      <c r="H169" s="33"/>
      <c r="I169" s="33"/>
      <c r="J169" s="3"/>
      <c r="K169" s="3"/>
    </row>
    <row r="170" spans="1:11" ht="15.75">
      <c r="A170" s="28"/>
      <c r="B170" s="3"/>
      <c r="C170" s="3" t="s">
        <v>83</v>
      </c>
      <c r="D170" s="3"/>
      <c r="E170" s="3"/>
      <c r="F170" s="3"/>
      <c r="G170" s="3"/>
      <c r="H170" s="3"/>
      <c r="I170" s="3"/>
      <c r="J170" s="3"/>
      <c r="K170" s="3"/>
    </row>
    <row r="171" spans="1:11" ht="15.75">
      <c r="A171" s="28"/>
      <c r="B171" s="3"/>
      <c r="C171" s="3" t="s">
        <v>84</v>
      </c>
      <c r="D171" s="3"/>
      <c r="E171" s="3"/>
      <c r="F171" s="3"/>
      <c r="G171" s="31" t="s">
        <v>11</v>
      </c>
      <c r="H171" s="31"/>
      <c r="I171" s="31" t="s">
        <v>11</v>
      </c>
      <c r="J171" s="3"/>
      <c r="K171" s="3"/>
    </row>
    <row r="172" spans="1:11" ht="15.75">
      <c r="A172" s="28"/>
      <c r="B172" s="3"/>
      <c r="C172" s="3" t="s">
        <v>85</v>
      </c>
      <c r="D172" s="3"/>
      <c r="E172" s="3"/>
      <c r="F172" s="3"/>
      <c r="G172" s="31" t="s">
        <v>11</v>
      </c>
      <c r="H172" s="31"/>
      <c r="I172" s="31" t="s">
        <v>11</v>
      </c>
      <c r="K172" s="3"/>
    </row>
    <row r="173" spans="1:11" ht="15.75">
      <c r="A173" s="28"/>
      <c r="B173" s="3"/>
      <c r="C173" s="3" t="s">
        <v>86</v>
      </c>
      <c r="D173" s="3"/>
      <c r="E173" s="3"/>
      <c r="F173" s="3"/>
      <c r="G173" s="33">
        <v>2640</v>
      </c>
      <c r="H173" s="3"/>
      <c r="I173" s="33">
        <v>2947</v>
      </c>
      <c r="J173" s="3"/>
      <c r="K173" s="3"/>
    </row>
    <row r="174" spans="10:11" ht="15">
      <c r="J174" s="3"/>
      <c r="K174" s="3"/>
    </row>
    <row r="175" spans="1:11" ht="16.5" thickBot="1">
      <c r="A175" s="28"/>
      <c r="B175" s="3"/>
      <c r="C175" s="3"/>
      <c r="D175" s="3"/>
      <c r="E175" s="3"/>
      <c r="F175" s="3"/>
      <c r="G175" s="25">
        <f>SUM(G171:G173)</f>
        <v>2640</v>
      </c>
      <c r="H175" s="3"/>
      <c r="I175" s="25">
        <f>SUM(I171:I173)</f>
        <v>2947</v>
      </c>
      <c r="K175" s="3"/>
    </row>
    <row r="176" spans="1:11" ht="16.5" thickTop="1">
      <c r="A176" s="28"/>
      <c r="B176" s="3"/>
      <c r="C176" s="3"/>
      <c r="D176" s="3"/>
      <c r="E176" s="3"/>
      <c r="F176" s="3"/>
      <c r="G176" s="47"/>
      <c r="H176" s="46"/>
      <c r="I176" s="47"/>
      <c r="J176" s="3"/>
      <c r="K176" s="3"/>
    </row>
    <row r="177" spans="1:11" ht="15.75">
      <c r="A177" s="28"/>
      <c r="B177" s="3" t="s">
        <v>103</v>
      </c>
      <c r="C177" s="3" t="s">
        <v>105</v>
      </c>
      <c r="D177" s="3"/>
      <c r="E177" s="3"/>
      <c r="F177" s="3"/>
      <c r="G177" s="46"/>
      <c r="H177" s="46"/>
      <c r="I177" s="46"/>
      <c r="J177" s="3"/>
      <c r="K177" s="3"/>
    </row>
    <row r="178" spans="1:11" ht="15.75">
      <c r="A178" s="28"/>
      <c r="B178" s="3"/>
      <c r="C178" s="3"/>
      <c r="D178" s="3"/>
      <c r="E178" s="3"/>
      <c r="F178" s="3"/>
      <c r="G178" s="46"/>
      <c r="H178" s="3"/>
      <c r="I178" s="46"/>
      <c r="J178" s="3"/>
      <c r="K178" s="3"/>
    </row>
    <row r="179" spans="1:11" ht="15.75">
      <c r="A179" s="28">
        <v>14</v>
      </c>
      <c r="B179" s="28" t="s">
        <v>87</v>
      </c>
      <c r="J179" s="3"/>
      <c r="K179" s="3"/>
    </row>
    <row r="180" spans="2:11" ht="15">
      <c r="B180" s="3"/>
      <c r="C180" s="3" t="s">
        <v>88</v>
      </c>
      <c r="D180" s="3"/>
      <c r="E180" s="3"/>
      <c r="F180" s="3"/>
      <c r="G180" s="3"/>
      <c r="H180" s="3"/>
      <c r="I180" s="3"/>
      <c r="J180" s="3"/>
      <c r="K180" s="3"/>
    </row>
    <row r="181" spans="2:11" ht="1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.75">
      <c r="A191" s="28">
        <v>15</v>
      </c>
      <c r="B191" s="28" t="s">
        <v>109</v>
      </c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">
      <c r="B192" s="3"/>
      <c r="C192" s="3" t="s">
        <v>89</v>
      </c>
      <c r="D192" s="3"/>
      <c r="E192" s="3"/>
      <c r="F192" s="3"/>
      <c r="G192" s="3"/>
      <c r="H192" s="3"/>
      <c r="I192" s="3"/>
      <c r="J192" s="3"/>
      <c r="K192" s="3"/>
    </row>
    <row r="193" spans="1:11" ht="15.75">
      <c r="A193" s="28"/>
      <c r="B193" s="3"/>
      <c r="C193" s="3" t="s">
        <v>90</v>
      </c>
      <c r="D193" s="3"/>
      <c r="E193" s="3"/>
      <c r="F193" s="3"/>
      <c r="G193" s="3"/>
      <c r="H193" s="3"/>
      <c r="I193" s="3"/>
      <c r="J193" s="3"/>
      <c r="K193" s="3"/>
    </row>
    <row r="194" spans="1:11" ht="15.75">
      <c r="A194" s="28"/>
      <c r="B194" s="3"/>
      <c r="C194" s="3" t="s">
        <v>91</v>
      </c>
      <c r="D194" s="3"/>
      <c r="E194" s="3"/>
      <c r="F194" s="3"/>
      <c r="G194" s="3"/>
      <c r="H194" s="3"/>
      <c r="I194" s="3"/>
      <c r="J194" s="3"/>
      <c r="K194" s="3"/>
    </row>
    <row r="195" spans="1:11" ht="15.75">
      <c r="A195" s="28"/>
      <c r="B195" s="3"/>
      <c r="C195" s="3" t="s">
        <v>92</v>
      </c>
      <c r="D195" s="3"/>
      <c r="E195" s="3"/>
      <c r="F195" s="3"/>
      <c r="G195" s="3"/>
      <c r="H195" s="3"/>
      <c r="I195" s="3"/>
      <c r="J195" s="3"/>
      <c r="K195" s="3"/>
    </row>
    <row r="196" spans="1:11" ht="15.75">
      <c r="A196" s="28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.75">
      <c r="A197" s="28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.75">
      <c r="A198" s="28"/>
      <c r="B198" s="3" t="s">
        <v>27</v>
      </c>
      <c r="C198" s="3" t="s">
        <v>162</v>
      </c>
      <c r="D198" s="3"/>
      <c r="E198" s="3"/>
      <c r="F198" s="3"/>
      <c r="G198" s="3"/>
      <c r="H198" s="3"/>
      <c r="I198" s="3"/>
      <c r="J198" s="3"/>
      <c r="K198" s="3"/>
    </row>
    <row r="199" spans="1:11" ht="15.75">
      <c r="A199" s="28"/>
      <c r="B199" s="3"/>
      <c r="C199" s="3" t="s">
        <v>217</v>
      </c>
      <c r="D199" s="3"/>
      <c r="E199" s="3"/>
      <c r="F199" s="3"/>
      <c r="G199" s="3"/>
      <c r="H199" s="3"/>
      <c r="I199" s="3"/>
      <c r="J199" s="3"/>
      <c r="K199" s="3"/>
    </row>
    <row r="200" spans="1:11" ht="15.75">
      <c r="A200" s="28"/>
      <c r="B200" s="3"/>
      <c r="C200" s="3" t="s">
        <v>218</v>
      </c>
      <c r="D200" s="3"/>
      <c r="E200" s="3"/>
      <c r="F200" s="3"/>
      <c r="G200" s="3"/>
      <c r="H200" s="3"/>
      <c r="I200" s="3"/>
      <c r="J200" s="3"/>
      <c r="K200" s="3"/>
    </row>
    <row r="201" spans="1:11" ht="15.75">
      <c r="A201" s="28"/>
      <c r="B201" s="3"/>
      <c r="C201" s="3" t="s">
        <v>163</v>
      </c>
      <c r="D201" s="3"/>
      <c r="E201" s="3"/>
      <c r="F201" s="3"/>
      <c r="G201" s="3"/>
      <c r="H201" s="3"/>
      <c r="I201" s="3"/>
      <c r="J201" s="3"/>
      <c r="K201" s="3"/>
    </row>
    <row r="202" spans="1:11" ht="15.75">
      <c r="A202" s="28"/>
      <c r="B202" s="3"/>
      <c r="C202" s="3" t="s">
        <v>164</v>
      </c>
      <c r="D202" s="3"/>
      <c r="E202" s="3"/>
      <c r="F202" s="3"/>
      <c r="G202" s="3"/>
      <c r="H202" s="3"/>
      <c r="I202" s="3"/>
      <c r="J202" s="3"/>
      <c r="K202" s="3"/>
    </row>
    <row r="203" spans="1:11" ht="15.75">
      <c r="A203" s="28"/>
      <c r="B203" s="3"/>
      <c r="C203" s="3" t="s">
        <v>165</v>
      </c>
      <c r="D203" s="3"/>
      <c r="E203" s="3"/>
      <c r="F203" s="3"/>
      <c r="G203" s="3"/>
      <c r="H203" s="3"/>
      <c r="I203" s="3"/>
      <c r="J203" s="3"/>
      <c r="K203" s="3"/>
    </row>
    <row r="204" spans="1:11" ht="15.75">
      <c r="A204" s="28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.75">
      <c r="A205" s="28">
        <v>16</v>
      </c>
      <c r="B205" s="48" t="s">
        <v>106</v>
      </c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.75">
      <c r="A206" s="28"/>
      <c r="B206" s="3" t="s">
        <v>27</v>
      </c>
      <c r="C206" s="3" t="s">
        <v>166</v>
      </c>
      <c r="D206" s="3"/>
      <c r="E206" s="3"/>
      <c r="F206" s="3"/>
      <c r="G206" s="3"/>
      <c r="H206" s="3"/>
      <c r="I206" s="3"/>
      <c r="J206" s="3"/>
      <c r="K206" s="3"/>
    </row>
    <row r="207" spans="1:11" ht="15.75">
      <c r="A207" s="28"/>
      <c r="B207" s="3"/>
      <c r="C207" s="3" t="s">
        <v>167</v>
      </c>
      <c r="D207" s="3"/>
      <c r="E207" s="3"/>
      <c r="F207" s="3"/>
      <c r="G207" s="3"/>
      <c r="H207" s="3"/>
      <c r="I207" s="3"/>
      <c r="J207" s="3"/>
      <c r="K207" s="3"/>
    </row>
    <row r="208" spans="1:11" ht="15.75">
      <c r="A208" s="28"/>
      <c r="B208" s="3"/>
      <c r="C208" s="3" t="s">
        <v>168</v>
      </c>
      <c r="D208" s="3"/>
      <c r="E208" s="3"/>
      <c r="F208" s="3"/>
      <c r="G208" s="3"/>
      <c r="H208" s="3"/>
      <c r="I208" s="3"/>
      <c r="J208" s="3"/>
      <c r="K208" s="3"/>
    </row>
    <row r="209" spans="1:11" ht="15.75">
      <c r="A209" s="28"/>
      <c r="B209" s="3"/>
      <c r="C209" s="3" t="s">
        <v>169</v>
      </c>
      <c r="D209" s="3"/>
      <c r="E209" s="3"/>
      <c r="F209" s="3"/>
      <c r="G209" s="3"/>
      <c r="H209" s="3"/>
      <c r="I209" s="3"/>
      <c r="J209" s="3"/>
      <c r="K209" s="3"/>
    </row>
    <row r="210" spans="1:11" ht="15.75">
      <c r="A210" s="28"/>
      <c r="B210" s="3"/>
      <c r="C210" s="3" t="s">
        <v>170</v>
      </c>
      <c r="D210" s="3"/>
      <c r="E210" s="3"/>
      <c r="F210" s="3"/>
      <c r="G210" s="3"/>
      <c r="H210" s="3"/>
      <c r="I210" s="3"/>
      <c r="J210" s="3"/>
      <c r="K210" s="3"/>
    </row>
    <row r="211" spans="1:11" ht="15.75">
      <c r="A211" s="28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.75">
      <c r="A212" s="28"/>
      <c r="B212" s="3"/>
      <c r="C212" s="3" t="s">
        <v>171</v>
      </c>
      <c r="D212" s="3"/>
      <c r="E212" s="3"/>
      <c r="F212" s="3"/>
      <c r="G212" s="3"/>
      <c r="H212" s="3"/>
      <c r="I212" s="3"/>
      <c r="J212" s="3"/>
      <c r="K212" s="3"/>
    </row>
    <row r="213" spans="1:11" ht="15.75">
      <c r="A213" s="28"/>
      <c r="B213" s="3"/>
      <c r="C213" s="3" t="s">
        <v>172</v>
      </c>
      <c r="D213" s="3"/>
      <c r="E213" s="3"/>
      <c r="F213" s="3"/>
      <c r="G213" s="3"/>
      <c r="H213" s="3"/>
      <c r="I213" s="3"/>
      <c r="J213" s="3"/>
      <c r="K213" s="3"/>
    </row>
    <row r="214" spans="1:11" ht="15.75">
      <c r="A214" s="28"/>
      <c r="B214" s="3"/>
      <c r="C214" s="3" t="s">
        <v>173</v>
      </c>
      <c r="D214" s="3"/>
      <c r="E214" s="3"/>
      <c r="F214" s="3"/>
      <c r="G214" s="3"/>
      <c r="H214" s="3"/>
      <c r="I214" s="3"/>
      <c r="J214" s="3"/>
      <c r="K214" s="3"/>
    </row>
    <row r="215" spans="1:11" ht="15.75">
      <c r="A215" s="28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.75">
      <c r="A216" s="28"/>
      <c r="B216" s="3"/>
      <c r="C216" s="3" t="s">
        <v>174</v>
      </c>
      <c r="D216" s="3"/>
      <c r="E216" s="3"/>
      <c r="F216" s="3"/>
      <c r="G216" s="3"/>
      <c r="H216" s="3"/>
      <c r="I216" s="3"/>
      <c r="J216" s="3"/>
      <c r="K216" s="3"/>
    </row>
    <row r="217" spans="1:11" ht="15.75">
      <c r="A217" s="28"/>
      <c r="B217" s="3"/>
      <c r="C217" s="3" t="s">
        <v>176</v>
      </c>
      <c r="D217" s="3"/>
      <c r="E217" s="3"/>
      <c r="F217" s="3"/>
      <c r="G217" s="3"/>
      <c r="H217" s="3"/>
      <c r="I217" s="3"/>
      <c r="J217" s="3"/>
      <c r="K217" s="3"/>
    </row>
    <row r="218" spans="1:11" ht="15.75">
      <c r="A218" s="28"/>
      <c r="B218" s="3"/>
      <c r="C218" s="3" t="s">
        <v>175</v>
      </c>
      <c r="D218" s="3"/>
      <c r="E218" s="3"/>
      <c r="F218" s="3"/>
      <c r="G218" s="3"/>
      <c r="H218" s="3"/>
      <c r="I218" s="3"/>
      <c r="J218" s="3"/>
      <c r="K218" s="3"/>
    </row>
    <row r="219" spans="1:11" ht="15.75">
      <c r="A219" s="28"/>
      <c r="B219" s="3"/>
      <c r="C219" s="3" t="s">
        <v>191</v>
      </c>
      <c r="D219" s="3"/>
      <c r="E219" s="3"/>
      <c r="F219" s="3"/>
      <c r="G219" s="3"/>
      <c r="H219" s="3"/>
      <c r="I219" s="3"/>
      <c r="J219" s="3"/>
      <c r="K219" s="3"/>
    </row>
    <row r="220" spans="1:11" ht="15.75">
      <c r="A220" s="28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.75">
      <c r="A221" s="28"/>
      <c r="B221" s="3"/>
      <c r="C221" s="3" t="s">
        <v>177</v>
      </c>
      <c r="D221" s="3"/>
      <c r="E221" s="3"/>
      <c r="F221" s="3"/>
      <c r="G221" s="3"/>
      <c r="H221" s="3"/>
      <c r="I221" s="3"/>
      <c r="J221" s="3"/>
      <c r="K221" s="3"/>
    </row>
    <row r="222" spans="1:11" ht="15.75">
      <c r="A222" s="28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.75">
      <c r="A223" s="28"/>
      <c r="B223" s="3" t="s">
        <v>29</v>
      </c>
      <c r="C223" s="3" t="s">
        <v>178</v>
      </c>
      <c r="D223" s="3"/>
      <c r="E223" s="3"/>
      <c r="F223" s="3"/>
      <c r="G223" s="3"/>
      <c r="H223" s="3"/>
      <c r="I223" s="3"/>
      <c r="J223" s="3"/>
      <c r="K223" s="3"/>
    </row>
    <row r="224" spans="1:11" ht="15.75">
      <c r="A224" s="28"/>
      <c r="B224" s="3"/>
      <c r="C224" s="3" t="s">
        <v>179</v>
      </c>
      <c r="D224" s="3"/>
      <c r="E224" s="3"/>
      <c r="F224" s="3"/>
      <c r="G224" s="3"/>
      <c r="H224" s="3"/>
      <c r="I224" s="3"/>
      <c r="J224" s="3"/>
      <c r="K224" s="3"/>
    </row>
    <row r="225" spans="1:11" ht="15.75">
      <c r="A225" s="28"/>
      <c r="B225" s="3"/>
      <c r="C225" s="3" t="s">
        <v>180</v>
      </c>
      <c r="D225" s="3"/>
      <c r="E225" s="3"/>
      <c r="F225" s="3"/>
      <c r="G225" s="3"/>
      <c r="H225" s="3"/>
      <c r="I225" s="3"/>
      <c r="J225" s="3"/>
      <c r="K225" s="3"/>
    </row>
    <row r="226" spans="1:11" ht="15.75">
      <c r="A226" s="28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.75">
      <c r="A227" s="28"/>
      <c r="B227" s="3"/>
      <c r="C227" s="3" t="s">
        <v>181</v>
      </c>
      <c r="D227" s="3"/>
      <c r="E227" s="3"/>
      <c r="F227" s="3"/>
      <c r="G227" s="3"/>
      <c r="H227" s="3"/>
      <c r="I227" s="3"/>
      <c r="J227" s="3"/>
      <c r="K227" s="3"/>
    </row>
    <row r="228" spans="1:11" ht="15.75">
      <c r="A228" s="28"/>
      <c r="B228" s="3"/>
      <c r="C228" s="3" t="s">
        <v>182</v>
      </c>
      <c r="D228" s="3"/>
      <c r="E228" s="3"/>
      <c r="F228" s="3"/>
      <c r="G228" s="3"/>
      <c r="H228" s="3"/>
      <c r="I228" s="3"/>
      <c r="J228" s="3"/>
      <c r="K228" s="3"/>
    </row>
    <row r="229" spans="1:11" ht="15.75">
      <c r="A229" s="28"/>
      <c r="B229" s="3"/>
      <c r="C229" s="3" t="s">
        <v>183</v>
      </c>
      <c r="D229" s="3"/>
      <c r="E229" s="3"/>
      <c r="F229" s="3"/>
      <c r="G229" s="3"/>
      <c r="H229" s="3"/>
      <c r="I229" s="3"/>
      <c r="J229" s="3"/>
      <c r="K229" s="3"/>
    </row>
    <row r="230" spans="1:11" ht="15.75">
      <c r="A230" s="28"/>
      <c r="B230" s="3"/>
      <c r="C230" s="3" t="s">
        <v>184</v>
      </c>
      <c r="D230" s="3"/>
      <c r="E230" s="3"/>
      <c r="F230" s="3"/>
      <c r="G230" s="3"/>
      <c r="H230" s="3"/>
      <c r="I230" s="3"/>
      <c r="J230" s="3"/>
      <c r="K230" s="3"/>
    </row>
    <row r="231" spans="1:11" ht="15.75">
      <c r="A231" s="28"/>
      <c r="B231" s="3"/>
      <c r="C231" s="3" t="s">
        <v>185</v>
      </c>
      <c r="D231" s="3"/>
      <c r="E231" s="3"/>
      <c r="F231" s="3"/>
      <c r="G231" s="3"/>
      <c r="H231" s="3"/>
      <c r="I231" s="3"/>
      <c r="J231" s="3"/>
      <c r="K231" s="3"/>
    </row>
    <row r="232" spans="1:11" ht="15.75">
      <c r="A232" s="28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.75">
      <c r="A233" s="28"/>
      <c r="B233" s="3" t="s">
        <v>30</v>
      </c>
      <c r="C233" s="3" t="s">
        <v>186</v>
      </c>
      <c r="D233" s="3"/>
      <c r="E233" s="3"/>
      <c r="F233" s="3"/>
      <c r="G233" s="3"/>
      <c r="H233" s="3"/>
      <c r="I233" s="3"/>
      <c r="J233" s="3"/>
      <c r="K233" s="3"/>
    </row>
    <row r="234" spans="1:11" ht="15.75">
      <c r="A234" s="28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.75">
      <c r="A235" s="28"/>
      <c r="B235" s="3"/>
      <c r="C235" s="3" t="s">
        <v>187</v>
      </c>
      <c r="D235" s="3"/>
      <c r="E235" s="3"/>
      <c r="F235" s="3"/>
      <c r="G235" s="3"/>
      <c r="H235" s="3"/>
      <c r="I235" s="3"/>
      <c r="J235" s="3"/>
      <c r="K235" s="3"/>
    </row>
    <row r="236" spans="1:11" ht="15.75">
      <c r="A236" s="28"/>
      <c r="B236" s="3"/>
      <c r="C236" s="3" t="s">
        <v>188</v>
      </c>
      <c r="D236" s="3"/>
      <c r="E236" s="3"/>
      <c r="F236" s="3"/>
      <c r="G236" s="3"/>
      <c r="H236" s="3"/>
      <c r="I236" s="3"/>
      <c r="J236" s="3"/>
      <c r="K236" s="3"/>
    </row>
    <row r="237" spans="1:11" ht="15.75">
      <c r="A237" s="28"/>
      <c r="B237" s="3"/>
      <c r="C237" s="3" t="s">
        <v>189</v>
      </c>
      <c r="D237" s="3"/>
      <c r="E237" s="3"/>
      <c r="F237" s="3"/>
      <c r="G237" s="3"/>
      <c r="H237" s="3"/>
      <c r="I237" s="3"/>
      <c r="J237" s="3"/>
      <c r="K237" s="3"/>
    </row>
    <row r="238" spans="1:11" ht="15.75">
      <c r="A238" s="28"/>
      <c r="B238" s="3"/>
      <c r="C238" s="3" t="s">
        <v>245</v>
      </c>
      <c r="D238" s="3"/>
      <c r="E238" s="3"/>
      <c r="F238" s="3"/>
      <c r="G238" s="3"/>
      <c r="H238" s="3"/>
      <c r="I238" s="3"/>
      <c r="J238" s="3"/>
      <c r="K238" s="3"/>
    </row>
    <row r="239" spans="1:11" ht="15.75">
      <c r="A239" s="28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.75">
      <c r="A240" s="28"/>
      <c r="B240" s="61" t="s">
        <v>35</v>
      </c>
      <c r="C240" s="3" t="s">
        <v>234</v>
      </c>
      <c r="D240" s="3"/>
      <c r="E240" s="3"/>
      <c r="F240" s="3"/>
      <c r="G240" s="3"/>
      <c r="H240" s="3"/>
      <c r="I240" s="3"/>
      <c r="J240" s="3"/>
      <c r="K240" s="3"/>
    </row>
    <row r="241" spans="1:11" ht="15.75">
      <c r="A241" s="28"/>
      <c r="B241" s="3"/>
      <c r="C241" s="3" t="s">
        <v>235</v>
      </c>
      <c r="D241" s="3"/>
      <c r="E241" s="3"/>
      <c r="F241" s="3"/>
      <c r="G241" s="3"/>
      <c r="H241" s="3"/>
      <c r="I241" s="3"/>
      <c r="J241" s="3"/>
      <c r="K241" s="3"/>
    </row>
    <row r="242" spans="1:11" ht="15.75">
      <c r="A242" s="28"/>
      <c r="B242" s="3"/>
      <c r="C242" s="3" t="s">
        <v>236</v>
      </c>
      <c r="D242" s="3"/>
      <c r="E242" s="3"/>
      <c r="F242" s="3"/>
      <c r="G242" s="3"/>
      <c r="H242" s="3"/>
      <c r="I242" s="3"/>
      <c r="J242" s="3"/>
      <c r="K242" s="3"/>
    </row>
    <row r="243" spans="1:11" ht="15.75">
      <c r="A243" s="28"/>
      <c r="B243" s="3"/>
      <c r="C243" s="3" t="s">
        <v>237</v>
      </c>
      <c r="D243" s="3"/>
      <c r="E243" s="3"/>
      <c r="F243" s="3"/>
      <c r="G243" s="3"/>
      <c r="H243" s="3"/>
      <c r="I243" s="3"/>
      <c r="J243" s="3"/>
      <c r="K243" s="3"/>
    </row>
    <row r="244" spans="1:11" ht="15.75">
      <c r="A244" s="28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.75">
      <c r="A245" s="28"/>
      <c r="B245" s="3"/>
      <c r="C245" s="3" t="s">
        <v>238</v>
      </c>
      <c r="D245" s="3"/>
      <c r="E245" s="3"/>
      <c r="F245" s="3"/>
      <c r="G245" s="3"/>
      <c r="H245" s="3"/>
      <c r="I245" s="3"/>
      <c r="J245" s="3"/>
      <c r="K245" s="3"/>
    </row>
    <row r="246" spans="1:11" ht="15.75">
      <c r="A246" s="28"/>
      <c r="B246" s="3"/>
      <c r="C246" s="3" t="s">
        <v>239</v>
      </c>
      <c r="D246" s="3"/>
      <c r="E246" s="3"/>
      <c r="F246" s="3"/>
      <c r="G246" s="3"/>
      <c r="H246" s="3"/>
      <c r="I246" s="3"/>
      <c r="J246" s="3"/>
      <c r="K246" s="3"/>
    </row>
    <row r="247" spans="1:11" ht="15.75">
      <c r="A247" s="28"/>
      <c r="B247" s="3"/>
      <c r="C247" s="3" t="s">
        <v>240</v>
      </c>
      <c r="D247" s="3"/>
      <c r="E247" s="3"/>
      <c r="F247" s="3"/>
      <c r="G247" s="3"/>
      <c r="H247" s="3"/>
      <c r="I247" s="3"/>
      <c r="J247" s="3"/>
      <c r="K247" s="3"/>
    </row>
    <row r="248" spans="1:11" ht="15.75">
      <c r="A248" s="28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.75">
      <c r="A249" s="28"/>
      <c r="B249" s="28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.75">
      <c r="A250" s="28"/>
      <c r="B250" s="28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.75">
      <c r="A251" s="28">
        <v>17</v>
      </c>
      <c r="B251" s="28" t="s">
        <v>93</v>
      </c>
      <c r="C251" s="3"/>
      <c r="D251" s="3"/>
      <c r="E251" s="3"/>
      <c r="F251" s="3"/>
      <c r="G251" s="3"/>
      <c r="H251" s="3"/>
      <c r="I251" s="3"/>
      <c r="K251" s="3"/>
    </row>
    <row r="252" spans="1:11" ht="15.75">
      <c r="A252" s="28"/>
      <c r="B252" s="28"/>
      <c r="C252" s="3" t="s">
        <v>190</v>
      </c>
      <c r="D252" s="3"/>
      <c r="E252" s="3"/>
      <c r="F252" s="3"/>
      <c r="G252" s="3"/>
      <c r="H252" s="3"/>
      <c r="I252" s="3"/>
      <c r="J252" s="3"/>
      <c r="K252" s="3"/>
    </row>
    <row r="253" spans="1:11" ht="15.75">
      <c r="A253" s="28"/>
      <c r="B253" s="28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.75">
      <c r="A254" s="28">
        <v>18</v>
      </c>
      <c r="B254" s="28" t="s">
        <v>136</v>
      </c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.75">
      <c r="A255" s="28"/>
      <c r="B255" s="28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">
      <c r="B256" s="3"/>
      <c r="C256" s="3" t="s">
        <v>210</v>
      </c>
      <c r="D256" s="3"/>
      <c r="E256" s="3"/>
      <c r="F256" s="3"/>
      <c r="G256" s="3"/>
      <c r="H256" s="3"/>
      <c r="I256" s="3"/>
      <c r="J256" s="3"/>
      <c r="K256" s="3"/>
    </row>
    <row r="257" spans="1:11" ht="15.75">
      <c r="A257" s="28"/>
      <c r="B257" s="3"/>
      <c r="C257" s="3" t="s">
        <v>241</v>
      </c>
      <c r="D257" s="3"/>
      <c r="E257" s="3"/>
      <c r="F257" s="3"/>
      <c r="G257" s="3"/>
      <c r="H257" s="3"/>
      <c r="I257" s="3"/>
      <c r="J257" s="3"/>
      <c r="K257" s="3"/>
    </row>
    <row r="258" spans="1:11" ht="15.75">
      <c r="A258" s="28"/>
      <c r="B258" s="3"/>
      <c r="C258" s="3" t="s">
        <v>242</v>
      </c>
      <c r="D258" s="3"/>
      <c r="E258" s="3"/>
      <c r="F258" s="3"/>
      <c r="G258" s="3"/>
      <c r="H258" s="3"/>
      <c r="I258" s="3"/>
      <c r="J258" s="3"/>
      <c r="K258" s="3"/>
    </row>
    <row r="259" spans="1:11" ht="15.75">
      <c r="A259" s="28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.75">
      <c r="A260" s="28"/>
      <c r="B260" s="61"/>
      <c r="C260" s="3" t="s">
        <v>219</v>
      </c>
      <c r="D260" s="3"/>
      <c r="E260" s="3"/>
      <c r="F260" s="3"/>
      <c r="G260" s="3"/>
      <c r="H260" s="3"/>
      <c r="I260" s="3"/>
      <c r="J260" s="3"/>
      <c r="K260" s="3"/>
    </row>
    <row r="261" spans="1:11" ht="15.75">
      <c r="A261" s="28"/>
      <c r="B261" s="3"/>
      <c r="C261" s="3" t="s">
        <v>243</v>
      </c>
      <c r="D261" s="3"/>
      <c r="E261" s="3"/>
      <c r="F261" s="3"/>
      <c r="G261" s="3"/>
      <c r="H261" s="3"/>
      <c r="I261" s="3"/>
      <c r="J261" s="3"/>
      <c r="K261" s="3"/>
    </row>
    <row r="262" spans="1:11" ht="15.75">
      <c r="A262" s="28"/>
      <c r="B262" s="3"/>
      <c r="C262" s="3" t="s">
        <v>224</v>
      </c>
      <c r="D262" s="3"/>
      <c r="E262" s="3"/>
      <c r="F262" s="3"/>
      <c r="G262" s="3"/>
      <c r="H262" s="3"/>
      <c r="I262" s="3"/>
      <c r="J262" s="3"/>
      <c r="K262" s="3"/>
    </row>
    <row r="263" spans="1:11" ht="15" customHeight="1">
      <c r="A263" s="28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ht="15.75"/>
    <row r="265" spans="1:2" ht="15.75">
      <c r="A265">
        <v>19</v>
      </c>
      <c r="B265" t="s">
        <v>137</v>
      </c>
    </row>
    <row r="266" spans="1:11" s="65" customFormat="1" ht="15">
      <c r="A266" s="57"/>
      <c r="B266" s="57"/>
      <c r="C266" s="57" t="s">
        <v>244</v>
      </c>
      <c r="D266" s="57"/>
      <c r="E266" s="57"/>
      <c r="F266" s="57"/>
      <c r="G266" s="57"/>
      <c r="H266" s="57"/>
      <c r="I266" s="57"/>
      <c r="J266" s="57"/>
      <c r="K266" s="57"/>
    </row>
    <row r="267" spans="1:11" s="65" customFormat="1" ht="15">
      <c r="A267" s="57"/>
      <c r="B267" s="57"/>
      <c r="C267" s="57" t="s">
        <v>246</v>
      </c>
      <c r="D267" s="57"/>
      <c r="E267" s="57"/>
      <c r="F267" s="57"/>
      <c r="G267" s="57"/>
      <c r="H267" s="57"/>
      <c r="I267" s="57"/>
      <c r="J267" s="57"/>
      <c r="K267" s="57"/>
    </row>
    <row r="268" spans="1:11" s="65" customFormat="1" ht="15">
      <c r="A268" s="57"/>
      <c r="B268" s="57"/>
      <c r="C268" s="57" t="s">
        <v>253</v>
      </c>
      <c r="D268" s="57"/>
      <c r="E268" s="57"/>
      <c r="F268" s="57"/>
      <c r="G268" s="57"/>
      <c r="H268" s="57"/>
      <c r="I268" s="57"/>
      <c r="J268" s="57"/>
      <c r="K268" s="57"/>
    </row>
    <row r="269" spans="1:11" ht="15.75">
      <c r="A269" s="28"/>
      <c r="B269" s="3"/>
      <c r="C269" s="3" t="s">
        <v>247</v>
      </c>
      <c r="D269" s="3"/>
      <c r="E269" s="3"/>
      <c r="F269" s="3"/>
      <c r="G269" s="3"/>
      <c r="H269" s="3"/>
      <c r="I269" s="3"/>
      <c r="J269" s="3"/>
      <c r="K269" s="3"/>
    </row>
    <row r="270" spans="1:11" ht="15.75">
      <c r="A270" s="28"/>
      <c r="B270" s="3"/>
      <c r="C270" s="3" t="s">
        <v>248</v>
      </c>
      <c r="D270" s="3"/>
      <c r="E270" s="3"/>
      <c r="F270" s="3"/>
      <c r="G270" s="3"/>
      <c r="H270" s="3"/>
      <c r="I270" s="3"/>
      <c r="J270" s="3"/>
      <c r="K270" s="3"/>
    </row>
    <row r="271" spans="1:11" ht="15.75">
      <c r="A271" s="28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.75">
      <c r="A272" s="28">
        <v>20</v>
      </c>
      <c r="B272" s="28" t="s">
        <v>94</v>
      </c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">
      <c r="B273" s="3"/>
      <c r="C273" s="3" t="s">
        <v>95</v>
      </c>
      <c r="D273" s="3"/>
      <c r="E273" s="3"/>
      <c r="F273" s="3"/>
      <c r="G273" s="3"/>
      <c r="H273" s="3"/>
      <c r="I273" s="3"/>
      <c r="J273" s="3"/>
      <c r="K273" s="3"/>
    </row>
    <row r="274" spans="1:11" ht="15.75">
      <c r="A274" s="28"/>
      <c r="B274" s="3"/>
      <c r="C274" s="3" t="s">
        <v>96</v>
      </c>
      <c r="D274" s="3"/>
      <c r="E274" s="3"/>
      <c r="F274" s="3"/>
      <c r="G274" s="3"/>
      <c r="H274" s="3"/>
      <c r="I274" s="3"/>
      <c r="J274" s="3"/>
      <c r="K274" s="3"/>
    </row>
    <row r="275" spans="1:11" ht="15.75">
      <c r="A275" s="28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.75">
      <c r="A276" s="28">
        <v>21</v>
      </c>
      <c r="B276" s="28" t="s">
        <v>97</v>
      </c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">
      <c r="B277" s="3"/>
      <c r="C277" s="3" t="s">
        <v>249</v>
      </c>
      <c r="D277" s="3"/>
      <c r="E277" s="3"/>
      <c r="F277" s="3"/>
      <c r="G277" s="3"/>
      <c r="H277" s="3"/>
      <c r="I277" s="3"/>
      <c r="J277" s="3"/>
      <c r="K277" s="3"/>
    </row>
    <row r="278" spans="2:11" ht="15">
      <c r="B278" s="3"/>
      <c r="C278" s="3" t="s">
        <v>261</v>
      </c>
      <c r="D278" s="3"/>
      <c r="E278" s="3"/>
      <c r="F278" s="3"/>
      <c r="G278" s="3"/>
      <c r="H278" s="3"/>
      <c r="I278" s="3"/>
      <c r="J278" s="3"/>
      <c r="K278" s="3"/>
    </row>
    <row r="279" spans="2:11" ht="15">
      <c r="B279" s="3"/>
      <c r="C279" s="3" t="s">
        <v>260</v>
      </c>
      <c r="D279" s="3"/>
      <c r="E279" s="3"/>
      <c r="F279" s="3"/>
      <c r="G279" s="3"/>
      <c r="H279" s="3"/>
      <c r="I279" s="3"/>
      <c r="J279" s="3"/>
      <c r="K279" s="3"/>
    </row>
    <row r="280" spans="2:11" ht="1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.75">
      <c r="A281" s="28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.75">
      <c r="A282" s="28">
        <v>22</v>
      </c>
      <c r="B282" s="48" t="s">
        <v>129</v>
      </c>
      <c r="C282" s="3"/>
      <c r="D282" s="3"/>
      <c r="E282" s="3"/>
      <c r="F282" s="3"/>
      <c r="G282" s="3"/>
      <c r="H282" s="3"/>
      <c r="I282" s="3"/>
      <c r="K282" s="3"/>
    </row>
    <row r="283" spans="3:11" s="56" customFormat="1" ht="15">
      <c r="C283" s="56" t="s">
        <v>229</v>
      </c>
      <c r="J283" s="57"/>
      <c r="K283" s="57"/>
    </row>
    <row r="284" spans="3:11" s="56" customFormat="1" ht="15">
      <c r="C284" s="56" t="s">
        <v>230</v>
      </c>
      <c r="J284" s="57"/>
      <c r="K284" s="57"/>
    </row>
    <row r="285" spans="1:11" s="56" customFormat="1" ht="15.75">
      <c r="A285" s="48"/>
      <c r="B285" s="57"/>
      <c r="C285" s="57"/>
      <c r="D285" s="57"/>
      <c r="E285" s="57"/>
      <c r="F285" s="57"/>
      <c r="G285" s="57"/>
      <c r="H285" s="57"/>
      <c r="I285" s="57"/>
      <c r="J285" s="57"/>
      <c r="K285" s="57"/>
    </row>
    <row r="286" spans="1:11" ht="15.75">
      <c r="A286" s="28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.75">
      <c r="A287" s="28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.75">
      <c r="A288" s="28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.75">
      <c r="A289" s="28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.75">
      <c r="A290" s="28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.75">
      <c r="A291" s="28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.75">
      <c r="A292" s="28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.75">
      <c r="A293" s="28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.75">
      <c r="A294" s="28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.75">
      <c r="A295" s="28"/>
      <c r="B295" s="3"/>
      <c r="C295" s="3"/>
      <c r="D295" s="3"/>
      <c r="E295" s="3"/>
      <c r="F295" s="3"/>
      <c r="G295" s="3"/>
      <c r="H295" s="3"/>
      <c r="I295" s="3"/>
      <c r="J295" s="3"/>
      <c r="K295" s="3"/>
    </row>
  </sheetData>
  <printOptions horizontalCentered="1"/>
  <pageMargins left="0.75" right="0" top="0.5" bottom="1" header="0.5" footer="0.5"/>
  <pageSetup fitToHeight="28" fitToWidth="1" horizontalDpi="300" verticalDpi="300" orientation="portrait" paperSize="9" scale="72" r:id="rId1"/>
  <rowBreaks count="3" manualBreakCount="3">
    <brk id="66" max="10" man="1"/>
    <brk id="190" max="10" man="1"/>
    <brk id="2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2000-09-15T08:49:41Z</cp:lastPrinted>
  <dcterms:created xsi:type="dcterms:W3CDTF">1999-11-14T22:44:16Z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