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55" windowHeight="6780" activeTab="0"/>
  </bookViews>
  <sheets>
    <sheet name="IS" sheetId="1" r:id="rId1"/>
    <sheet name="BS" sheetId="2" r:id="rId2"/>
    <sheet name="Statement of Changes in 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<sst xmlns="http://schemas.openxmlformats.org/spreadsheetml/2006/main" count="182" uniqueCount="115">
  <si>
    <t>IREKA CORPORATION BERHAD</t>
  </si>
  <si>
    <t>RM'000</t>
  </si>
  <si>
    <t>Revenue</t>
  </si>
  <si>
    <t>Profit from operations</t>
  </si>
  <si>
    <t>Property, plant and equipment</t>
  </si>
  <si>
    <t>Other investments</t>
  </si>
  <si>
    <t>Land and development expenditure</t>
  </si>
  <si>
    <t>Goodwill on consolidation</t>
  </si>
  <si>
    <t>Inventories</t>
  </si>
  <si>
    <t>Trade and other receivables</t>
  </si>
  <si>
    <t>Amounts due from customers on contracts</t>
  </si>
  <si>
    <t>Amounts due from jointly controlled entities</t>
  </si>
  <si>
    <t>Trade and other payables</t>
  </si>
  <si>
    <t>Share capital</t>
  </si>
  <si>
    <t>Reserves</t>
  </si>
  <si>
    <t>Minority interests</t>
  </si>
  <si>
    <t>Audited</t>
  </si>
  <si>
    <t>Unaudited</t>
  </si>
  <si>
    <t>Share Capital</t>
  </si>
  <si>
    <t>Share Premium</t>
  </si>
  <si>
    <t>Retained Profits</t>
  </si>
  <si>
    <t>Total</t>
  </si>
  <si>
    <t>Current Year</t>
  </si>
  <si>
    <t>Quarter</t>
  </si>
  <si>
    <t>Preceding Year</t>
  </si>
  <si>
    <t xml:space="preserve">Corresponding </t>
  </si>
  <si>
    <t>To Date</t>
  </si>
  <si>
    <t>Period</t>
  </si>
  <si>
    <t>Earnings per share (sen) :</t>
  </si>
  <si>
    <t>Development properties</t>
  </si>
  <si>
    <t>(The Condensed Consolidated Income Statements should be read in conjuction with the</t>
  </si>
  <si>
    <t>N/A</t>
  </si>
  <si>
    <t>Other Information:-</t>
  </si>
  <si>
    <t>Corresponding</t>
  </si>
  <si>
    <t>-</t>
  </si>
  <si>
    <t>31.3.2006</t>
  </si>
  <si>
    <t>Expenses for Private Placement</t>
  </si>
  <si>
    <t>Balance as at 1.4.2005</t>
  </si>
  <si>
    <t>Net assets per share (RM)</t>
  </si>
  <si>
    <t>Dividends</t>
  </si>
  <si>
    <t>Translation</t>
  </si>
  <si>
    <t>Foreign Currency</t>
  </si>
  <si>
    <t>Cost of sales</t>
  </si>
  <si>
    <t>Gross profit</t>
  </si>
  <si>
    <t>Other income</t>
  </si>
  <si>
    <t>Expenses</t>
  </si>
  <si>
    <t>Share of loss after tax of jointly controlled entities</t>
  </si>
  <si>
    <t>Income tax expense</t>
  </si>
  <si>
    <t>Loss for the period</t>
  </si>
  <si>
    <t>Finance costs</t>
  </si>
  <si>
    <t>Attributable to :</t>
  </si>
  <si>
    <t xml:space="preserve">   Minority interest</t>
  </si>
  <si>
    <t>30.6.2006</t>
  </si>
  <si>
    <t>30.6.2005</t>
  </si>
  <si>
    <t>ASSETS</t>
  </si>
  <si>
    <t>Cash and cash equivalentsbank balances</t>
  </si>
  <si>
    <t>Interest in jointly controlled entities</t>
  </si>
  <si>
    <t>EQUITY AND LIABILITIES</t>
  </si>
  <si>
    <t>Total equity</t>
  </si>
  <si>
    <t>Interest-bearing borrowings</t>
  </si>
  <si>
    <t>Obligations under finance leases</t>
  </si>
  <si>
    <t>Deferred tax liabilities</t>
  </si>
  <si>
    <t>Total liabilities</t>
  </si>
  <si>
    <t>Condensed Consolidated Cash Flow Statement for the Quarter Ended 30 June 2006</t>
  </si>
  <si>
    <t>Net change in cash and cash equivalents</t>
  </si>
  <si>
    <t>Cash and cash equivalents as at beginning of financial period</t>
  </si>
  <si>
    <t>Cash and cash equivalents as at end of financial period</t>
  </si>
  <si>
    <t>Condensed Consolidated Statement of Changes in Equity for the Quarter Ended 30 June 2006</t>
  </si>
  <si>
    <t>Total Equity</t>
  </si>
  <si>
    <t xml:space="preserve">Minority </t>
  </si>
  <si>
    <t>Interests</t>
  </si>
  <si>
    <t>3 months ended 30.6.2005</t>
  </si>
  <si>
    <t>Balance as at 30.6.2005</t>
  </si>
  <si>
    <t>Balance as at 30.6.2006</t>
  </si>
  <si>
    <t>3 months ended 30.6.2006</t>
  </si>
  <si>
    <t>Other paybles</t>
  </si>
  <si>
    <t>Balance as at 1.4.2006</t>
  </si>
  <si>
    <t>Exchange difference on translation of :</t>
  </si>
  <si>
    <t xml:space="preserve"> -</t>
  </si>
  <si>
    <t>financial statements of overseas subsidiaries</t>
  </si>
  <si>
    <t>Condensed Consolidated Income Statements for the Quarter Ended 30 June 2006</t>
  </si>
  <si>
    <t>Loss before tax</t>
  </si>
  <si>
    <t xml:space="preserve">   Equity holders of the parent</t>
  </si>
  <si>
    <t xml:space="preserve"> - Diluted, for profit for the period</t>
  </si>
  <si>
    <t xml:space="preserve"> - Basic, for profit for the period</t>
  </si>
  <si>
    <t xml:space="preserve"> Auduted Financial Statements for the year ended 31 March 2006 and the accompayning</t>
  </si>
  <si>
    <t>Condensed Consolidated Balance Sheet as at 30 June 2006</t>
  </si>
  <si>
    <t xml:space="preserve">As At </t>
  </si>
  <si>
    <t>As At</t>
  </si>
  <si>
    <t>Non-current assets</t>
  </si>
  <si>
    <t>Current assets</t>
  </si>
  <si>
    <t>TOTAL ASSETS</t>
  </si>
  <si>
    <t>Equity attributable to equity holders of the parent</t>
  </si>
  <si>
    <t>Non-current Liabilities</t>
  </si>
  <si>
    <t>Current liabilities</t>
  </si>
  <si>
    <t>Current tax payable</t>
  </si>
  <si>
    <t>TOTAL EQUITY AND LIABILITIES</t>
  </si>
  <si>
    <t>(The Condensed Consolidated Balance Sheet should be read in conjuction with the</t>
  </si>
  <si>
    <t>Net cash from operating activities</t>
  </si>
  <si>
    <t>Net cash used in investing activities</t>
  </si>
  <si>
    <t>Net cash used in financing activities</t>
  </si>
  <si>
    <t>Cash and bank blances</t>
  </si>
  <si>
    <t>Bank overdrafts</t>
  </si>
  <si>
    <t>Cash and cash equivalents at the end of the financial period comprise the followings:-</t>
  </si>
  <si>
    <t xml:space="preserve"> &lt;------------------------ Attributable to equity holders of the Company --------------------------- &gt;</t>
  </si>
  <si>
    <t xml:space="preserve"> with the Auduted Financial Statements for the year ended 31 March 2006 and the accompayning</t>
  </si>
  <si>
    <t>(The Condensed Consolidated Statement of Changes in Equity should be read in conjuction</t>
  </si>
  <si>
    <t>(The Condensed Consolidated Cash Flow Statement should be read in conjuction with the</t>
  </si>
  <si>
    <t>Other information:-</t>
  </si>
  <si>
    <t>Gross interest income</t>
  </si>
  <si>
    <t>Gross interest expense</t>
  </si>
  <si>
    <t>Loss/profit from operations</t>
  </si>
  <si>
    <t xml:space="preserve"> Auduted Financial Statements for the year ended 31 March 2006 and the </t>
  </si>
  <si>
    <t xml:space="preserve"> explanatory notes attached to the Interim Statements)</t>
  </si>
  <si>
    <t xml:space="preserve"> accompanying explanatory notes attached to the Interim Statements)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</si>
</sst>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0_);\(0\)"/>
    <numFmt numFmtId="176" formatCode="0.00_);\(0.00\)"/>
    <numFmt numFmtId="177" formatCode="0.0_);\(0.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1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173" fontId="1" fillId="0" borderId="2" xfId="15" applyNumberFormat="1" applyFon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0" xfId="15" applyNumberFormat="1" applyFont="1" applyAlignment="1">
      <alignment/>
    </xf>
    <xf numFmtId="173" fontId="1" fillId="0" borderId="3" xfId="15" applyNumberFormat="1" applyFont="1" applyBorder="1" applyAlignment="1">
      <alignment/>
    </xf>
    <xf numFmtId="173" fontId="0" fillId="0" borderId="0" xfId="15" applyNumberFormat="1" applyFont="1" applyAlignment="1">
      <alignment horizontal="right"/>
    </xf>
    <xf numFmtId="43" fontId="0" fillId="0" borderId="0" xfId="15" applyNumberFormat="1" applyAlignment="1">
      <alignment/>
    </xf>
    <xf numFmtId="173" fontId="0" fillId="0" borderId="0" xfId="15" applyNumberFormat="1" applyFont="1" applyAlignment="1">
      <alignment/>
    </xf>
    <xf numFmtId="43" fontId="0" fillId="0" borderId="4" xfId="15" applyNumberFormat="1" applyBorder="1" applyAlignment="1">
      <alignment/>
    </xf>
    <xf numFmtId="43" fontId="0" fillId="0" borderId="0" xfId="15" applyNumberFormat="1" applyFont="1" applyAlignment="1">
      <alignment/>
    </xf>
    <xf numFmtId="173" fontId="0" fillId="0" borderId="0" xfId="15" applyNumberFormat="1" applyFont="1" applyAlignment="1">
      <alignment horizontal="right"/>
    </xf>
    <xf numFmtId="43" fontId="0" fillId="0" borderId="0" xfId="15" applyAlignment="1">
      <alignment/>
    </xf>
    <xf numFmtId="173" fontId="1" fillId="0" borderId="4" xfId="15" applyNumberFormat="1" applyFont="1" applyBorder="1" applyAlignment="1">
      <alignment/>
    </xf>
    <xf numFmtId="173" fontId="0" fillId="0" borderId="3" xfId="15" applyNumberFormat="1" applyFont="1" applyBorder="1" applyAlignment="1">
      <alignment/>
    </xf>
    <xf numFmtId="173" fontId="0" fillId="0" borderId="4" xfId="15" applyNumberFormat="1" applyFont="1" applyBorder="1" applyAlignment="1">
      <alignment/>
    </xf>
    <xf numFmtId="173" fontId="1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173" fontId="7" fillId="0" borderId="0" xfId="20" applyNumberFormat="1" applyFont="1" applyAlignment="1">
      <alignment/>
    </xf>
    <xf numFmtId="0" fontId="8" fillId="0" borderId="0" xfId="0" applyFont="1" applyAlignment="1">
      <alignment/>
    </xf>
    <xf numFmtId="173" fontId="0" fillId="0" borderId="0" xfId="15" applyNumberFormat="1" applyFont="1" applyAlignment="1">
      <alignment horizontal="center"/>
    </xf>
    <xf numFmtId="173" fontId="0" fillId="0" borderId="0" xfId="0" applyNumberFormat="1" applyAlignment="1">
      <alignment/>
    </xf>
    <xf numFmtId="173" fontId="0" fillId="0" borderId="2" xfId="15" applyNumberFormat="1" applyFont="1" applyBorder="1" applyAlignment="1">
      <alignment/>
    </xf>
    <xf numFmtId="173" fontId="0" fillId="0" borderId="1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173" fontId="0" fillId="0" borderId="4" xfId="15" applyNumberFormat="1" applyFont="1" applyBorder="1" applyAlignment="1">
      <alignment/>
    </xf>
    <xf numFmtId="43" fontId="1" fillId="0" borderId="0" xfId="15" applyNumberFormat="1" applyFont="1" applyAlignment="1">
      <alignment horizontal="right"/>
    </xf>
    <xf numFmtId="175" fontId="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3" fontId="8" fillId="0" borderId="0" xfId="15" applyNumberFormat="1" applyFont="1" applyAlignment="1">
      <alignment/>
    </xf>
    <xf numFmtId="173" fontId="10" fillId="0" borderId="0" xfId="15" applyNumberFormat="1" applyFont="1" applyAlignment="1">
      <alignment/>
    </xf>
    <xf numFmtId="173" fontId="0" fillId="0" borderId="0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-@sum(59637293.3+2417877.11+1218963.5)/1000" TargetMode="External" /><Relationship Id="rId2" Type="http://schemas.openxmlformats.org/officeDocument/2006/relationships/hyperlink" Target="mailto:-@sum(59637293.3+2417877.11+1218963.5)/100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tabSelected="1" workbookViewId="0" topLeftCell="A11">
      <selection activeCell="E62" sqref="E62"/>
    </sheetView>
  </sheetViews>
  <sheetFormatPr defaultColWidth="9.140625" defaultRowHeight="12.75"/>
  <cols>
    <col min="1" max="1" width="42.7109375" style="0" customWidth="1"/>
    <col min="2" max="2" width="13.8515625" style="0" customWidth="1"/>
    <col min="3" max="3" width="15.140625" style="0" customWidth="1"/>
    <col min="4" max="4" width="14.57421875" style="0" customWidth="1"/>
    <col min="5" max="5" width="14.7109375" style="0" customWidth="1"/>
    <col min="6" max="6" width="15.7109375" style="0" customWidth="1"/>
    <col min="7" max="10" width="12.7109375" style="0" customWidth="1"/>
    <col min="11" max="11" width="5.7109375" style="0" customWidth="1"/>
    <col min="12" max="15" width="12.7109375" style="0" customWidth="1"/>
    <col min="16" max="16" width="5.7109375" style="0" customWidth="1"/>
    <col min="17" max="17" width="30.7109375" style="0" customWidth="1"/>
  </cols>
  <sheetData>
    <row r="1" ht="15.75">
      <c r="A1" s="5" t="s">
        <v>0</v>
      </c>
    </row>
    <row r="2" ht="15.75">
      <c r="A2" s="5" t="s">
        <v>80</v>
      </c>
    </row>
    <row r="3" ht="15.75">
      <c r="A3" s="5"/>
    </row>
    <row r="4" spans="2:5" ht="12.75">
      <c r="B4" s="2" t="s">
        <v>17</v>
      </c>
      <c r="C4" s="4" t="s">
        <v>17</v>
      </c>
      <c r="D4" s="2" t="s">
        <v>17</v>
      </c>
      <c r="E4" s="4" t="s">
        <v>17</v>
      </c>
    </row>
    <row r="5" spans="3:5" ht="12.75">
      <c r="C5" s="4" t="s">
        <v>24</v>
      </c>
      <c r="E5" s="4" t="s">
        <v>24</v>
      </c>
    </row>
    <row r="6" spans="2:5" ht="12.75">
      <c r="B6" s="2" t="s">
        <v>22</v>
      </c>
      <c r="C6" s="4" t="s">
        <v>25</v>
      </c>
      <c r="D6" s="2" t="s">
        <v>22</v>
      </c>
      <c r="E6" s="4" t="s">
        <v>25</v>
      </c>
    </row>
    <row r="7" spans="2:15" ht="12.75">
      <c r="B7" s="2" t="s">
        <v>23</v>
      </c>
      <c r="C7" s="4" t="s">
        <v>23</v>
      </c>
      <c r="D7" s="2" t="s">
        <v>26</v>
      </c>
      <c r="E7" s="4" t="s">
        <v>27</v>
      </c>
      <c r="F7" s="1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2" t="s">
        <v>52</v>
      </c>
      <c r="C8" s="4" t="s">
        <v>53</v>
      </c>
      <c r="D8" s="2" t="s">
        <v>52</v>
      </c>
      <c r="E8" s="4" t="s">
        <v>53</v>
      </c>
      <c r="F8" s="1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2" t="s">
        <v>1</v>
      </c>
      <c r="C9" s="1" t="s">
        <v>1</v>
      </c>
      <c r="D9" s="2" t="s">
        <v>1</v>
      </c>
      <c r="E9" s="1" t="s">
        <v>1</v>
      </c>
      <c r="F9" s="1"/>
      <c r="G9" s="2"/>
      <c r="H9" s="2"/>
      <c r="I9" s="2"/>
      <c r="J9" s="2"/>
      <c r="K9" s="2"/>
      <c r="L9" s="2"/>
      <c r="M9" s="2"/>
      <c r="N9" s="2"/>
      <c r="O9" s="2"/>
    </row>
    <row r="10" spans="2:4" ht="12.75">
      <c r="B10" s="3"/>
      <c r="D10" s="3"/>
    </row>
    <row r="11" spans="1:18" ht="12.75">
      <c r="A11" s="3" t="s">
        <v>2</v>
      </c>
      <c r="B11" s="8">
        <v>68786</v>
      </c>
      <c r="C11" s="9">
        <v>98066</v>
      </c>
      <c r="D11" s="8">
        <v>68786</v>
      </c>
      <c r="E11" s="9">
        <v>98066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3"/>
      <c r="R11" s="9"/>
    </row>
    <row r="12" spans="2:18" ht="12.75">
      <c r="B12" s="8"/>
      <c r="C12" s="9"/>
      <c r="D12" s="8"/>
      <c r="E12" s="9"/>
      <c r="G12" s="9"/>
      <c r="H12" s="9"/>
      <c r="I12" s="9"/>
      <c r="J12" s="9"/>
      <c r="K12" s="9"/>
      <c r="L12" s="9"/>
      <c r="M12" s="9"/>
      <c r="N12" s="9"/>
      <c r="O12" s="9"/>
      <c r="P12" s="9"/>
      <c r="R12" s="9"/>
    </row>
    <row r="13" spans="1:18" ht="12.75">
      <c r="A13" t="s">
        <v>42</v>
      </c>
      <c r="B13" s="8">
        <v>-55814</v>
      </c>
      <c r="C13" s="30">
        <v>-77454</v>
      </c>
      <c r="D13" s="8">
        <v>-55814</v>
      </c>
      <c r="E13" s="30">
        <v>-77454</v>
      </c>
      <c r="G13" s="9"/>
      <c r="H13" s="9"/>
      <c r="I13" s="9"/>
      <c r="J13" s="9"/>
      <c r="K13" s="9"/>
      <c r="L13" s="9"/>
      <c r="M13" s="9"/>
      <c r="N13" s="9"/>
      <c r="O13" s="9"/>
      <c r="P13" s="9"/>
      <c r="R13" s="9"/>
    </row>
    <row r="14" spans="2:18" ht="12.75">
      <c r="B14" s="13"/>
      <c r="C14" s="14"/>
      <c r="D14" s="13"/>
      <c r="E14" s="14"/>
      <c r="G14" s="12"/>
      <c r="H14" s="12"/>
      <c r="I14" s="12"/>
      <c r="J14" s="12"/>
      <c r="K14" s="9"/>
      <c r="L14" s="12"/>
      <c r="M14" s="12"/>
      <c r="N14" s="12"/>
      <c r="O14" s="12"/>
      <c r="P14" s="9"/>
      <c r="R14" s="9"/>
    </row>
    <row r="15" spans="1:18" ht="12.75">
      <c r="A15" s="3" t="s">
        <v>43</v>
      </c>
      <c r="B15" s="8">
        <v>12972</v>
      </c>
      <c r="C15" s="9">
        <v>20612</v>
      </c>
      <c r="D15" s="8">
        <v>12972</v>
      </c>
      <c r="E15" s="9">
        <v>20612</v>
      </c>
      <c r="G15" s="12"/>
      <c r="H15" s="12"/>
      <c r="I15" s="12"/>
      <c r="J15" s="12"/>
      <c r="K15" s="9"/>
      <c r="L15" s="12"/>
      <c r="M15" s="12"/>
      <c r="N15" s="12"/>
      <c r="O15" s="12"/>
      <c r="P15" s="9"/>
      <c r="Q15" s="3"/>
      <c r="R15" s="9"/>
    </row>
    <row r="16" spans="2:18" ht="12.75">
      <c r="B16" s="8"/>
      <c r="C16" s="9"/>
      <c r="D16" s="8"/>
      <c r="E16" s="9"/>
      <c r="G16" s="9"/>
      <c r="H16" s="9"/>
      <c r="I16" s="9"/>
      <c r="J16" s="9"/>
      <c r="K16" s="9"/>
      <c r="L16" s="9"/>
      <c r="M16" s="9"/>
      <c r="N16" s="9"/>
      <c r="O16" s="9"/>
      <c r="P16" s="9"/>
      <c r="R16" s="9"/>
    </row>
    <row r="17" spans="1:18" ht="12.75">
      <c r="A17" t="s">
        <v>44</v>
      </c>
      <c r="B17" s="8">
        <v>930</v>
      </c>
      <c r="C17" s="9">
        <v>567</v>
      </c>
      <c r="D17" s="8">
        <v>930</v>
      </c>
      <c r="E17" s="9">
        <v>567</v>
      </c>
      <c r="G17" s="9"/>
      <c r="H17" s="9"/>
      <c r="I17" s="9"/>
      <c r="J17" s="9"/>
      <c r="K17" s="9"/>
      <c r="L17" s="9"/>
      <c r="M17" s="9"/>
      <c r="N17" s="9"/>
      <c r="O17" s="9"/>
      <c r="P17" s="9"/>
      <c r="R17" s="9"/>
    </row>
    <row r="18" spans="2:18" ht="12.75">
      <c r="B18" s="8"/>
      <c r="C18" s="9"/>
      <c r="D18" s="8"/>
      <c r="E18" s="9"/>
      <c r="G18" s="9"/>
      <c r="H18" s="9"/>
      <c r="I18" s="9"/>
      <c r="J18" s="9"/>
      <c r="K18" s="9"/>
      <c r="L18" s="9"/>
      <c r="M18" s="9"/>
      <c r="N18" s="9"/>
      <c r="O18" s="9"/>
      <c r="P18" s="9"/>
      <c r="R18" s="9"/>
    </row>
    <row r="19" spans="1:18" ht="12.75">
      <c r="A19" t="s">
        <v>45</v>
      </c>
      <c r="B19" s="8">
        <v>-13921.398019999999</v>
      </c>
      <c r="C19" s="9">
        <v>-13720.455</v>
      </c>
      <c r="D19" s="8">
        <v>-13921.398019999999</v>
      </c>
      <c r="E19" s="9">
        <v>-13720.455</v>
      </c>
      <c r="G19" s="9"/>
      <c r="H19" s="9"/>
      <c r="I19" s="9"/>
      <c r="J19" s="9"/>
      <c r="K19" s="9"/>
      <c r="L19" s="9"/>
      <c r="M19" s="9"/>
      <c r="N19" s="9"/>
      <c r="O19" s="9"/>
      <c r="P19" s="9"/>
      <c r="R19" s="9"/>
    </row>
    <row r="20" spans="2:18" ht="12.75">
      <c r="B20" s="13"/>
      <c r="C20" s="14"/>
      <c r="D20" s="13"/>
      <c r="E20" s="14"/>
      <c r="G20" s="12"/>
      <c r="H20" s="12"/>
      <c r="I20" s="12"/>
      <c r="J20" s="12"/>
      <c r="K20" s="9"/>
      <c r="L20" s="12"/>
      <c r="M20" s="12"/>
      <c r="N20" s="12"/>
      <c r="O20" s="12"/>
      <c r="P20" s="9"/>
      <c r="R20" s="9"/>
    </row>
    <row r="21" spans="1:18" ht="12.75">
      <c r="A21" s="3" t="s">
        <v>3</v>
      </c>
      <c r="B21" s="8">
        <v>-19.398019999998724</v>
      </c>
      <c r="C21" s="20">
        <v>7458.545</v>
      </c>
      <c r="D21" s="8">
        <v>-19.398019999998724</v>
      </c>
      <c r="E21" s="20">
        <v>7458.545</v>
      </c>
      <c r="G21" s="36"/>
      <c r="H21" s="36"/>
      <c r="I21" s="36"/>
      <c r="J21" s="36"/>
      <c r="K21" s="9"/>
      <c r="L21" s="36"/>
      <c r="M21" s="36"/>
      <c r="N21" s="36"/>
      <c r="O21" s="36"/>
      <c r="P21" s="9"/>
      <c r="Q21" s="3"/>
      <c r="R21" s="9"/>
    </row>
    <row r="22" spans="2:18" ht="12.75">
      <c r="B22" s="8"/>
      <c r="C22" s="9"/>
      <c r="D22" s="8"/>
      <c r="E22" s="9"/>
      <c r="G22" s="9"/>
      <c r="H22" s="9"/>
      <c r="I22" s="9"/>
      <c r="J22" s="9"/>
      <c r="K22" s="9"/>
      <c r="L22" s="9"/>
      <c r="M22" s="9"/>
      <c r="N22" s="9"/>
      <c r="O22" s="9"/>
      <c r="P22" s="9"/>
      <c r="R22" s="9"/>
    </row>
    <row r="23" spans="1:18" ht="12.75">
      <c r="A23" t="s">
        <v>46</v>
      </c>
      <c r="B23" s="8">
        <v>-1</v>
      </c>
      <c r="C23" s="9">
        <v>-2</v>
      </c>
      <c r="D23" s="8">
        <v>-1</v>
      </c>
      <c r="E23" s="9">
        <v>-2</v>
      </c>
      <c r="G23" s="9"/>
      <c r="H23" s="9"/>
      <c r="I23" s="9"/>
      <c r="J23" s="9"/>
      <c r="K23" s="9"/>
      <c r="L23" s="9"/>
      <c r="M23" s="9"/>
      <c r="N23" s="9"/>
      <c r="O23" s="9"/>
      <c r="P23" s="9"/>
      <c r="R23" s="9"/>
    </row>
    <row r="24" spans="2:18" ht="12.75">
      <c r="B24" s="8"/>
      <c r="C24" s="9"/>
      <c r="D24" s="8"/>
      <c r="E24" s="9"/>
      <c r="G24" s="9"/>
      <c r="H24" s="9"/>
      <c r="I24" s="9"/>
      <c r="J24" s="9"/>
      <c r="K24" s="9"/>
      <c r="L24" s="9"/>
      <c r="M24" s="9"/>
      <c r="N24" s="9"/>
      <c r="O24" s="9"/>
      <c r="P24" s="9"/>
      <c r="R24" s="9"/>
    </row>
    <row r="25" spans="1:18" ht="12.75">
      <c r="A25" t="s">
        <v>49</v>
      </c>
      <c r="B25" s="8">
        <v>-6933</v>
      </c>
      <c r="C25" s="9">
        <v>-6152</v>
      </c>
      <c r="D25" s="8">
        <v>-6933</v>
      </c>
      <c r="E25" s="9">
        <v>-6152</v>
      </c>
      <c r="G25" s="9"/>
      <c r="H25" s="9"/>
      <c r="I25" s="9"/>
      <c r="J25" s="9"/>
      <c r="K25" s="9"/>
      <c r="L25" s="9"/>
      <c r="M25" s="9"/>
      <c r="N25" s="9"/>
      <c r="O25" s="9"/>
      <c r="P25" s="9"/>
      <c r="R25" s="9"/>
    </row>
    <row r="26" spans="2:18" ht="12.75">
      <c r="B26" s="13"/>
      <c r="C26" s="14"/>
      <c r="D26" s="13"/>
      <c r="E26" s="14"/>
      <c r="G26" s="12"/>
      <c r="H26" s="12"/>
      <c r="I26" s="12"/>
      <c r="J26" s="12"/>
      <c r="K26" s="9"/>
      <c r="L26" s="12"/>
      <c r="M26" s="12"/>
      <c r="N26" s="12"/>
      <c r="O26" s="12"/>
      <c r="P26" s="9"/>
      <c r="R26" s="9"/>
    </row>
    <row r="27" spans="1:18" ht="12.75">
      <c r="A27" s="3" t="s">
        <v>81</v>
      </c>
      <c r="B27" s="8">
        <v>-6953.398019999999</v>
      </c>
      <c r="C27" s="20">
        <v>1304.545</v>
      </c>
      <c r="D27" s="8">
        <v>-6953.398019999999</v>
      </c>
      <c r="E27" s="20">
        <v>1304.545</v>
      </c>
      <c r="G27" s="36"/>
      <c r="H27" s="36"/>
      <c r="I27" s="36"/>
      <c r="J27" s="36"/>
      <c r="K27" s="9"/>
      <c r="L27" s="36"/>
      <c r="M27" s="36"/>
      <c r="N27" s="36"/>
      <c r="O27" s="36"/>
      <c r="P27" s="9"/>
      <c r="Q27" s="3"/>
      <c r="R27" s="9"/>
    </row>
    <row r="28" spans="2:18" ht="12.75">
      <c r="B28" s="8"/>
      <c r="C28" s="9"/>
      <c r="D28" s="8"/>
      <c r="E28" s="9"/>
      <c r="G28" s="9"/>
      <c r="H28" s="9"/>
      <c r="I28" s="9"/>
      <c r="J28" s="9"/>
      <c r="K28" s="9"/>
      <c r="L28" s="9"/>
      <c r="M28" s="9"/>
      <c r="N28" s="9"/>
      <c r="O28" s="9"/>
      <c r="P28" s="9"/>
      <c r="R28" s="9"/>
    </row>
    <row r="29" spans="1:18" ht="12.75">
      <c r="A29" t="s">
        <v>47</v>
      </c>
      <c r="B29" s="8">
        <v>-559</v>
      </c>
      <c r="C29" s="9">
        <v>-2553</v>
      </c>
      <c r="D29" s="8">
        <v>-559</v>
      </c>
      <c r="E29" s="9">
        <v>-2553</v>
      </c>
      <c r="G29" s="9"/>
      <c r="H29" s="9"/>
      <c r="I29" s="9"/>
      <c r="J29" s="9"/>
      <c r="K29" s="9"/>
      <c r="L29" s="9"/>
      <c r="M29" s="9"/>
      <c r="N29" s="9"/>
      <c r="O29" s="9"/>
      <c r="P29" s="9"/>
      <c r="R29" s="9"/>
    </row>
    <row r="30" spans="2:18" ht="12.75">
      <c r="B30" s="13"/>
      <c r="C30" s="14"/>
      <c r="D30" s="13"/>
      <c r="E30" s="14"/>
      <c r="G30" s="12"/>
      <c r="H30" s="12"/>
      <c r="I30" s="12"/>
      <c r="J30" s="12"/>
      <c r="K30" s="9"/>
      <c r="L30" s="12"/>
      <c r="M30" s="12"/>
      <c r="N30" s="12"/>
      <c r="O30" s="12"/>
      <c r="P30" s="9"/>
      <c r="R30" s="9"/>
    </row>
    <row r="31" spans="1:18" ht="13.5" thickBot="1">
      <c r="A31" s="3" t="s">
        <v>48</v>
      </c>
      <c r="B31" s="17">
        <v>-7512.398019999999</v>
      </c>
      <c r="C31" s="15">
        <v>-1248.455</v>
      </c>
      <c r="D31" s="17">
        <v>-7512.398019999999</v>
      </c>
      <c r="E31" s="15">
        <v>-1248.455</v>
      </c>
      <c r="G31" s="12"/>
      <c r="H31" s="12"/>
      <c r="I31" s="12"/>
      <c r="J31" s="12"/>
      <c r="K31" s="9"/>
      <c r="L31" s="12"/>
      <c r="M31" s="12"/>
      <c r="N31" s="12"/>
      <c r="O31" s="12"/>
      <c r="P31" s="9"/>
      <c r="Q31" s="3"/>
      <c r="R31" s="9"/>
    </row>
    <row r="32" spans="2:18" ht="12.75">
      <c r="B32" s="8"/>
      <c r="C32" s="9"/>
      <c r="D32" s="8"/>
      <c r="E32" s="9"/>
      <c r="G32" s="9"/>
      <c r="H32" s="9"/>
      <c r="I32" s="9"/>
      <c r="J32" s="9"/>
      <c r="K32" s="9"/>
      <c r="L32" s="9"/>
      <c r="M32" s="9"/>
      <c r="N32" s="9"/>
      <c r="O32" s="9"/>
      <c r="P32" s="9"/>
      <c r="R32" s="9"/>
    </row>
    <row r="33" spans="2:18" ht="12.75">
      <c r="B33" s="8"/>
      <c r="C33" s="9"/>
      <c r="D33" s="8"/>
      <c r="E33" s="9"/>
      <c r="G33" s="9"/>
      <c r="H33" s="9"/>
      <c r="I33" s="9"/>
      <c r="J33" s="9"/>
      <c r="K33" s="9"/>
      <c r="L33" s="9"/>
      <c r="M33" s="9"/>
      <c r="N33" s="9"/>
      <c r="O33" s="9"/>
      <c r="P33" s="9"/>
      <c r="R33" s="9"/>
    </row>
    <row r="34" spans="1:18" ht="12.75">
      <c r="A34" s="3" t="s">
        <v>50</v>
      </c>
      <c r="B34" s="8"/>
      <c r="C34" s="9"/>
      <c r="D34" s="8"/>
      <c r="E34" s="9"/>
      <c r="G34" s="9"/>
      <c r="H34" s="9"/>
      <c r="I34" s="9"/>
      <c r="J34" s="9"/>
      <c r="K34" s="9"/>
      <c r="L34" s="9"/>
      <c r="M34" s="9"/>
      <c r="N34" s="9"/>
      <c r="O34" s="9"/>
      <c r="P34" s="9"/>
      <c r="R34" s="9"/>
    </row>
    <row r="35" spans="2:18" ht="12.75">
      <c r="B35" s="8"/>
      <c r="C35" s="9"/>
      <c r="D35" s="8"/>
      <c r="E35" s="9"/>
      <c r="G35" s="9"/>
      <c r="H35" s="9"/>
      <c r="I35" s="9"/>
      <c r="J35" s="9"/>
      <c r="K35" s="9"/>
      <c r="L35" s="9"/>
      <c r="M35" s="9"/>
      <c r="N35" s="9"/>
      <c r="O35" s="9"/>
      <c r="P35" s="9"/>
      <c r="R35" s="9"/>
    </row>
    <row r="36" spans="1:18" ht="12.75">
      <c r="A36" t="s">
        <v>82</v>
      </c>
      <c r="B36" s="8">
        <v>-7650.398019999999</v>
      </c>
      <c r="C36" s="9">
        <v>-1893.455</v>
      </c>
      <c r="D36" s="8">
        <v>-7650.398019999999</v>
      </c>
      <c r="E36" s="9">
        <v>-1893.455</v>
      </c>
      <c r="G36" s="9"/>
      <c r="H36" s="9"/>
      <c r="I36" s="9"/>
      <c r="J36" s="9"/>
      <c r="K36" s="9"/>
      <c r="L36" s="9"/>
      <c r="M36" s="9"/>
      <c r="N36" s="9"/>
      <c r="O36" s="9"/>
      <c r="P36" s="9"/>
      <c r="R36" s="9"/>
    </row>
    <row r="37" spans="1:18" ht="12.75">
      <c r="A37" t="s">
        <v>51</v>
      </c>
      <c r="B37" s="8">
        <v>138</v>
      </c>
      <c r="C37" s="9">
        <v>645</v>
      </c>
      <c r="D37" s="8">
        <v>138</v>
      </c>
      <c r="E37" s="9">
        <v>645</v>
      </c>
      <c r="G37" s="9"/>
      <c r="H37" s="9"/>
      <c r="I37" s="9"/>
      <c r="J37" s="9"/>
      <c r="K37" s="9"/>
      <c r="L37" s="9"/>
      <c r="M37" s="9"/>
      <c r="N37" s="9"/>
      <c r="O37" s="9"/>
      <c r="P37" s="9"/>
      <c r="R37" s="9"/>
    </row>
    <row r="38" spans="2:18" ht="12.75">
      <c r="B38" s="13"/>
      <c r="C38" s="14"/>
      <c r="D38" s="13"/>
      <c r="E38" s="14"/>
      <c r="G38" s="12"/>
      <c r="H38" s="43"/>
      <c r="I38" s="43"/>
      <c r="J38" s="43"/>
      <c r="K38" s="9"/>
      <c r="L38" s="12"/>
      <c r="M38" s="9"/>
      <c r="N38" s="9"/>
      <c r="O38" s="9"/>
      <c r="P38" s="9"/>
      <c r="R38" s="9"/>
    </row>
    <row r="39" spans="1:18" ht="13.5" thickBot="1">
      <c r="A39" s="3" t="s">
        <v>48</v>
      </c>
      <c r="B39" s="17">
        <v>-7512.398019999999</v>
      </c>
      <c r="C39" s="15">
        <v>-1248.455</v>
      </c>
      <c r="D39" s="17">
        <v>-7512.398019999999</v>
      </c>
      <c r="E39" s="15">
        <v>-1248.455</v>
      </c>
      <c r="G39" s="12"/>
      <c r="H39" s="12"/>
      <c r="I39" s="12"/>
      <c r="J39" s="12"/>
      <c r="K39" s="9"/>
      <c r="L39" s="12"/>
      <c r="M39" s="12"/>
      <c r="N39" s="12"/>
      <c r="O39" s="12"/>
      <c r="P39" s="9"/>
      <c r="R39" s="9"/>
    </row>
    <row r="40" spans="2:18" ht="12.75">
      <c r="B40" s="8"/>
      <c r="C40" s="9"/>
      <c r="D40" s="8"/>
      <c r="E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2:18" ht="12.75">
      <c r="B41" s="8"/>
      <c r="C41" s="9"/>
      <c r="D41" s="8"/>
      <c r="E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12.75">
      <c r="A42" s="3" t="s">
        <v>28</v>
      </c>
      <c r="B42" s="8"/>
      <c r="C42" s="9"/>
      <c r="D42" s="8"/>
      <c r="E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2.75">
      <c r="A43" t="s">
        <v>84</v>
      </c>
      <c r="B43" s="38">
        <v>-6.72</v>
      </c>
      <c r="C43" s="19">
        <v>-1.66</v>
      </c>
      <c r="D43" s="38">
        <v>-6.72</v>
      </c>
      <c r="E43" s="19">
        <v>-1.66</v>
      </c>
      <c r="G43" s="24"/>
      <c r="H43" s="24"/>
      <c r="I43" s="24"/>
      <c r="J43" s="22"/>
      <c r="K43" s="9"/>
      <c r="L43" s="24"/>
      <c r="M43" s="24"/>
      <c r="N43" s="24"/>
      <c r="O43" s="24"/>
      <c r="P43" s="9"/>
      <c r="Q43" s="9"/>
      <c r="R43" s="9"/>
    </row>
    <row r="44" spans="1:18" ht="12.75">
      <c r="A44" t="s">
        <v>83</v>
      </c>
      <c r="B44" s="18" t="s">
        <v>31</v>
      </c>
      <c r="C44" s="18" t="s">
        <v>31</v>
      </c>
      <c r="D44" s="18" t="s">
        <v>31</v>
      </c>
      <c r="E44" s="18" t="s">
        <v>31</v>
      </c>
      <c r="G44" s="23"/>
      <c r="H44" s="23"/>
      <c r="I44" s="23"/>
      <c r="J44" s="23"/>
      <c r="K44" s="9"/>
      <c r="L44" s="23"/>
      <c r="M44" s="23"/>
      <c r="N44" s="23"/>
      <c r="O44" s="23"/>
      <c r="P44" s="9"/>
      <c r="Q44" s="9"/>
      <c r="R44" s="9"/>
    </row>
    <row r="45" spans="2:18" ht="12.75">
      <c r="B45" s="8"/>
      <c r="C45" s="9"/>
      <c r="D45" s="8"/>
      <c r="E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2:18" ht="12.75">
      <c r="B46" s="8"/>
      <c r="C46" s="9"/>
      <c r="D46" s="8"/>
      <c r="E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5.75">
      <c r="A47" s="5" t="s">
        <v>30</v>
      </c>
      <c r="B47" s="8"/>
      <c r="C47" s="9"/>
      <c r="D47" s="8"/>
      <c r="E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5.75">
      <c r="A48" s="5" t="s">
        <v>85</v>
      </c>
      <c r="B48" s="8"/>
      <c r="C48" s="9"/>
      <c r="D48" s="8"/>
      <c r="E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5.75">
      <c r="A49" s="5" t="s">
        <v>113</v>
      </c>
      <c r="B49" s="8"/>
      <c r="C49" s="9"/>
      <c r="D49" s="8"/>
      <c r="E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2:18" ht="12.75">
      <c r="B50" s="8"/>
      <c r="C50" s="9"/>
      <c r="D50" s="8"/>
      <c r="E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2:18" ht="12.75">
      <c r="B51" s="8"/>
      <c r="C51" s="9"/>
      <c r="D51" s="8"/>
      <c r="E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2.75">
      <c r="A52" s="3"/>
      <c r="B52" s="8"/>
      <c r="C52" s="9"/>
      <c r="D52" s="8"/>
      <c r="E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3"/>
      <c r="R52" s="9"/>
    </row>
    <row r="53" spans="1:18" ht="12.75">
      <c r="A53" s="3" t="s">
        <v>108</v>
      </c>
      <c r="B53" s="8"/>
      <c r="C53" s="9"/>
      <c r="D53" s="8"/>
      <c r="E53" s="9"/>
      <c r="G53" s="9"/>
      <c r="H53" s="9"/>
      <c r="I53" s="9"/>
      <c r="J53" s="9"/>
      <c r="K53" s="9"/>
      <c r="L53" s="9"/>
      <c r="M53" s="9"/>
      <c r="N53" s="9"/>
      <c r="O53" s="9"/>
      <c r="P53" s="9"/>
      <c r="R53" s="9"/>
    </row>
    <row r="54" spans="2:18" ht="12.75">
      <c r="B54" s="8"/>
      <c r="C54" s="20"/>
      <c r="D54" s="8"/>
      <c r="E54" s="20"/>
      <c r="G54" s="9"/>
      <c r="H54" s="9"/>
      <c r="I54" s="9"/>
      <c r="J54" s="9"/>
      <c r="K54" s="9"/>
      <c r="L54" s="9"/>
      <c r="M54" s="9"/>
      <c r="N54" s="9"/>
      <c r="O54" s="9"/>
      <c r="P54" s="9"/>
      <c r="R54" s="9"/>
    </row>
    <row r="55" spans="1:18" ht="12.75">
      <c r="A55" t="s">
        <v>111</v>
      </c>
      <c r="B55" s="8">
        <v>-19</v>
      </c>
      <c r="C55" s="9">
        <f>+C21</f>
        <v>7458.545</v>
      </c>
      <c r="D55" s="8">
        <v>-19</v>
      </c>
      <c r="E55" s="9">
        <f>+E21</f>
        <v>7458.545</v>
      </c>
      <c r="G55" s="9"/>
      <c r="H55" s="9"/>
      <c r="I55" s="9"/>
      <c r="J55" s="9"/>
      <c r="K55" s="9"/>
      <c r="L55" s="9"/>
      <c r="M55" s="9"/>
      <c r="N55" s="9"/>
      <c r="O55" s="9"/>
      <c r="P55" s="9"/>
      <c r="R55" s="9"/>
    </row>
    <row r="56" spans="2:18" ht="12.75">
      <c r="B56" s="8"/>
      <c r="C56" s="9"/>
      <c r="D56" s="8"/>
      <c r="E56" s="20"/>
      <c r="G56" s="9"/>
      <c r="H56" s="9"/>
      <c r="I56" s="9"/>
      <c r="J56" s="9"/>
      <c r="K56" s="9"/>
      <c r="L56" s="9"/>
      <c r="M56" s="9"/>
      <c r="N56" s="9"/>
      <c r="O56" s="9"/>
      <c r="P56" s="9"/>
      <c r="R56" s="9"/>
    </row>
    <row r="57" spans="1:18" ht="12.75">
      <c r="A57" t="s">
        <v>109</v>
      </c>
      <c r="B57" s="8">
        <v>9</v>
      </c>
      <c r="C57" s="9">
        <v>353</v>
      </c>
      <c r="D57" s="8">
        <v>9</v>
      </c>
      <c r="E57" s="9">
        <v>353</v>
      </c>
      <c r="G57" s="9"/>
      <c r="H57" s="9"/>
      <c r="I57" s="9"/>
      <c r="J57" s="9"/>
      <c r="K57" s="9"/>
      <c r="L57" s="9"/>
      <c r="M57" s="9"/>
      <c r="N57" s="9"/>
      <c r="O57" s="9"/>
      <c r="P57" s="9"/>
      <c r="R57" s="9"/>
    </row>
    <row r="58" spans="2:18" ht="12.75">
      <c r="B58" s="8"/>
      <c r="C58" s="9"/>
      <c r="D58" s="8"/>
      <c r="E58" s="20"/>
      <c r="G58" s="9"/>
      <c r="H58" s="9"/>
      <c r="I58" s="9"/>
      <c r="J58" s="9"/>
      <c r="K58" s="9"/>
      <c r="L58" s="9"/>
      <c r="M58" s="9"/>
      <c r="N58" s="9"/>
      <c r="O58" s="9"/>
      <c r="P58" s="9"/>
      <c r="R58" s="9"/>
    </row>
    <row r="59" spans="1:18" ht="12.75">
      <c r="A59" t="s">
        <v>110</v>
      </c>
      <c r="B59" s="8">
        <v>-6933</v>
      </c>
      <c r="C59" s="9">
        <v>6152</v>
      </c>
      <c r="D59" s="8">
        <v>-6933</v>
      </c>
      <c r="E59" s="9">
        <v>6152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2:18" ht="12.75">
      <c r="B60" s="8"/>
      <c r="C60" s="9"/>
      <c r="D60" s="8"/>
      <c r="E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2:18" ht="12.75">
      <c r="B61" s="8"/>
      <c r="C61" s="9"/>
      <c r="D61" s="8"/>
      <c r="E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2:18" ht="12.75">
      <c r="B62" s="8"/>
      <c r="C62" s="9"/>
      <c r="D62" s="8"/>
      <c r="E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2:18" ht="12.75">
      <c r="B63" s="8"/>
      <c r="C63" s="9"/>
      <c r="D63" s="8"/>
      <c r="E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2:18" ht="12.75">
      <c r="B64" s="8"/>
      <c r="C64" s="9"/>
      <c r="D64" s="8"/>
      <c r="E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2:18" ht="12.75">
      <c r="B65" s="8"/>
      <c r="C65" s="9"/>
      <c r="D65" s="8"/>
      <c r="E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2:18" ht="12.75">
      <c r="B66" s="8"/>
      <c r="C66" s="9"/>
      <c r="D66" s="8"/>
      <c r="E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2:18" ht="12.75">
      <c r="B67" s="8"/>
      <c r="C67" s="9"/>
      <c r="D67" s="8"/>
      <c r="E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2:18" ht="12.75">
      <c r="B68" s="8"/>
      <c r="C68" s="9"/>
      <c r="D68" s="8"/>
      <c r="E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2:18" ht="12.75">
      <c r="B69" s="8"/>
      <c r="C69" s="9"/>
      <c r="D69" s="8"/>
      <c r="E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2:18" ht="12.75">
      <c r="B70" s="8"/>
      <c r="C70" s="9"/>
      <c r="D70" s="8"/>
      <c r="E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2:18" ht="12.75">
      <c r="B71" s="8"/>
      <c r="C71" s="9"/>
      <c r="D71" s="8"/>
      <c r="E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2:18" ht="12.75">
      <c r="B72" s="8"/>
      <c r="C72" s="9"/>
      <c r="D72" s="8"/>
      <c r="E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2:18" ht="12.75">
      <c r="B73" s="8"/>
      <c r="C73" s="9"/>
      <c r="D73" s="8"/>
      <c r="E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2:18" ht="12.75">
      <c r="B74" s="8"/>
      <c r="C74" s="9"/>
      <c r="D74" s="8"/>
      <c r="E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2:18" ht="12.75">
      <c r="B75" s="8"/>
      <c r="C75" s="9"/>
      <c r="D75" s="8"/>
      <c r="E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2:18" ht="12.75">
      <c r="B76" s="8"/>
      <c r="C76" s="9"/>
      <c r="D76" s="8"/>
      <c r="E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2:18" ht="12.75">
      <c r="B77" s="8"/>
      <c r="C77" s="9"/>
      <c r="D77" s="8"/>
      <c r="E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2:18" ht="12.75">
      <c r="B78" s="8"/>
      <c r="C78" s="9"/>
      <c r="D78" s="8"/>
      <c r="E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2:18" ht="12.75">
      <c r="B79" s="8"/>
      <c r="C79" s="9"/>
      <c r="D79" s="8"/>
      <c r="E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2:18" ht="12.75">
      <c r="B80" s="8"/>
      <c r="C80" s="9"/>
      <c r="D80" s="8"/>
      <c r="E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2:18" ht="12.75">
      <c r="B81" s="8"/>
      <c r="C81" s="9"/>
      <c r="D81" s="8"/>
      <c r="E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2:18" ht="12.75">
      <c r="B82" s="8"/>
      <c r="C82" s="9"/>
      <c r="D82" s="8"/>
      <c r="E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2:18" ht="12.75">
      <c r="B83" s="8"/>
      <c r="C83" s="9"/>
      <c r="D83" s="8"/>
      <c r="E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2:18" ht="12.75">
      <c r="B84" s="8"/>
      <c r="C84" s="9"/>
      <c r="D84" s="8"/>
      <c r="E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2:18" ht="12.75">
      <c r="B85" s="8"/>
      <c r="C85" s="9"/>
      <c r="D85" s="8"/>
      <c r="E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2:18" ht="12.75">
      <c r="B86" s="8"/>
      <c r="C86" s="9"/>
      <c r="D86" s="8"/>
      <c r="E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2:18" ht="12.75">
      <c r="B87" s="8"/>
      <c r="C87" s="9"/>
      <c r="D87" s="8"/>
      <c r="E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2:4" ht="12.75">
      <c r="B88" s="3"/>
      <c r="D88" s="3"/>
    </row>
    <row r="89" spans="2:4" ht="12.75">
      <c r="B89" s="3"/>
      <c r="D89" s="3"/>
    </row>
    <row r="90" spans="2:4" ht="12.75">
      <c r="B90" s="3"/>
      <c r="D90" s="3"/>
    </row>
    <row r="91" spans="2:4" ht="12.75">
      <c r="B91" s="3"/>
      <c r="D91" s="3"/>
    </row>
    <row r="92" spans="2:4" ht="12.75">
      <c r="B92" s="3"/>
      <c r="D92" s="3"/>
    </row>
    <row r="93" spans="2:4" ht="12.75">
      <c r="B93" s="3"/>
      <c r="D93" s="3"/>
    </row>
    <row r="94" spans="2:4" ht="12.75">
      <c r="B94" s="3"/>
      <c r="D94" s="3"/>
    </row>
    <row r="95" spans="2:4" ht="12.75">
      <c r="B95" s="3"/>
      <c r="D95" s="3"/>
    </row>
    <row r="96" spans="2:4" ht="12.75">
      <c r="B96" s="3"/>
      <c r="D96" s="3"/>
    </row>
    <row r="97" spans="2:4" ht="12.75">
      <c r="B97" s="3"/>
      <c r="D97" s="3"/>
    </row>
    <row r="98" spans="2:4" ht="12.75">
      <c r="B98" s="3"/>
      <c r="D98" s="3"/>
    </row>
    <row r="99" spans="2:4" ht="12.75">
      <c r="B99" s="3"/>
      <c r="D99" s="3"/>
    </row>
    <row r="100" spans="2:4" ht="12.75">
      <c r="B100" s="3"/>
      <c r="D100" s="3"/>
    </row>
    <row r="101" spans="2:4" ht="12.75">
      <c r="B101" s="3"/>
      <c r="D101" s="3"/>
    </row>
    <row r="102" spans="2:4" ht="12.75">
      <c r="B102" s="3"/>
      <c r="D102" s="3"/>
    </row>
    <row r="103" spans="2:4" ht="12.75">
      <c r="B103" s="3"/>
      <c r="D103" s="3"/>
    </row>
    <row r="104" spans="2:4" ht="12.75">
      <c r="B104" s="3"/>
      <c r="D104" s="3"/>
    </row>
    <row r="105" spans="2:4" ht="12.75">
      <c r="B105" s="3"/>
      <c r="D105" s="3"/>
    </row>
    <row r="106" spans="2:4" ht="12.75">
      <c r="B106" s="3"/>
      <c r="D106" s="3"/>
    </row>
    <row r="107" spans="2:4" ht="12.75">
      <c r="B107" s="3"/>
      <c r="D107" s="3"/>
    </row>
    <row r="108" spans="2:4" ht="12.75">
      <c r="B108" s="3"/>
      <c r="D108" s="3"/>
    </row>
    <row r="109" spans="2:4" ht="12.75">
      <c r="B109" s="3"/>
      <c r="D109" s="3"/>
    </row>
    <row r="110" spans="2:4" ht="12.75">
      <c r="B110" s="3"/>
      <c r="D110" s="3"/>
    </row>
    <row r="111" spans="2:4" ht="12.75">
      <c r="B111" s="3"/>
      <c r="D111" s="3"/>
    </row>
    <row r="112" spans="2:4" ht="12.75">
      <c r="B112" s="3"/>
      <c r="D112" s="3"/>
    </row>
    <row r="113" spans="2:4" ht="12.75">
      <c r="B113" s="3"/>
      <c r="D113" s="3"/>
    </row>
    <row r="114" spans="2:4" ht="12.75">
      <c r="B114" s="3"/>
      <c r="D114" s="3"/>
    </row>
    <row r="115" spans="2:4" ht="12.75">
      <c r="B115" s="3"/>
      <c r="D115" s="3"/>
    </row>
    <row r="116" spans="2:4" ht="12.75">
      <c r="B116" s="3"/>
      <c r="D116" s="3"/>
    </row>
    <row r="117" spans="2:4" ht="12.75">
      <c r="B117" s="3"/>
      <c r="D117" s="3"/>
    </row>
    <row r="118" spans="2:4" ht="12.75">
      <c r="B118" s="3"/>
      <c r="D118" s="3"/>
    </row>
    <row r="119" spans="2:4" ht="12.75">
      <c r="B119" s="3"/>
      <c r="D119" s="3"/>
    </row>
    <row r="120" spans="2:4" ht="12.75">
      <c r="B120" s="3"/>
      <c r="D120" s="3"/>
    </row>
    <row r="121" spans="2:4" ht="12.75">
      <c r="B121" s="3"/>
      <c r="D121" s="3"/>
    </row>
    <row r="122" spans="2:4" ht="12.75">
      <c r="B122" s="3"/>
      <c r="D122" s="3"/>
    </row>
    <row r="123" spans="2:4" ht="12.75">
      <c r="B123" s="3"/>
      <c r="D123" s="3"/>
    </row>
    <row r="124" spans="2:4" ht="12.75">
      <c r="B124" s="3"/>
      <c r="D124" s="3"/>
    </row>
    <row r="125" spans="2:4" ht="12.75">
      <c r="B125" s="3"/>
      <c r="D125" s="3"/>
    </row>
    <row r="126" spans="2:4" ht="12.75">
      <c r="B126" s="3"/>
      <c r="D126" s="3"/>
    </row>
    <row r="127" spans="2:4" ht="12.75">
      <c r="B127" s="3"/>
      <c r="D127" s="3"/>
    </row>
    <row r="128" spans="2:4" ht="12.75">
      <c r="B128" s="3"/>
      <c r="D128" s="3"/>
    </row>
    <row r="129" spans="2:4" ht="12.75">
      <c r="B129" s="3"/>
      <c r="D129" s="3"/>
    </row>
    <row r="130" spans="2:4" ht="12.75">
      <c r="B130" s="3"/>
      <c r="D130" s="3"/>
    </row>
    <row r="131" spans="2:4" ht="12.75">
      <c r="B131" s="3"/>
      <c r="D131" s="3"/>
    </row>
    <row r="132" spans="2:4" ht="12.75">
      <c r="B132" s="3"/>
      <c r="D132" s="3"/>
    </row>
    <row r="133" spans="2:4" ht="12.75">
      <c r="B133" s="3"/>
      <c r="D133" s="3"/>
    </row>
    <row r="134" spans="2:4" ht="12.75">
      <c r="B134" s="3"/>
      <c r="D134" s="3"/>
    </row>
    <row r="135" spans="2:4" ht="12.75">
      <c r="B135" s="3"/>
      <c r="D135" s="3"/>
    </row>
    <row r="136" spans="2:4" ht="12.75">
      <c r="B136" s="3"/>
      <c r="D136" s="3"/>
    </row>
    <row r="137" spans="2:4" ht="12.75">
      <c r="B137" s="3"/>
      <c r="D137" s="3"/>
    </row>
    <row r="138" spans="2:4" ht="12.75">
      <c r="B138" s="3"/>
      <c r="D138" s="3"/>
    </row>
    <row r="139" spans="2:4" ht="12.75">
      <c r="B139" s="3"/>
      <c r="D139" s="3"/>
    </row>
    <row r="140" spans="2:4" ht="12.75">
      <c r="B140" s="3"/>
      <c r="D140" s="3"/>
    </row>
    <row r="141" spans="2:4" ht="12.75">
      <c r="B141" s="3"/>
      <c r="D141" s="3"/>
    </row>
    <row r="142" spans="2:4" ht="12.75">
      <c r="B142" s="3"/>
      <c r="D142" s="3"/>
    </row>
    <row r="143" spans="2:4" ht="12.75">
      <c r="B143" s="3"/>
      <c r="D143" s="3"/>
    </row>
    <row r="144" spans="2:4" ht="12.75">
      <c r="B144" s="3"/>
      <c r="D144" s="3"/>
    </row>
    <row r="145" spans="2:4" ht="12.75">
      <c r="B145" s="3"/>
      <c r="D145" s="3"/>
    </row>
    <row r="146" spans="2:4" ht="12.75">
      <c r="B146" s="3"/>
      <c r="D146" s="3"/>
    </row>
    <row r="147" spans="2:4" ht="12.75">
      <c r="B147" s="3"/>
      <c r="D147" s="3"/>
    </row>
    <row r="148" spans="2:4" ht="12.75">
      <c r="B148" s="3"/>
      <c r="D148" s="3"/>
    </row>
    <row r="149" spans="2:4" ht="12.75">
      <c r="B149" s="3"/>
      <c r="D149" s="3"/>
    </row>
    <row r="150" spans="2:4" ht="12.75">
      <c r="B150" s="3"/>
      <c r="D150" s="3"/>
    </row>
    <row r="151" spans="2:4" ht="12.75">
      <c r="B151" s="3"/>
      <c r="D151" s="3"/>
    </row>
    <row r="152" spans="2:4" ht="12.75">
      <c r="B152" s="3"/>
      <c r="D152" s="3"/>
    </row>
    <row r="153" spans="2:4" ht="12.75">
      <c r="B153" s="3"/>
      <c r="D153" s="3"/>
    </row>
    <row r="154" spans="2:4" ht="12.75">
      <c r="B154" s="3"/>
      <c r="D154" s="3"/>
    </row>
    <row r="155" spans="2:4" ht="12.75">
      <c r="B155" s="3"/>
      <c r="D155" s="3"/>
    </row>
    <row r="156" spans="2:4" ht="12.75">
      <c r="B156" s="3"/>
      <c r="D156" s="3"/>
    </row>
    <row r="157" spans="2:4" ht="12.75">
      <c r="B157" s="3"/>
      <c r="D157" s="3"/>
    </row>
    <row r="158" spans="2:4" ht="12.75">
      <c r="B158" s="3"/>
      <c r="D158" s="3"/>
    </row>
    <row r="159" spans="2:4" ht="12.75">
      <c r="B159" s="3"/>
      <c r="D159" s="3"/>
    </row>
    <row r="160" spans="2:4" ht="12.75">
      <c r="B160" s="3"/>
      <c r="D160" s="3"/>
    </row>
    <row r="161" spans="2:4" ht="12.75">
      <c r="B161" s="3"/>
      <c r="D161" s="3"/>
    </row>
    <row r="162" spans="2:4" ht="12.75">
      <c r="B162" s="3"/>
      <c r="D162" s="3"/>
    </row>
    <row r="163" spans="2:4" ht="12.75">
      <c r="B163" s="3"/>
      <c r="D163" s="3"/>
    </row>
    <row r="164" spans="2:4" ht="12.75">
      <c r="B164" s="3"/>
      <c r="D164" s="3"/>
    </row>
    <row r="165" spans="2:4" ht="12.75">
      <c r="B165" s="3"/>
      <c r="D165" s="3"/>
    </row>
    <row r="166" spans="2:4" ht="12.75">
      <c r="B166" s="3"/>
      <c r="D166" s="3"/>
    </row>
    <row r="167" spans="2:4" ht="12.75">
      <c r="B167" s="3"/>
      <c r="D167" s="3"/>
    </row>
    <row r="168" spans="2:4" ht="12.75">
      <c r="B168" s="3"/>
      <c r="D168" s="3"/>
    </row>
    <row r="169" spans="2:4" ht="12.75">
      <c r="B169" s="3"/>
      <c r="D169" s="3"/>
    </row>
    <row r="170" spans="2:4" ht="12.75">
      <c r="B170" s="3"/>
      <c r="D170" s="3"/>
    </row>
    <row r="171" spans="2:4" ht="12.75">
      <c r="B171" s="3"/>
      <c r="D171" s="3"/>
    </row>
    <row r="172" spans="2:4" ht="12.75">
      <c r="B172" s="3"/>
      <c r="D172" s="3"/>
    </row>
    <row r="173" spans="2:4" ht="12.75">
      <c r="B173" s="3"/>
      <c r="D173" s="3"/>
    </row>
    <row r="174" spans="2:4" ht="12.75">
      <c r="B174" s="3"/>
      <c r="D174" s="3"/>
    </row>
    <row r="175" spans="2:4" ht="12.75">
      <c r="B175" s="3"/>
      <c r="D175" s="3"/>
    </row>
    <row r="176" spans="2:4" ht="12.75">
      <c r="B176" s="3"/>
      <c r="D176" s="3"/>
    </row>
    <row r="177" spans="2:4" ht="12.75">
      <c r="B177" s="3"/>
      <c r="D177" s="3"/>
    </row>
    <row r="178" spans="2:4" ht="12.75">
      <c r="B178" s="3"/>
      <c r="D178" s="3"/>
    </row>
    <row r="179" spans="2:4" ht="12.75">
      <c r="B179" s="3"/>
      <c r="D179" s="3"/>
    </row>
    <row r="180" spans="2:4" ht="12.75">
      <c r="B180" s="3"/>
      <c r="D180" s="3"/>
    </row>
    <row r="181" spans="2:4" ht="12.75">
      <c r="B181" s="3"/>
      <c r="D181" s="3"/>
    </row>
  </sheetData>
  <hyperlinks>
    <hyperlink ref="E13" r:id="rId1" display="-@sum(59637293.3+2417877.11+1218963.5)/1000"/>
    <hyperlink ref="C13" r:id="rId2" display="-@sum(59637293.3+2417877.11+1218963.5)/1000"/>
  </hyperlinks>
  <printOptions/>
  <pageMargins left="1" right="0.75" top="1" bottom="1" header="0.5" footer="0.5"/>
  <pageSetup horizontalDpi="600" verticalDpi="600" orientation="portrait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workbookViewId="0" topLeftCell="A47">
      <selection activeCell="A61" sqref="A61"/>
    </sheetView>
  </sheetViews>
  <sheetFormatPr defaultColWidth="9.140625" defaultRowHeight="12.75"/>
  <cols>
    <col min="1" max="1" width="55.7109375" style="0" customWidth="1"/>
    <col min="2" max="4" width="15.7109375" style="0" customWidth="1"/>
  </cols>
  <sheetData>
    <row r="1" ht="15">
      <c r="A1" s="31" t="s">
        <v>0</v>
      </c>
    </row>
    <row r="2" ht="15">
      <c r="A2" s="31" t="s">
        <v>86</v>
      </c>
    </row>
    <row r="3" ht="15.75">
      <c r="A3" s="5"/>
    </row>
    <row r="5" spans="2:3" ht="12.75">
      <c r="B5" s="2" t="s">
        <v>17</v>
      </c>
      <c r="C5" s="1" t="s">
        <v>16</v>
      </c>
    </row>
    <row r="6" spans="2:3" ht="12.75">
      <c r="B6" s="2" t="s">
        <v>87</v>
      </c>
      <c r="C6" s="4" t="s">
        <v>88</v>
      </c>
    </row>
    <row r="7" spans="2:3" ht="12.75">
      <c r="B7" s="2" t="s">
        <v>52</v>
      </c>
      <c r="C7" s="4" t="s">
        <v>35</v>
      </c>
    </row>
    <row r="8" spans="2:3" ht="12.75">
      <c r="B8" s="2" t="s">
        <v>1</v>
      </c>
      <c r="C8" s="1" t="s">
        <v>1</v>
      </c>
    </row>
    <row r="9" spans="2:3" ht="12.75">
      <c r="B9" s="2"/>
      <c r="C9" s="40"/>
    </row>
    <row r="10" spans="1:3" ht="12.75">
      <c r="A10" s="3" t="s">
        <v>54</v>
      </c>
      <c r="B10" s="2"/>
      <c r="C10" s="1"/>
    </row>
    <row r="11" spans="1:2" ht="12.75">
      <c r="A11" s="3" t="s">
        <v>89</v>
      </c>
      <c r="B11" s="3"/>
    </row>
    <row r="12" spans="1:3" ht="12.75">
      <c r="A12" t="s">
        <v>4</v>
      </c>
      <c r="B12" s="8">
        <v>439493</v>
      </c>
      <c r="C12" s="9">
        <v>442481</v>
      </c>
    </row>
    <row r="13" spans="1:3" ht="12.75">
      <c r="A13" t="s">
        <v>56</v>
      </c>
      <c r="B13" s="8">
        <v>140</v>
      </c>
      <c r="C13" s="9">
        <v>220</v>
      </c>
    </row>
    <row r="14" spans="1:3" ht="12.75">
      <c r="A14" t="s">
        <v>5</v>
      </c>
      <c r="B14" s="8">
        <v>5815</v>
      </c>
      <c r="C14" s="9">
        <v>5829</v>
      </c>
    </row>
    <row r="15" spans="1:3" ht="12.75">
      <c r="A15" t="s">
        <v>6</v>
      </c>
      <c r="B15" s="8">
        <v>140991</v>
      </c>
      <c r="C15" s="9">
        <v>129213</v>
      </c>
    </row>
    <row r="16" spans="1:3" ht="12.75">
      <c r="A16" t="s">
        <v>7</v>
      </c>
      <c r="B16" s="8">
        <v>12579</v>
      </c>
      <c r="C16" s="9">
        <v>12580</v>
      </c>
    </row>
    <row r="17" spans="1:3" ht="12.75">
      <c r="A17" s="3"/>
      <c r="B17" s="28">
        <f>SUM(B12:B16)</f>
        <v>599018</v>
      </c>
      <c r="C17" s="10">
        <f>SUM(C12:C16)</f>
        <v>590323</v>
      </c>
    </row>
    <row r="18" spans="1:3" ht="12.75">
      <c r="A18" s="3"/>
      <c r="B18" s="11"/>
      <c r="C18" s="12"/>
    </row>
    <row r="19" spans="1:3" ht="12.75">
      <c r="A19" s="3" t="s">
        <v>90</v>
      </c>
      <c r="B19" s="8"/>
      <c r="C19" s="9"/>
    </row>
    <row r="20" spans="1:3" ht="12.75">
      <c r="A20" t="s">
        <v>8</v>
      </c>
      <c r="B20" s="8">
        <v>8412</v>
      </c>
      <c r="C20" s="16">
        <v>8215</v>
      </c>
    </row>
    <row r="21" spans="1:3" ht="12.75">
      <c r="A21" t="s">
        <v>29</v>
      </c>
      <c r="B21" s="8">
        <v>91299</v>
      </c>
      <c r="C21" s="9">
        <v>84497</v>
      </c>
    </row>
    <row r="22" spans="1:3" ht="12.75">
      <c r="A22" t="s">
        <v>9</v>
      </c>
      <c r="B22" s="8">
        <f>SUM(89709554.64+76767.26+11947650.37+546300)/1000</f>
        <v>102280.27227000002</v>
      </c>
      <c r="C22" s="16">
        <v>135169</v>
      </c>
    </row>
    <row r="23" spans="1:3" ht="12.75">
      <c r="A23" t="s">
        <v>10</v>
      </c>
      <c r="B23" s="8">
        <v>73737</v>
      </c>
      <c r="C23" s="9">
        <v>74827</v>
      </c>
    </row>
    <row r="24" spans="1:3" ht="12.75">
      <c r="A24" t="s">
        <v>11</v>
      </c>
      <c r="B24" s="8">
        <v>11712</v>
      </c>
      <c r="C24" s="9">
        <v>11632</v>
      </c>
    </row>
    <row r="25" spans="1:3" ht="12.75">
      <c r="A25" t="s">
        <v>55</v>
      </c>
      <c r="B25" s="8">
        <f>SUM(207636.21+10488235.01)/1000</f>
        <v>10695.87122</v>
      </c>
      <c r="C25" s="9">
        <v>5517</v>
      </c>
    </row>
    <row r="26" spans="1:3" ht="12.75">
      <c r="A26" s="3"/>
      <c r="B26" s="28">
        <f>SUM(B20:B25)</f>
        <v>298136.14349000005</v>
      </c>
      <c r="C26" s="10">
        <f>SUM(C20:C25)</f>
        <v>319857</v>
      </c>
    </row>
    <row r="27" spans="2:3" ht="12.75">
      <c r="B27" s="11"/>
      <c r="C27" s="12"/>
    </row>
    <row r="28" spans="1:3" ht="13.5" thickBot="1">
      <c r="A28" s="3" t="s">
        <v>91</v>
      </c>
      <c r="B28" s="25">
        <f>+B17+B26</f>
        <v>897154.14349</v>
      </c>
      <c r="C28" s="27">
        <f>+C17+C26</f>
        <v>910180</v>
      </c>
    </row>
    <row r="29" spans="1:3" ht="12.75">
      <c r="A29" s="3"/>
      <c r="B29" s="11"/>
      <c r="C29" s="36"/>
    </row>
    <row r="30" spans="2:3" ht="12.75">
      <c r="B30" s="11"/>
      <c r="C30" s="12"/>
    </row>
    <row r="31" spans="1:3" ht="12.75">
      <c r="A31" s="3" t="s">
        <v>57</v>
      </c>
      <c r="B31" s="11"/>
      <c r="C31" s="12"/>
    </row>
    <row r="32" spans="1:3" ht="12.75">
      <c r="A32" s="3" t="s">
        <v>92</v>
      </c>
      <c r="B32" s="11"/>
      <c r="C32" s="12"/>
    </row>
    <row r="33" spans="1:3" ht="12.75">
      <c r="A33" t="s">
        <v>13</v>
      </c>
      <c r="B33" s="11">
        <v>113915</v>
      </c>
      <c r="C33" s="12">
        <v>113915</v>
      </c>
    </row>
    <row r="34" spans="1:3" ht="12.75">
      <c r="A34" t="s">
        <v>14</v>
      </c>
      <c r="B34" s="13">
        <f>SUM(21935906.26-78349.11+3594364-7649904.39)/1000</f>
        <v>17802.016760000002</v>
      </c>
      <c r="C34" s="14">
        <v>25475</v>
      </c>
    </row>
    <row r="35" spans="1:3" ht="12.75">
      <c r="A35" s="3"/>
      <c r="B35" s="8">
        <f>SUM(B33:B34)</f>
        <v>131717.01676</v>
      </c>
      <c r="C35" s="9">
        <f>SUM(C33:C34)</f>
        <v>139390</v>
      </c>
    </row>
    <row r="36" spans="1:3" ht="12.75">
      <c r="A36" s="3" t="s">
        <v>15</v>
      </c>
      <c r="B36" s="13">
        <v>1182</v>
      </c>
      <c r="C36" s="14">
        <v>1044</v>
      </c>
    </row>
    <row r="37" spans="1:3" ht="12.75">
      <c r="A37" s="3" t="s">
        <v>58</v>
      </c>
      <c r="B37" s="13">
        <f>SUM(B35:B36)</f>
        <v>132899.01676</v>
      </c>
      <c r="C37" s="14">
        <f>SUM(C35:C36)</f>
        <v>140434</v>
      </c>
    </row>
    <row r="38" spans="2:3" ht="12.75">
      <c r="B38" s="8"/>
      <c r="C38" s="9"/>
    </row>
    <row r="39" spans="1:3" ht="12.75">
      <c r="A39" s="3" t="s">
        <v>93</v>
      </c>
      <c r="B39" s="8"/>
      <c r="C39" s="9"/>
    </row>
    <row r="40" spans="1:4" ht="12.75">
      <c r="A40" s="29" t="s">
        <v>59</v>
      </c>
      <c r="B40" s="8">
        <v>400533</v>
      </c>
      <c r="C40" s="9">
        <v>361185</v>
      </c>
      <c r="D40" s="33"/>
    </row>
    <row r="41" spans="1:4" ht="12.75">
      <c r="A41" s="29" t="s">
        <v>60</v>
      </c>
      <c r="B41" s="8">
        <v>884</v>
      </c>
      <c r="C41" s="9">
        <v>736</v>
      </c>
      <c r="D41" s="33"/>
    </row>
    <row r="42" spans="1:3" ht="12.75">
      <c r="A42" s="29" t="s">
        <v>75</v>
      </c>
      <c r="B42" s="8">
        <v>15661</v>
      </c>
      <c r="C42" s="9">
        <v>15850</v>
      </c>
    </row>
    <row r="43" spans="1:3" ht="12.75">
      <c r="A43" s="29" t="s">
        <v>61</v>
      </c>
      <c r="B43" s="8">
        <v>3285</v>
      </c>
      <c r="C43" s="9">
        <v>3285</v>
      </c>
    </row>
    <row r="44" spans="1:3" ht="12.75">
      <c r="A44" s="3"/>
      <c r="B44" s="28">
        <f>SUM(B40:B43)</f>
        <v>420363</v>
      </c>
      <c r="C44" s="10">
        <f>SUM(C40:C43)</f>
        <v>381056</v>
      </c>
    </row>
    <row r="45" spans="1:3" ht="12.75">
      <c r="A45" s="3" t="s">
        <v>94</v>
      </c>
      <c r="B45" s="8"/>
      <c r="C45" s="9"/>
    </row>
    <row r="46" spans="1:3" ht="12.75">
      <c r="A46" t="s">
        <v>12</v>
      </c>
      <c r="B46" s="8">
        <f>SUM(48790511.35+80002220.94+40404678.47)/1000</f>
        <v>169197.41076</v>
      </c>
      <c r="C46" s="9">
        <v>173055</v>
      </c>
    </row>
    <row r="47" spans="1:4" ht="12.75">
      <c r="A47" s="29" t="s">
        <v>59</v>
      </c>
      <c r="B47" s="8">
        <f>SUM(74901000+42957632.3+12647000+4459260+27497069.05)/1000</f>
        <v>162461.96135000003</v>
      </c>
      <c r="C47" s="9">
        <f>180344-1090+20867</f>
        <v>200121</v>
      </c>
      <c r="D47" s="33"/>
    </row>
    <row r="48" spans="1:4" ht="12.75">
      <c r="A48" s="29" t="s">
        <v>60</v>
      </c>
      <c r="B48" s="8">
        <v>918</v>
      </c>
      <c r="C48" s="9">
        <v>1090</v>
      </c>
      <c r="D48" s="33"/>
    </row>
    <row r="49" spans="1:3" ht="12.75">
      <c r="A49" t="s">
        <v>95</v>
      </c>
      <c r="B49" s="8">
        <v>11315</v>
      </c>
      <c r="C49" s="9">
        <v>14424</v>
      </c>
    </row>
    <row r="50" spans="1:3" ht="12.75">
      <c r="A50" s="3"/>
      <c r="B50" s="28">
        <f>SUM(B46:B49)</f>
        <v>343892.37211</v>
      </c>
      <c r="C50" s="35">
        <f>SUM(C46:C49)</f>
        <v>388690</v>
      </c>
    </row>
    <row r="51" spans="2:3" ht="12.75">
      <c r="B51" s="11"/>
      <c r="C51" s="12"/>
    </row>
    <row r="52" spans="1:3" ht="12.75">
      <c r="A52" s="3" t="s">
        <v>62</v>
      </c>
      <c r="B52" s="11">
        <f>+B44+B50</f>
        <v>764255.37211</v>
      </c>
      <c r="C52" s="36">
        <f>+C44+C50</f>
        <v>769746</v>
      </c>
    </row>
    <row r="53" spans="1:3" ht="12.75">
      <c r="A53" s="3"/>
      <c r="B53" s="8"/>
      <c r="C53" s="9"/>
    </row>
    <row r="54" spans="1:3" ht="13.5" thickBot="1">
      <c r="A54" s="3" t="s">
        <v>96</v>
      </c>
      <c r="B54" s="25">
        <f>+B37+B52</f>
        <v>897154.38887</v>
      </c>
      <c r="C54" s="27">
        <f>+C37+C52</f>
        <v>910180</v>
      </c>
    </row>
    <row r="55" spans="2:3" ht="12.75">
      <c r="B55" s="8"/>
      <c r="C55" s="9"/>
    </row>
    <row r="56" spans="2:3" ht="12.75">
      <c r="B56" s="8"/>
      <c r="C56" s="9"/>
    </row>
    <row r="57" spans="1:5" ht="15">
      <c r="A57" s="31" t="s">
        <v>97</v>
      </c>
      <c r="B57" s="41"/>
      <c r="C57" s="42"/>
      <c r="D57" s="41"/>
      <c r="E57" s="9"/>
    </row>
    <row r="58" spans="1:5" ht="15">
      <c r="A58" s="31" t="s">
        <v>112</v>
      </c>
      <c r="B58" s="41"/>
      <c r="C58" s="42"/>
      <c r="D58" s="41"/>
      <c r="E58" s="9"/>
    </row>
    <row r="59" spans="1:5" ht="15">
      <c r="A59" s="31" t="s">
        <v>114</v>
      </c>
      <c r="B59" s="41"/>
      <c r="C59" s="42"/>
      <c r="D59" s="41"/>
      <c r="E59" s="9"/>
    </row>
    <row r="60" spans="2:5" ht="12.75">
      <c r="B60" s="8"/>
      <c r="C60" s="9"/>
      <c r="D60" s="8"/>
      <c r="E60" s="9"/>
    </row>
    <row r="61" spans="2:5" ht="12.75">
      <c r="B61" s="8"/>
      <c r="C61" s="9"/>
      <c r="D61" s="8"/>
      <c r="E61" s="9"/>
    </row>
    <row r="62" spans="1:3" ht="12.75">
      <c r="A62" s="3" t="s">
        <v>32</v>
      </c>
      <c r="B62" s="8"/>
      <c r="C62" s="9"/>
    </row>
    <row r="63" spans="2:3" ht="12.75">
      <c r="B63" s="8"/>
      <c r="C63" s="9"/>
    </row>
    <row r="64" spans="1:3" ht="13.5" thickBot="1">
      <c r="A64" t="s">
        <v>38</v>
      </c>
      <c r="B64" s="21">
        <f>+B37/B33</f>
        <v>1.1666507199227494</v>
      </c>
      <c r="C64" s="21">
        <f>+C37/C33</f>
        <v>1.2327963832682263</v>
      </c>
    </row>
    <row r="65" spans="2:3" ht="12.75">
      <c r="B65" s="8"/>
      <c r="C65" s="9"/>
    </row>
    <row r="66" spans="2:3" ht="12.75">
      <c r="B66" s="8"/>
      <c r="C66" s="9"/>
    </row>
    <row r="67" spans="2:3" ht="12.75">
      <c r="B67" s="8"/>
      <c r="C67" s="9"/>
    </row>
    <row r="68" spans="2:3" ht="12.75">
      <c r="B68" s="8"/>
      <c r="C68" s="9"/>
    </row>
    <row r="69" spans="2:3" ht="12.75">
      <c r="B69" s="8"/>
      <c r="C69" s="9"/>
    </row>
    <row r="70" spans="2:3" ht="12.75">
      <c r="B70" s="8"/>
      <c r="C70" s="9"/>
    </row>
    <row r="71" spans="2:3" ht="12.75">
      <c r="B71" s="8"/>
      <c r="C71" s="9"/>
    </row>
    <row r="72" spans="2:3" ht="12.75">
      <c r="B72" s="8"/>
      <c r="C72" s="9"/>
    </row>
    <row r="73" spans="2:3" ht="12.75">
      <c r="B73" s="8"/>
      <c r="C73" s="9"/>
    </row>
    <row r="74" spans="2:3" ht="12.75">
      <c r="B74" s="8"/>
      <c r="C74" s="9"/>
    </row>
    <row r="75" spans="2:3" ht="12.75">
      <c r="B75" s="8"/>
      <c r="C75" s="9"/>
    </row>
    <row r="76" spans="2:3" ht="12.75">
      <c r="B76" s="8"/>
      <c r="C76" s="9"/>
    </row>
    <row r="77" spans="2:3" ht="12.75">
      <c r="B77" s="8"/>
      <c r="C77" s="9"/>
    </row>
    <row r="78" spans="2:3" ht="12.75">
      <c r="B78" s="8"/>
      <c r="C78" s="9"/>
    </row>
    <row r="79" spans="2:3" ht="12.75">
      <c r="B79" s="8"/>
      <c r="C79" s="9"/>
    </row>
    <row r="80" spans="2:3" ht="12.75">
      <c r="B80" s="8"/>
      <c r="C80" s="9"/>
    </row>
    <row r="81" spans="2:3" ht="12.75">
      <c r="B81" s="8"/>
      <c r="C81" s="9"/>
    </row>
    <row r="82" spans="2:3" ht="12.75">
      <c r="B82" s="8"/>
      <c r="C82" s="9"/>
    </row>
    <row r="83" spans="2:3" ht="12.75">
      <c r="B83" s="8"/>
      <c r="C83" s="9"/>
    </row>
    <row r="84" spans="2:3" ht="12.75">
      <c r="B84" s="8"/>
      <c r="C84" s="9"/>
    </row>
    <row r="85" spans="2:3" ht="12.75">
      <c r="B85" s="8"/>
      <c r="C85" s="9"/>
    </row>
    <row r="86" spans="2:3" ht="12.75">
      <c r="B86" s="8"/>
      <c r="C86" s="9"/>
    </row>
    <row r="87" spans="2:3" ht="12.75">
      <c r="B87" s="8"/>
      <c r="C87" s="9"/>
    </row>
    <row r="88" spans="2:3" ht="12.75">
      <c r="B88" s="8"/>
      <c r="C88" s="9"/>
    </row>
    <row r="89" spans="2:3" ht="12.75">
      <c r="B89" s="8"/>
      <c r="C89" s="9"/>
    </row>
    <row r="90" spans="2:3" ht="12.75">
      <c r="B90" s="8"/>
      <c r="C90" s="9"/>
    </row>
    <row r="91" spans="2:3" ht="12.75">
      <c r="B91" s="8"/>
      <c r="C91" s="9"/>
    </row>
    <row r="92" spans="2:3" ht="12.75">
      <c r="B92" s="8"/>
      <c r="C92" s="9"/>
    </row>
    <row r="93" spans="2:3" ht="12.75">
      <c r="B93" s="8"/>
      <c r="C93" s="9"/>
    </row>
    <row r="94" spans="2:3" ht="12.75">
      <c r="B94" s="8"/>
      <c r="C94" s="9"/>
    </row>
    <row r="95" spans="2:3" ht="12.75">
      <c r="B95" s="8"/>
      <c r="C95" s="9"/>
    </row>
    <row r="96" spans="2:3" ht="12.75">
      <c r="B96" s="8"/>
      <c r="C96" s="9"/>
    </row>
    <row r="97" spans="2:3" ht="12.75">
      <c r="B97" s="8"/>
      <c r="C97" s="9"/>
    </row>
    <row r="98" spans="2:3" ht="12.75">
      <c r="B98" s="8"/>
      <c r="C98" s="9"/>
    </row>
    <row r="99" spans="2:3" ht="12.75">
      <c r="B99" s="8"/>
      <c r="C99" s="9"/>
    </row>
    <row r="100" spans="2:3" ht="12.75">
      <c r="B100" s="8"/>
      <c r="C100" s="9"/>
    </row>
    <row r="101" spans="2:3" ht="12.75">
      <c r="B101" s="8"/>
      <c r="C101" s="9"/>
    </row>
    <row r="102" spans="2:3" ht="12.75">
      <c r="B102" s="8"/>
      <c r="C102" s="9"/>
    </row>
    <row r="103" spans="2:3" ht="12.75">
      <c r="B103" s="8"/>
      <c r="C103" s="9"/>
    </row>
    <row r="104" spans="2:3" ht="12.75">
      <c r="B104" s="8"/>
      <c r="C104" s="9"/>
    </row>
    <row r="105" spans="2:3" ht="12.75">
      <c r="B105" s="8"/>
      <c r="C105" s="9"/>
    </row>
    <row r="106" spans="2:3" ht="12.75">
      <c r="B106" s="8"/>
      <c r="C106" s="9"/>
    </row>
    <row r="107" spans="2:3" ht="12.75">
      <c r="B107" s="8"/>
      <c r="C107" s="9"/>
    </row>
    <row r="108" spans="2:3" ht="12.75">
      <c r="B108" s="8"/>
      <c r="C108" s="9"/>
    </row>
    <row r="109" spans="2:3" ht="12.75">
      <c r="B109" s="8"/>
      <c r="C109" s="9"/>
    </row>
    <row r="110" spans="2:3" ht="12.75">
      <c r="B110" s="8"/>
      <c r="C110" s="9"/>
    </row>
    <row r="111" spans="2:3" ht="12.75">
      <c r="B111" s="8"/>
      <c r="C111" s="9"/>
    </row>
    <row r="112" spans="2:3" ht="12.75">
      <c r="B112" s="8"/>
      <c r="C112" s="9"/>
    </row>
    <row r="113" spans="2:3" ht="12.75">
      <c r="B113" s="8"/>
      <c r="C113" s="9"/>
    </row>
    <row r="114" spans="2:3" ht="12.75">
      <c r="B114" s="8"/>
      <c r="C114" s="9"/>
    </row>
    <row r="115" spans="2:3" ht="12.75">
      <c r="B115" s="8"/>
      <c r="C115" s="9"/>
    </row>
    <row r="116" spans="2:3" ht="12.75">
      <c r="B116" s="8"/>
      <c r="C116" s="9"/>
    </row>
    <row r="117" spans="2:3" ht="12.75">
      <c r="B117" s="8"/>
      <c r="C117" s="9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</sheetData>
  <printOptions/>
  <pageMargins left="1.25" right="1.2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4">
      <selection activeCell="A44" sqref="A44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3" width="14.421875" style="0" customWidth="1"/>
    <col min="4" max="4" width="15.28125" style="0" customWidth="1"/>
    <col min="5" max="5" width="16.7109375" style="0" customWidth="1"/>
    <col min="6" max="6" width="15.7109375" style="0" customWidth="1"/>
    <col min="7" max="7" width="13.57421875" style="0" customWidth="1"/>
    <col min="8" max="10" width="15.7109375" style="0" customWidth="1"/>
  </cols>
  <sheetData>
    <row r="1" ht="15.75">
      <c r="A1" s="5" t="s">
        <v>0</v>
      </c>
    </row>
    <row r="2" ht="15.75">
      <c r="A2" s="5" t="s">
        <v>67</v>
      </c>
    </row>
    <row r="3" ht="15.75">
      <c r="A3" s="5"/>
    </row>
    <row r="4" ht="12.75">
      <c r="C4" s="3" t="s">
        <v>104</v>
      </c>
    </row>
    <row r="5" spans="5:9" ht="12.75">
      <c r="E5" s="2" t="s">
        <v>41</v>
      </c>
      <c r="G5" s="2"/>
      <c r="H5" s="2" t="s">
        <v>69</v>
      </c>
      <c r="I5" s="2" t="s">
        <v>17</v>
      </c>
    </row>
    <row r="6" spans="2:9" ht="12.75">
      <c r="B6" s="2"/>
      <c r="C6" s="2" t="s">
        <v>18</v>
      </c>
      <c r="D6" s="2" t="s">
        <v>19</v>
      </c>
      <c r="E6" s="2" t="s">
        <v>40</v>
      </c>
      <c r="F6" s="2" t="s">
        <v>20</v>
      </c>
      <c r="G6" s="2" t="s">
        <v>21</v>
      </c>
      <c r="H6" s="2" t="s">
        <v>70</v>
      </c>
      <c r="I6" s="2" t="s">
        <v>68</v>
      </c>
    </row>
    <row r="7" spans="1:9" ht="12.75">
      <c r="A7" s="2"/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</row>
    <row r="9" ht="12.75">
      <c r="A9" s="7" t="s">
        <v>74</v>
      </c>
    </row>
    <row r="10" ht="12.75">
      <c r="A10" s="3"/>
    </row>
    <row r="11" spans="1:9" ht="12.75">
      <c r="A11" s="29" t="s">
        <v>76</v>
      </c>
      <c r="C11" s="8">
        <v>113915</v>
      </c>
      <c r="D11" s="8">
        <v>21938</v>
      </c>
      <c r="E11" s="8">
        <v>-57</v>
      </c>
      <c r="F11" s="8">
        <f>3594</f>
        <v>3594</v>
      </c>
      <c r="G11" s="8">
        <f>SUM(C11:F11)</f>
        <v>139390</v>
      </c>
      <c r="H11" s="39">
        <v>1044</v>
      </c>
      <c r="I11" s="8">
        <f>SUM(G11:H11)</f>
        <v>140434</v>
      </c>
    </row>
    <row r="12" spans="1:9" ht="12.75">
      <c r="A12" s="29"/>
      <c r="C12" s="8"/>
      <c r="D12" s="8"/>
      <c r="E12" s="8"/>
      <c r="F12" s="8"/>
      <c r="G12" s="8"/>
      <c r="H12" s="39"/>
      <c r="I12" s="8"/>
    </row>
    <row r="13" spans="1:9" ht="12.75">
      <c r="A13" s="29" t="s">
        <v>77</v>
      </c>
      <c r="C13" s="8"/>
      <c r="D13" s="8"/>
      <c r="E13" s="8"/>
      <c r="F13" s="8"/>
      <c r="G13" s="8"/>
      <c r="H13" s="39"/>
      <c r="I13" s="8"/>
    </row>
    <row r="14" spans="1:9" ht="12.75">
      <c r="A14" s="29" t="s">
        <v>78</v>
      </c>
      <c r="B14" t="s">
        <v>79</v>
      </c>
      <c r="C14" s="8">
        <v>0</v>
      </c>
      <c r="D14" s="8">
        <v>0</v>
      </c>
      <c r="E14" s="8">
        <v>-21</v>
      </c>
      <c r="F14" s="8">
        <v>0</v>
      </c>
      <c r="G14" s="8">
        <f>SUM(C14:F14)</f>
        <v>-21</v>
      </c>
      <c r="H14" s="8">
        <v>0</v>
      </c>
      <c r="I14" s="8">
        <f>SUM(G14:H14)</f>
        <v>-21</v>
      </c>
    </row>
    <row r="15" spans="1:9" ht="12.75">
      <c r="A15" s="29"/>
      <c r="C15" s="8"/>
      <c r="D15" s="8"/>
      <c r="E15" s="8"/>
      <c r="F15" s="8"/>
      <c r="G15" s="8"/>
      <c r="H15" s="3"/>
      <c r="I15" s="8"/>
    </row>
    <row r="16" spans="1:9" ht="12.75">
      <c r="A16" t="s">
        <v>48</v>
      </c>
      <c r="C16" s="8">
        <v>0</v>
      </c>
      <c r="D16" s="8">
        <v>0</v>
      </c>
      <c r="E16" s="8">
        <v>0</v>
      </c>
      <c r="F16" s="8">
        <f>+'IS'!D36</f>
        <v>-7650.398019999999</v>
      </c>
      <c r="G16" s="8">
        <f>SUM(C16:F16)</f>
        <v>-7650.398019999999</v>
      </c>
      <c r="H16" s="8">
        <f>+'IS'!D37</f>
        <v>138</v>
      </c>
      <c r="I16" s="8">
        <f>SUM(G16:H16)</f>
        <v>-7512.398019999999</v>
      </c>
    </row>
    <row r="17" spans="3:9" ht="12.75">
      <c r="C17" s="8"/>
      <c r="D17" s="8"/>
      <c r="E17" s="8"/>
      <c r="F17" s="8"/>
      <c r="G17" s="8"/>
      <c r="H17" s="3"/>
      <c r="I17" s="8"/>
    </row>
    <row r="18" spans="1:9" ht="12.75">
      <c r="A18" t="s">
        <v>36</v>
      </c>
      <c r="C18" s="8">
        <v>0</v>
      </c>
      <c r="D18" s="8">
        <v>-2</v>
      </c>
      <c r="E18" s="8">
        <v>0</v>
      </c>
      <c r="F18" s="8">
        <v>0</v>
      </c>
      <c r="G18" s="8">
        <f>SUM(C18:F18)</f>
        <v>-2</v>
      </c>
      <c r="H18" s="8">
        <v>0</v>
      </c>
      <c r="I18" s="8">
        <f>SUM(G18:H18)</f>
        <v>-2</v>
      </c>
    </row>
    <row r="19" spans="3:9" ht="12.75">
      <c r="C19" s="8"/>
      <c r="D19" s="8"/>
      <c r="E19" s="8"/>
      <c r="F19" s="8"/>
      <c r="G19" s="8"/>
      <c r="H19" s="3"/>
      <c r="I19" s="8"/>
    </row>
    <row r="20" spans="1:9" ht="12.75">
      <c r="A20" t="s">
        <v>39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f>SUM(G20:H20)</f>
        <v>0</v>
      </c>
    </row>
    <row r="21" spans="3:9" ht="12.75">
      <c r="C21" s="13"/>
      <c r="D21" s="13"/>
      <c r="E21" s="13"/>
      <c r="F21" s="13"/>
      <c r="G21" s="13"/>
      <c r="H21" s="3"/>
      <c r="I21" s="13"/>
    </row>
    <row r="22" spans="1:9" ht="13.5" thickBot="1">
      <c r="A22" s="29" t="s">
        <v>73</v>
      </c>
      <c r="C22" s="17">
        <f aca="true" t="shared" si="0" ref="C22:I22">SUM(C11:C21)</f>
        <v>113915</v>
      </c>
      <c r="D22" s="17">
        <f t="shared" si="0"/>
        <v>21936</v>
      </c>
      <c r="E22" s="17">
        <f t="shared" si="0"/>
        <v>-78</v>
      </c>
      <c r="F22" s="17">
        <f t="shared" si="0"/>
        <v>-4056.3980199999987</v>
      </c>
      <c r="G22" s="17">
        <f t="shared" si="0"/>
        <v>131716.60198</v>
      </c>
      <c r="H22" s="17">
        <f t="shared" si="0"/>
        <v>1182</v>
      </c>
      <c r="I22" s="17">
        <f t="shared" si="0"/>
        <v>132898.60198</v>
      </c>
    </row>
    <row r="23" spans="3:8" ht="12.75">
      <c r="C23" s="3"/>
      <c r="D23" s="3"/>
      <c r="E23" s="3"/>
      <c r="F23" s="3"/>
      <c r="G23" s="3"/>
      <c r="H23" s="3"/>
    </row>
    <row r="24" spans="4:8" ht="12.75">
      <c r="D24" s="33"/>
      <c r="E24" s="33"/>
      <c r="F24" s="33"/>
      <c r="G24" s="33"/>
      <c r="H24" s="33"/>
    </row>
    <row r="25" spans="4:8" ht="12.75">
      <c r="D25" s="33"/>
      <c r="E25" s="33"/>
      <c r="F25" s="33"/>
      <c r="H25" s="33"/>
    </row>
    <row r="26" ht="12.75">
      <c r="C26" s="29" t="s">
        <v>104</v>
      </c>
    </row>
    <row r="27" spans="1:9" ht="12.75">
      <c r="A27" s="3"/>
      <c r="B27" s="3"/>
      <c r="C27" s="29"/>
      <c r="D27" s="29"/>
      <c r="E27" s="4" t="s">
        <v>41</v>
      </c>
      <c r="F27" s="29"/>
      <c r="G27" s="4"/>
      <c r="H27" s="4" t="s">
        <v>69</v>
      </c>
      <c r="I27" s="4" t="s">
        <v>17</v>
      </c>
    </row>
    <row r="28" spans="1:9" ht="12.75">
      <c r="A28" s="3"/>
      <c r="B28" s="2"/>
      <c r="C28" s="4" t="s">
        <v>18</v>
      </c>
      <c r="D28" s="4" t="s">
        <v>19</v>
      </c>
      <c r="E28" s="4" t="s">
        <v>40</v>
      </c>
      <c r="F28" s="4" t="s">
        <v>20</v>
      </c>
      <c r="G28" s="4" t="s">
        <v>21</v>
      </c>
      <c r="H28" s="4" t="s">
        <v>70</v>
      </c>
      <c r="I28" s="4" t="s">
        <v>68</v>
      </c>
    </row>
    <row r="29" spans="1:9" ht="12.75">
      <c r="A29" s="2"/>
      <c r="B29" s="2"/>
      <c r="C29" s="4" t="s">
        <v>1</v>
      </c>
      <c r="D29" s="4" t="s">
        <v>1</v>
      </c>
      <c r="E29" s="4" t="s">
        <v>1</v>
      </c>
      <c r="F29" s="4" t="s">
        <v>1</v>
      </c>
      <c r="G29" s="4" t="s">
        <v>1</v>
      </c>
      <c r="H29" s="4" t="s">
        <v>1</v>
      </c>
      <c r="I29" s="4" t="s">
        <v>1</v>
      </c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6" t="s">
        <v>71</v>
      </c>
      <c r="B31" s="3"/>
      <c r="C31" s="3"/>
      <c r="D31" s="3"/>
      <c r="E31" s="3"/>
      <c r="F31" s="3"/>
      <c r="G31" s="3"/>
    </row>
    <row r="32" spans="1:7" ht="12.75">
      <c r="A32" s="29"/>
      <c r="B32" s="29"/>
      <c r="C32" s="29"/>
      <c r="D32" s="29"/>
      <c r="E32" s="29"/>
      <c r="F32" s="29"/>
      <c r="G32" s="29"/>
    </row>
    <row r="33" spans="1:9" ht="12.75">
      <c r="A33" s="29" t="s">
        <v>37</v>
      </c>
      <c r="B33" s="29"/>
      <c r="C33" s="20">
        <v>113915</v>
      </c>
      <c r="D33" s="20">
        <v>21946</v>
      </c>
      <c r="E33" s="20">
        <v>0</v>
      </c>
      <c r="F33" s="20">
        <v>11351</v>
      </c>
      <c r="G33" s="20">
        <f>SUM(C33:F33)</f>
        <v>147212</v>
      </c>
      <c r="H33" s="20">
        <v>1268</v>
      </c>
      <c r="I33" s="33">
        <f>SUM(G33:H33)</f>
        <v>148480</v>
      </c>
    </row>
    <row r="34" spans="1:9" ht="12.75">
      <c r="A34" s="29"/>
      <c r="B34" s="29"/>
      <c r="C34" s="20"/>
      <c r="D34" s="20"/>
      <c r="E34" s="20"/>
      <c r="F34" s="20"/>
      <c r="G34" s="20"/>
      <c r="H34" s="20"/>
      <c r="I34" s="33"/>
    </row>
    <row r="35" spans="1:9" ht="12.75">
      <c r="A35" s="29" t="s">
        <v>48</v>
      </c>
      <c r="B35" s="29"/>
      <c r="C35" s="20">
        <v>0</v>
      </c>
      <c r="D35" s="20">
        <v>0</v>
      </c>
      <c r="E35" s="20">
        <v>0</v>
      </c>
      <c r="F35" s="20">
        <v>-1893</v>
      </c>
      <c r="G35" s="20">
        <f>SUM(C35:F35)</f>
        <v>-1893</v>
      </c>
      <c r="H35" s="20">
        <v>-645</v>
      </c>
      <c r="I35" s="33">
        <f>SUM(G35:H35)</f>
        <v>-2538</v>
      </c>
    </row>
    <row r="36" spans="1:9" ht="12.75">
      <c r="A36" s="29"/>
      <c r="B36" s="29"/>
      <c r="C36" s="20"/>
      <c r="D36" s="20"/>
      <c r="E36" s="20"/>
      <c r="F36" s="20"/>
      <c r="G36" s="20"/>
      <c r="H36" s="20"/>
      <c r="I36" s="33"/>
    </row>
    <row r="37" spans="1:9" ht="12.75">
      <c r="A37" t="s">
        <v>36</v>
      </c>
      <c r="B37" s="29"/>
      <c r="C37" s="20">
        <v>0</v>
      </c>
      <c r="D37" s="32">
        <v>-2</v>
      </c>
      <c r="E37" s="32">
        <v>0</v>
      </c>
      <c r="F37" s="32" t="s">
        <v>34</v>
      </c>
      <c r="G37" s="20">
        <f>SUM(C37:F37)</f>
        <v>-2</v>
      </c>
      <c r="H37" s="8">
        <v>0</v>
      </c>
      <c r="I37" s="33">
        <f>SUM(G37:H37)</f>
        <v>-2</v>
      </c>
    </row>
    <row r="38" spans="1:7" ht="12.75">
      <c r="A38" s="29"/>
      <c r="B38" s="29"/>
      <c r="C38" s="20"/>
      <c r="D38" s="32"/>
      <c r="E38" s="32"/>
      <c r="F38" s="32"/>
      <c r="G38" s="20"/>
    </row>
    <row r="39" spans="1:9" ht="13.5" thickBot="1">
      <c r="A39" s="29" t="s">
        <v>72</v>
      </c>
      <c r="B39" s="29"/>
      <c r="C39" s="26">
        <f aca="true" t="shared" si="1" ref="C39:I39">SUM(C33:C38)</f>
        <v>113915</v>
      </c>
      <c r="D39" s="26">
        <f t="shared" si="1"/>
        <v>21944</v>
      </c>
      <c r="E39" s="26">
        <f t="shared" si="1"/>
        <v>0</v>
      </c>
      <c r="F39" s="26">
        <f t="shared" si="1"/>
        <v>9458</v>
      </c>
      <c r="G39" s="26">
        <f t="shared" si="1"/>
        <v>145317</v>
      </c>
      <c r="H39" s="26">
        <f t="shared" si="1"/>
        <v>623</v>
      </c>
      <c r="I39" s="26">
        <f t="shared" si="1"/>
        <v>145940</v>
      </c>
    </row>
    <row r="40" spans="1:7" ht="12.75">
      <c r="A40" s="29"/>
      <c r="B40" s="29"/>
      <c r="C40" s="29"/>
      <c r="D40" s="29"/>
      <c r="E40" s="29"/>
      <c r="F40" s="29"/>
      <c r="G40" s="29"/>
    </row>
    <row r="42" ht="15.75">
      <c r="A42" s="5" t="s">
        <v>106</v>
      </c>
    </row>
    <row r="43" ht="15.75">
      <c r="A43" s="5" t="s">
        <v>105</v>
      </c>
    </row>
    <row r="44" ht="15.75">
      <c r="A44" s="5" t="s">
        <v>113</v>
      </c>
    </row>
  </sheetData>
  <printOptions/>
  <pageMargins left="1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B39" sqref="B39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5" width="15.7109375" style="0" customWidth="1"/>
  </cols>
  <sheetData>
    <row r="1" ht="15.75">
      <c r="A1" s="5" t="s">
        <v>0</v>
      </c>
    </row>
    <row r="2" ht="15.75">
      <c r="A2" s="5" t="s">
        <v>63</v>
      </c>
    </row>
    <row r="3" ht="15.75">
      <c r="A3" s="5"/>
    </row>
    <row r="4" spans="3:4" ht="12.75">
      <c r="C4" s="2" t="s">
        <v>17</v>
      </c>
      <c r="D4" s="4" t="s">
        <v>17</v>
      </c>
    </row>
    <row r="5" spans="4:5" ht="12.75">
      <c r="D5" s="4" t="s">
        <v>24</v>
      </c>
      <c r="E5" s="4"/>
    </row>
    <row r="6" spans="3:5" ht="12.75">
      <c r="C6" s="2" t="s">
        <v>22</v>
      </c>
      <c r="D6" s="4" t="s">
        <v>33</v>
      </c>
      <c r="E6" s="4"/>
    </row>
    <row r="7" spans="3:5" ht="12.75">
      <c r="C7" s="2" t="s">
        <v>26</v>
      </c>
      <c r="D7" s="4" t="s">
        <v>27</v>
      </c>
      <c r="E7" s="4"/>
    </row>
    <row r="8" spans="3:5" ht="12.75">
      <c r="C8" s="2" t="s">
        <v>52</v>
      </c>
      <c r="D8" s="4" t="s">
        <v>35</v>
      </c>
      <c r="E8" s="4"/>
    </row>
    <row r="9" spans="3:5" ht="12.75">
      <c r="C9" s="2" t="s">
        <v>1</v>
      </c>
      <c r="D9" s="4" t="s">
        <v>1</v>
      </c>
      <c r="E9" s="1"/>
    </row>
    <row r="10" spans="1:4" ht="12.75">
      <c r="A10" s="3"/>
      <c r="D10" s="29"/>
    </row>
    <row r="11" spans="1:4" ht="12.75">
      <c r="A11" s="3" t="s">
        <v>98</v>
      </c>
      <c r="C11" s="8">
        <v>55056</v>
      </c>
      <c r="D11" s="16">
        <v>44019</v>
      </c>
    </row>
    <row r="12" spans="1:4" ht="12.75">
      <c r="A12" s="3"/>
      <c r="C12" s="8"/>
      <c r="D12" s="16"/>
    </row>
    <row r="13" spans="1:4" ht="12.75">
      <c r="A13" s="3" t="s">
        <v>99</v>
      </c>
      <c r="C13" s="8">
        <v>-42116</v>
      </c>
      <c r="D13" s="16">
        <v>-28929</v>
      </c>
    </row>
    <row r="14" spans="1:4" ht="12.75">
      <c r="A14" s="3"/>
      <c r="C14" s="8"/>
      <c r="D14" s="16"/>
    </row>
    <row r="15" spans="1:4" ht="12.75">
      <c r="A15" s="3" t="s">
        <v>100</v>
      </c>
      <c r="C15" s="13">
        <v>-16335</v>
      </c>
      <c r="D15" s="34">
        <v>-8436</v>
      </c>
    </row>
    <row r="16" spans="1:4" ht="12.75">
      <c r="A16" s="3"/>
      <c r="C16" s="8"/>
      <c r="D16" s="16"/>
    </row>
    <row r="17" spans="1:4" ht="12.75">
      <c r="A17" s="3" t="s">
        <v>64</v>
      </c>
      <c r="C17" s="8">
        <f>SUM(C11:C15)</f>
        <v>-3395</v>
      </c>
      <c r="D17" s="16">
        <f>SUM(D11:D15)</f>
        <v>6654</v>
      </c>
    </row>
    <row r="18" spans="1:4" ht="12.75">
      <c r="A18" s="3"/>
      <c r="C18" s="8"/>
      <c r="D18" s="16"/>
    </row>
    <row r="19" spans="1:4" ht="12.75">
      <c r="A19" s="3" t="s">
        <v>65</v>
      </c>
      <c r="C19" s="13">
        <v>-13406</v>
      </c>
      <c r="D19" s="34">
        <v>-13713</v>
      </c>
    </row>
    <row r="20" spans="1:4" ht="12.75">
      <c r="A20" s="3"/>
      <c r="C20" s="8"/>
      <c r="D20" s="16"/>
    </row>
    <row r="21" spans="1:4" ht="13.5" thickBot="1">
      <c r="A21" s="3" t="s">
        <v>66</v>
      </c>
      <c r="C21" s="25">
        <f>SUM(C17:C19)</f>
        <v>-16801</v>
      </c>
      <c r="D21" s="37">
        <f>SUM(D17:D19)</f>
        <v>-7059</v>
      </c>
    </row>
    <row r="22" spans="3:4" ht="12.75">
      <c r="C22" s="8"/>
      <c r="D22" s="16"/>
    </row>
    <row r="23" spans="3:4" ht="12.75">
      <c r="C23" s="8"/>
      <c r="D23" s="16"/>
    </row>
    <row r="24" spans="1:5" ht="12.75">
      <c r="A24" t="s">
        <v>103</v>
      </c>
      <c r="C24" s="3"/>
      <c r="E24" s="9"/>
    </row>
    <row r="25" spans="3:5" ht="12.75">
      <c r="C25" s="3"/>
      <c r="E25" s="9"/>
    </row>
    <row r="26" spans="1:5" ht="12.75">
      <c r="A26" s="3" t="s">
        <v>101</v>
      </c>
      <c r="C26" s="8">
        <v>10696</v>
      </c>
      <c r="D26" s="9">
        <v>14185</v>
      </c>
      <c r="E26" s="9"/>
    </row>
    <row r="27" spans="1:5" ht="12.75">
      <c r="A27" s="3" t="s">
        <v>102</v>
      </c>
      <c r="C27" s="13">
        <v>-27497</v>
      </c>
      <c r="D27" s="14">
        <v>-21244</v>
      </c>
      <c r="E27" s="9"/>
    </row>
    <row r="28" spans="3:5" ht="12.75">
      <c r="C28" s="8"/>
      <c r="D28" s="9"/>
      <c r="E28" s="9"/>
    </row>
    <row r="29" spans="3:5" ht="13.5" thickBot="1">
      <c r="C29" s="25">
        <f>SUM(C26:C27)</f>
        <v>-16801</v>
      </c>
      <c r="D29" s="27">
        <f>SUM(D26:D27)</f>
        <v>-7059</v>
      </c>
      <c r="E29" s="9"/>
    </row>
    <row r="30" spans="3:5" ht="12.75">
      <c r="C30" s="3"/>
      <c r="E30" s="9"/>
    </row>
    <row r="31" spans="3:5" ht="12.75">
      <c r="C31" s="3"/>
      <c r="E31" s="9"/>
    </row>
    <row r="32" spans="1:5" ht="15.75">
      <c r="A32" s="5" t="s">
        <v>107</v>
      </c>
      <c r="E32" s="9"/>
    </row>
    <row r="33" spans="1:5" ht="15.75">
      <c r="A33" s="5" t="s">
        <v>85</v>
      </c>
      <c r="E33" s="9"/>
    </row>
    <row r="34" spans="1:5" ht="15.75">
      <c r="A34" s="5" t="s">
        <v>113</v>
      </c>
      <c r="E34" s="9"/>
    </row>
    <row r="35" ht="12.75">
      <c r="E35" s="9"/>
    </row>
    <row r="36" ht="12.75">
      <c r="E36" s="9"/>
    </row>
    <row r="37" ht="12.75">
      <c r="E37" s="9"/>
    </row>
    <row r="38" ht="12.75">
      <c r="E38" s="9"/>
    </row>
    <row r="39" ht="12.75">
      <c r="E39" s="9"/>
    </row>
    <row r="40" ht="12.75">
      <c r="E40" s="9"/>
    </row>
    <row r="41" ht="12.75">
      <c r="E41" s="9"/>
    </row>
    <row r="42" ht="12.75">
      <c r="E42" s="9"/>
    </row>
    <row r="43" ht="12.75">
      <c r="E43" s="9"/>
    </row>
    <row r="44" ht="12.75">
      <c r="E44" s="9"/>
    </row>
    <row r="45" ht="12.75">
      <c r="E45" s="9"/>
    </row>
    <row r="46" ht="12.75">
      <c r="E46" s="9"/>
    </row>
    <row r="47" ht="12.75">
      <c r="E47" s="9"/>
    </row>
    <row r="48" ht="12.75">
      <c r="E48" s="9"/>
    </row>
    <row r="49" ht="12.75">
      <c r="E49" s="9"/>
    </row>
  </sheetData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Ireka Construction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Ireka Construction Berhad</dc:creator>
  <cp:keywords/>
  <dc:description/>
  <cp:lastModifiedBy>ICB</cp:lastModifiedBy>
  <cp:lastPrinted>2006-08-30T09:55:46Z</cp:lastPrinted>
  <dcterms:created xsi:type="dcterms:W3CDTF">2002-11-01T02:02:35Z</dcterms:created>
  <dcterms:modified xsi:type="dcterms:W3CDTF">2006-08-30T10:27:18Z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