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355" windowHeight="6780" activeTab="0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<sst xmlns="http://schemas.openxmlformats.org/spreadsheetml/2006/main" count="199" uniqueCount="131">
  <si>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</si>
  <si>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</si>
  <si>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</si>
  <si>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</si>
  <si>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</si>
  <si>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</si>
  <si>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</si>
  <si>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>Net profit for the period</t>
  </si>
  <si>
    <t xml:space="preserve"> - basic</t>
  </si>
  <si>
    <t>Share of results of jointly controlled entities</t>
  </si>
  <si>
    <t>Profit from ordinary activities before taxation</t>
  </si>
  <si>
    <t>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</si>
  <si>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</si>
  <si>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</si>
  <si>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</si>
  <si>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</si>
  <si>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</si>
  <si>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</si>
  <si>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</si>
  <si>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</si>
  <si>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</si>
  <si>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</si>
  <si>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</si>
  <si>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</si>
  <si>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</si>
  <si>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</si>
  <si>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</si>
  <si>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</si>
  <si>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</si>
  <si>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</si>
  <si>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</si>
  <si>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</si>
  <si>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</si>
  <si>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</si>
  <si>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</si>
  <si>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Net profit from ordinary activities before taxation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</si>
  <si>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</si>
  <si>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</si>
  <si>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</si>
  <si>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</si>
  <si>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</si>
  <si>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</si>
  <si>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</si>
  <si>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</si>
  <si>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</si>
  <si>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</si>
  <si>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</si>
  <si>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</si>
  <si>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</si>
  <si>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</si>
  <si>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</si>
  <si>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</si>
  <si>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</si>
  <si>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</si>
  <si>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</si>
  <si>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</si>
  <si>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</si>
  <si>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</si>
  <si>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</si>
  <si>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</si>
  <si>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</si>
  <si>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</si>
  <si>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</si>
  <si>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</si>
  <si>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</si>
  <si>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</si>
  <si>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</si>
  <si>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</si>
  <si>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</si>
  <si>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</si>
  <si>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</si>
  <si>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</si>
  <si>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</si>
  <si>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</si>
  <si>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</si>
  <si>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</si>
  <si>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</si>
  <si>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</si>
  <si>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</si>
  <si>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</si>
  <si>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</si>
  <si>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</si>
  <si>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</si>
  <si>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</si>
  <si>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</si>
  <si>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</si>
  <si>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</si>
  <si>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</si>
  <si>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Other Information:-</t>
  </si>
  <si>
    <t>Gross interest income</t>
  </si>
  <si>
    <t>Gross interest expense</t>
  </si>
  <si>
    <t>Net tangible assets per share (RM)</t>
  </si>
  <si>
    <t>Balance as at 1.4.2003</t>
  </si>
  <si>
    <t>Net cash flow generated from financing activities</t>
  </si>
  <si>
    <t>Dividends</t>
  </si>
  <si>
    <t>Disposals</t>
  </si>
  <si>
    <t>Corresponding</t>
  </si>
  <si>
    <t>Loss on disposals</t>
  </si>
  <si>
    <t>Issue of shares under private placement and ESOS</t>
  </si>
  <si>
    <t xml:space="preserve"> Annual Financial Report of the Group for the year ended 31 March 2004)</t>
  </si>
  <si>
    <t>31.3.2005</t>
  </si>
  <si>
    <t>Property development expenditure</t>
  </si>
  <si>
    <t>Balance as at 1.4.2004</t>
  </si>
  <si>
    <t>Issue of shares</t>
  </si>
  <si>
    <t>-</t>
  </si>
  <si>
    <t xml:space="preserve"> with the Annual Financial Report of the Group for the year ended 31 March 2004)</t>
  </si>
  <si>
    <t xml:space="preserve"> the Annual Financial Report of the Group for the year ended 31 March 2004)</t>
  </si>
  <si>
    <t>Deferred tax asset</t>
  </si>
  <si>
    <t>Expenses for private placement</t>
  </si>
  <si>
    <t>31.3.2004</t>
  </si>
  <si>
    <t>Net (decrease)/increase in cash and cash equivalents</t>
  </si>
  <si>
    <t>Share of losses of jointly controlled entities</t>
  </si>
  <si>
    <t>Net loss for the period</t>
  </si>
  <si>
    <t>Net current liabilities</t>
  </si>
  <si>
    <t>Profit/(Loss) from ordinary activities after taxation</t>
  </si>
  <si>
    <t>Net profit/(loss) for the period</t>
  </si>
  <si>
    <t>Condensed Consolidated Income Statements for the Quarter Ended 31 March 2005</t>
  </si>
  <si>
    <t>Condensed Consolidated Balance Sheet for the Quarter Ended 31 March 2005</t>
  </si>
  <si>
    <t>12 months ended 31.3.2005</t>
  </si>
  <si>
    <t>Balance as at 31.3.2005</t>
  </si>
  <si>
    <t>Balance as at 31.3.2004</t>
  </si>
  <si>
    <t>12 months ended 31.3.2004</t>
  </si>
  <si>
    <t>Condensed Consolidated Cash Flow Statement for the Quarter Ended 31 March 2005</t>
  </si>
  <si>
    <t>Quarter Ended 31 March 2005</t>
  </si>
  <si>
    <t>Amortisation of goodwill</t>
  </si>
  <si>
    <t>Gain on disposals</t>
  </si>
  <si>
    <t>Written off</t>
  </si>
  <si>
    <t>Proceeds from exercise of options under ESOS</t>
  </si>
  <si>
    <t>Espenses for private placement/rights issues and ESOS</t>
  </si>
  <si>
    <t>Proceeds from issue of shares under Private Placements</t>
  </si>
  <si>
    <t>Incidental expenses charged from land &amp; development account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</si>
</sst>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0_);\(0.00\)"/>
    <numFmt numFmtId="176" formatCode="0.0_);\(0.0\)"/>
    <numFmt numFmtId="177" formatCode="0_);\(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175" fontId="0" fillId="0" borderId="0" xfId="0" applyAlignment="1">
      <alignment/>
    </xf>
    <xf numFmtId="175" fontId="0" fillId="0" borderId="0" xfId="0" applyAlignment="1">
      <alignment horizontal="center"/>
    </xf>
    <xf numFmtId="175" fontId="1" fillId="0" borderId="0" xfId="0" applyFont="1" applyAlignment="1">
      <alignment horizontal="center"/>
    </xf>
    <xf numFmtId="175" fontId="1" fillId="0" borderId="0" xfId="0" applyFont="1" applyAlignment="1">
      <alignment/>
    </xf>
    <xf numFmtId="175" fontId="0" fillId="0" borderId="0" xfId="0" applyFont="1" applyAlignment="1">
      <alignment horizontal="center"/>
    </xf>
    <xf numFmtId="175" fontId="2" fillId="0" borderId="0" xfId="0" applyFont="1" applyAlignment="1">
      <alignment/>
    </xf>
    <xf numFmtId="175" fontId="3" fillId="0" borderId="0" xfId="0" applyFont="1" applyAlignment="1">
      <alignment/>
    </xf>
    <xf numFmtId="175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175" fontId="0" fillId="0" borderId="0" xfId="0" applyFont="1" applyAlignment="1">
      <alignment/>
    </xf>
    <xf numFmtId="175" fontId="7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/>
    </xf>
    <xf numFmtId="173" fontId="0" fillId="0" borderId="5" xfId="15" applyNumberFormat="1" applyBorder="1" applyAlignment="1">
      <alignment/>
    </xf>
    <xf numFmtId="175" fontId="1" fillId="0" borderId="0" xfId="0" applyFont="1" applyFill="1" applyAlignment="1">
      <alignment/>
    </xf>
    <xf numFmtId="175" fontId="0" fillId="0" borderId="0" xfId="0" applyFill="1" applyAlignment="1">
      <alignment/>
    </xf>
    <xf numFmtId="175" fontId="1" fillId="0" borderId="0" xfId="0" applyFont="1" applyFill="1" applyAlignment="1">
      <alignment horizontal="center"/>
    </xf>
    <xf numFmtId="175" fontId="0" fillId="0" borderId="0" xfId="0" applyFont="1" applyFill="1" applyAlignment="1">
      <alignment horizontal="center"/>
    </xf>
    <xf numFmtId="175" fontId="0" fillId="0" borderId="0" xfId="0" applyFill="1" applyAlignment="1">
      <alignment horizontal="center"/>
    </xf>
    <xf numFmtId="173" fontId="1" fillId="0" borderId="0" xfId="15" applyNumberFormat="1" applyFont="1" applyFill="1" applyAlignment="1">
      <alignment/>
    </xf>
    <xf numFmtId="173" fontId="0" fillId="0" borderId="0" xfId="15" applyNumberFormat="1" applyFill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5" xfId="15" applyNumberForma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0" fillId="0" borderId="3" xfId="15" applyNumberFormat="1" applyFill="1" applyBorder="1" applyAlignment="1">
      <alignment/>
    </xf>
    <xf numFmtId="43" fontId="1" fillId="0" borderId="0" xfId="15" applyNumberFormat="1" applyFont="1" applyFill="1" applyAlignment="1">
      <alignment/>
    </xf>
    <xf numFmtId="43" fontId="0" fillId="0" borderId="0" xfId="15" applyNumberFormat="1" applyFill="1" applyAlignment="1">
      <alignment/>
    </xf>
    <xf numFmtId="173" fontId="1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 horizontal="right"/>
    </xf>
    <xf numFmtId="43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0">
      <selection activeCell="D21" sqref="D21"/>
    </sheetView>
  </sheetViews>
  <sheetFormatPr defaultColWidth="9.140625" defaultRowHeight="12.75"/>
  <cols>
    <col min="1" max="1" width="42.00390625" style="0" customWidth="1"/>
    <col min="2" max="2" width="14.7109375" style="30" customWidth="1"/>
    <col min="3" max="3" width="14.8515625" style="31" customWidth="1"/>
    <col min="4" max="4" width="15.00390625" style="30" customWidth="1"/>
    <col min="5" max="5" width="14.8515625" style="9" customWidth="1"/>
  </cols>
  <sheetData>
    <row r="1" ht="15.75">
      <c r="A1" s="5" t="s">
        <v>0</v>
      </c>
    </row>
    <row r="2" ht="15.75">
      <c r="A2" s="5" t="s">
        <v>116</v>
      </c>
    </row>
    <row r="3" ht="15.75">
      <c r="A3" s="5"/>
    </row>
    <row r="4" spans="2:5" ht="12.75">
      <c r="B4" s="32" t="s">
        <v>57</v>
      </c>
      <c r="C4" s="33" t="s">
        <v>56</v>
      </c>
      <c r="D4" s="32" t="s">
        <v>57</v>
      </c>
      <c r="E4" s="48" t="s">
        <v>56</v>
      </c>
    </row>
    <row r="5" spans="2:5" ht="12.75">
      <c r="B5" s="32"/>
      <c r="C5" s="33" t="s">
        <v>67</v>
      </c>
      <c r="D5" s="32"/>
      <c r="E5" s="48" t="s">
        <v>67</v>
      </c>
    </row>
    <row r="6" spans="2:5" ht="12.75">
      <c r="B6" s="32" t="s">
        <v>65</v>
      </c>
      <c r="C6" s="33" t="s">
        <v>68</v>
      </c>
      <c r="D6" s="32" t="s">
        <v>65</v>
      </c>
      <c r="E6" s="48" t="s">
        <v>68</v>
      </c>
    </row>
    <row r="7" spans="2:5" ht="12.75">
      <c r="B7" s="32" t="s">
        <v>66</v>
      </c>
      <c r="C7" s="33" t="s">
        <v>66</v>
      </c>
      <c r="D7" s="32" t="s">
        <v>69</v>
      </c>
      <c r="E7" s="48" t="s">
        <v>70</v>
      </c>
    </row>
    <row r="8" spans="2:5" ht="12.75">
      <c r="B8" s="32" t="s">
        <v>100</v>
      </c>
      <c r="C8" s="33" t="s">
        <v>109</v>
      </c>
      <c r="D8" s="32" t="s">
        <v>100</v>
      </c>
      <c r="E8" s="48" t="s">
        <v>109</v>
      </c>
    </row>
    <row r="9" spans="2:5" ht="12.75">
      <c r="B9" s="32" t="s">
        <v>1</v>
      </c>
      <c r="C9" s="34" t="s">
        <v>1</v>
      </c>
      <c r="D9" s="32" t="s">
        <v>1</v>
      </c>
      <c r="E9" s="48" t="s">
        <v>1</v>
      </c>
    </row>
    <row r="11" spans="1:5" ht="12.75">
      <c r="A11" t="s">
        <v>2</v>
      </c>
      <c r="B11" s="35">
        <v>101168</v>
      </c>
      <c r="C11" s="36">
        <v>131705</v>
      </c>
      <c r="D11" s="35">
        <v>434133</v>
      </c>
      <c r="E11" s="9">
        <v>499902</v>
      </c>
    </row>
    <row r="12" spans="2:4" ht="12.75">
      <c r="B12" s="35"/>
      <c r="C12" s="36"/>
      <c r="D12" s="35"/>
    </row>
    <row r="13" spans="1:5" ht="12.75">
      <c r="A13" t="s">
        <v>77</v>
      </c>
      <c r="B13" s="35">
        <v>-102661.61015000008</v>
      </c>
      <c r="C13" s="36">
        <v>-127969</v>
      </c>
      <c r="D13" s="35">
        <v>-416478.70137</v>
      </c>
      <c r="E13" s="9">
        <v>-470934</v>
      </c>
    </row>
    <row r="14" spans="2:4" ht="12.75">
      <c r="B14" s="35"/>
      <c r="C14" s="36"/>
      <c r="D14" s="35"/>
    </row>
    <row r="15" spans="1:5" ht="12.75">
      <c r="A15" t="s">
        <v>3</v>
      </c>
      <c r="B15" s="35">
        <v>-119</v>
      </c>
      <c r="C15" s="36">
        <v>1403</v>
      </c>
      <c r="D15" s="35">
        <v>2113</v>
      </c>
      <c r="E15" s="9">
        <v>2260</v>
      </c>
    </row>
    <row r="16" spans="2:4" ht="12.75">
      <c r="B16" s="37"/>
      <c r="C16" s="38"/>
      <c r="D16" s="37"/>
    </row>
    <row r="17" spans="1:5" ht="12.75">
      <c r="A17" t="s">
        <v>4</v>
      </c>
      <c r="B17" s="39">
        <v>-1612.6101500000805</v>
      </c>
      <c r="C17" s="40">
        <v>5139</v>
      </c>
      <c r="D17" s="39">
        <v>19767.298629999976</v>
      </c>
      <c r="E17" s="29">
        <v>31228</v>
      </c>
    </row>
    <row r="18" spans="2:4" ht="12.75">
      <c r="B18" s="35"/>
      <c r="C18" s="36"/>
      <c r="D18" s="35"/>
    </row>
    <row r="19" spans="1:5" ht="12.75">
      <c r="A19" t="s">
        <v>5</v>
      </c>
      <c r="B19" s="35">
        <v>-6868</v>
      </c>
      <c r="C19" s="36">
        <v>-5838</v>
      </c>
      <c r="D19" s="35">
        <v>-23947</v>
      </c>
      <c r="E19" s="9">
        <v>-21489</v>
      </c>
    </row>
    <row r="20" spans="2:4" ht="12.75">
      <c r="B20" s="35"/>
      <c r="C20" s="36"/>
      <c r="D20" s="35"/>
    </row>
    <row r="21" spans="1:5" ht="12.75">
      <c r="A21" t="s">
        <v>9</v>
      </c>
      <c r="B21" s="35">
        <v>-30</v>
      </c>
      <c r="C21" s="36">
        <v>376</v>
      </c>
      <c r="D21" s="35">
        <v>-59</v>
      </c>
      <c r="E21" s="9">
        <v>-137</v>
      </c>
    </row>
    <row r="22" spans="2:4" ht="12.75">
      <c r="B22" s="37"/>
      <c r="C22" s="38"/>
      <c r="D22" s="37"/>
    </row>
    <row r="23" spans="1:5" ht="12.75">
      <c r="A23" t="s">
        <v>10</v>
      </c>
      <c r="B23" s="39">
        <v>-8510.61015000008</v>
      </c>
      <c r="C23" s="40">
        <v>-323</v>
      </c>
      <c r="D23" s="39">
        <v>-4238.701370000024</v>
      </c>
      <c r="E23" s="29">
        <v>9602</v>
      </c>
    </row>
    <row r="24" spans="2:4" ht="12.75">
      <c r="B24" s="35"/>
      <c r="C24" s="36"/>
      <c r="D24" s="35"/>
    </row>
    <row r="25" spans="1:5" ht="12.75">
      <c r="A25" t="s">
        <v>11</v>
      </c>
      <c r="B25" s="35">
        <v>-1931</v>
      </c>
      <c r="C25" s="36">
        <v>-1262</v>
      </c>
      <c r="D25" s="35">
        <v>-7667</v>
      </c>
      <c r="E25" s="9">
        <v>-5957</v>
      </c>
    </row>
    <row r="26" spans="2:4" ht="12.75">
      <c r="B26" s="37"/>
      <c r="C26" s="38"/>
      <c r="D26" s="37"/>
    </row>
    <row r="27" spans="1:5" ht="12.75">
      <c r="A27" t="s">
        <v>114</v>
      </c>
      <c r="B27" s="39">
        <v>-10441.61015000008</v>
      </c>
      <c r="C27" s="40">
        <v>-1585</v>
      </c>
      <c r="D27" s="39">
        <v>-11905.701370000024</v>
      </c>
      <c r="E27" s="29">
        <v>3645</v>
      </c>
    </row>
    <row r="28" spans="2:4" ht="12.75">
      <c r="B28" s="35"/>
      <c r="C28" s="36"/>
      <c r="D28" s="35"/>
    </row>
    <row r="29" spans="1:5" ht="12.75">
      <c r="A29" t="s">
        <v>6</v>
      </c>
      <c r="B29" s="35">
        <v>214</v>
      </c>
      <c r="C29" s="36">
        <v>12</v>
      </c>
      <c r="D29" s="35">
        <v>-384</v>
      </c>
      <c r="E29" s="9">
        <v>35</v>
      </c>
    </row>
    <row r="30" spans="2:4" ht="12.75">
      <c r="B30" s="37"/>
      <c r="C30" s="38"/>
      <c r="D30" s="37"/>
    </row>
    <row r="31" spans="1:5" ht="13.5" thickBot="1">
      <c r="A31" t="s">
        <v>115</v>
      </c>
      <c r="B31" s="41">
        <v>-10227.61015000008</v>
      </c>
      <c r="C31" s="42">
        <v>-1573</v>
      </c>
      <c r="D31" s="41">
        <v>-12289.701370000024</v>
      </c>
      <c r="E31" s="15">
        <v>3680</v>
      </c>
    </row>
    <row r="32" spans="2:4" ht="12.75">
      <c r="B32" s="35"/>
      <c r="C32" s="36"/>
      <c r="D32" s="35"/>
    </row>
    <row r="33" spans="2:4" ht="12.75">
      <c r="B33" s="35"/>
      <c r="C33" s="36"/>
      <c r="D33" s="35"/>
    </row>
    <row r="34" spans="1:4" ht="12.75">
      <c r="A34" t="s">
        <v>75</v>
      </c>
      <c r="B34" s="35"/>
      <c r="C34" s="36"/>
      <c r="D34" s="35"/>
    </row>
    <row r="35" spans="1:5" ht="12.75">
      <c r="A35" t="s">
        <v>8</v>
      </c>
      <c r="B35" s="43">
        <v>-8.98</v>
      </c>
      <c r="C35" s="44">
        <v>-1.11</v>
      </c>
      <c r="D35" s="43">
        <v>-10.79</v>
      </c>
      <c r="E35" s="50">
        <v>3.93</v>
      </c>
    </row>
    <row r="36" spans="1:5" ht="12.75">
      <c r="A36" t="s">
        <v>78</v>
      </c>
      <c r="B36" s="45" t="s">
        <v>86</v>
      </c>
      <c r="C36" s="46" t="s">
        <v>86</v>
      </c>
      <c r="D36" s="45" t="s">
        <v>86</v>
      </c>
      <c r="E36" s="49" t="s">
        <v>86</v>
      </c>
    </row>
    <row r="37" spans="2:4" ht="12.75">
      <c r="B37" s="35"/>
      <c r="C37" s="36"/>
      <c r="D37" s="35"/>
    </row>
    <row r="38" spans="2:4" ht="12.75">
      <c r="B38" s="35"/>
      <c r="C38" s="36"/>
      <c r="D38" s="35"/>
    </row>
    <row r="39" spans="2:4" ht="12.75">
      <c r="B39" s="35"/>
      <c r="C39" s="36"/>
      <c r="D39" s="35"/>
    </row>
    <row r="40" spans="2:4" ht="12.75">
      <c r="B40" s="35"/>
      <c r="C40" s="36"/>
      <c r="D40" s="35"/>
    </row>
    <row r="41" spans="1:4" ht="15.75">
      <c r="A41" s="5" t="s">
        <v>82</v>
      </c>
      <c r="B41" s="35"/>
      <c r="C41" s="36"/>
      <c r="D41" s="35"/>
    </row>
    <row r="42" spans="1:4" ht="15.75">
      <c r="A42" s="5" t="s">
        <v>99</v>
      </c>
      <c r="B42" s="35"/>
      <c r="C42" s="36"/>
      <c r="D42" s="35"/>
    </row>
    <row r="43" spans="2:4" ht="12.75">
      <c r="B43" s="35"/>
      <c r="C43" s="36"/>
      <c r="D43" s="35"/>
    </row>
    <row r="44" spans="2:4" ht="12.75">
      <c r="B44" s="35"/>
      <c r="C44" s="36"/>
      <c r="D44" s="35"/>
    </row>
    <row r="45" spans="2:4" ht="12.75">
      <c r="B45" s="35"/>
      <c r="C45" s="36"/>
      <c r="D45" s="35"/>
    </row>
    <row r="46" spans="1:4" ht="12.75">
      <c r="A46" s="3" t="s">
        <v>88</v>
      </c>
      <c r="B46" s="35"/>
      <c r="C46" s="36"/>
      <c r="D46" s="35"/>
    </row>
    <row r="47" spans="2:4" ht="12.75">
      <c r="B47" s="35"/>
      <c r="C47" s="36"/>
      <c r="D47" s="35"/>
    </row>
    <row r="48" spans="1:5" ht="12.75">
      <c r="A48" t="s">
        <v>4</v>
      </c>
      <c r="B48" s="35">
        <v>-1612.6101500000805</v>
      </c>
      <c r="C48" s="47">
        <v>7150</v>
      </c>
      <c r="D48" s="35">
        <v>19767.298629999976</v>
      </c>
      <c r="E48" s="9">
        <v>26089</v>
      </c>
    </row>
    <row r="49" spans="2:4" ht="12.75">
      <c r="B49" s="35"/>
      <c r="C49" s="36"/>
      <c r="D49" s="35"/>
    </row>
    <row r="50" spans="1:5" ht="12.75">
      <c r="A50" t="s">
        <v>89</v>
      </c>
      <c r="B50" s="35">
        <v>141.5624200000001</v>
      </c>
      <c r="C50" s="47">
        <v>142</v>
      </c>
      <c r="D50" s="35">
        <v>726.7795500000001</v>
      </c>
      <c r="E50" s="9">
        <v>176</v>
      </c>
    </row>
    <row r="51" spans="2:4" ht="12.75">
      <c r="B51" s="35"/>
      <c r="C51" s="36"/>
      <c r="D51" s="35"/>
    </row>
    <row r="52" spans="1:5" ht="12.75">
      <c r="A52" t="s">
        <v>90</v>
      </c>
      <c r="B52" s="35">
        <v>6685.189689999999</v>
      </c>
      <c r="C52" s="47">
        <v>5465</v>
      </c>
      <c r="D52" s="35">
        <v>24521.736</v>
      </c>
      <c r="E52" s="9">
        <v>15798</v>
      </c>
    </row>
    <row r="53" spans="2:4" ht="12.75">
      <c r="B53" s="35"/>
      <c r="C53" s="36"/>
      <c r="D53" s="35"/>
    </row>
    <row r="54" spans="2:4" ht="12.75">
      <c r="B54" s="35"/>
      <c r="C54" s="36"/>
      <c r="D54" s="35"/>
    </row>
    <row r="55" spans="2:4" ht="12.75">
      <c r="B55" s="35"/>
      <c r="C55" s="36"/>
      <c r="D55" s="35"/>
    </row>
    <row r="56" spans="2:4" ht="12.75">
      <c r="B56" s="35"/>
      <c r="C56" s="36"/>
      <c r="D56" s="35"/>
    </row>
    <row r="57" spans="2:4" ht="12.75">
      <c r="B57" s="35"/>
      <c r="C57" s="36"/>
      <c r="D57" s="35"/>
    </row>
    <row r="58" spans="2:4" ht="12.75">
      <c r="B58" s="35"/>
      <c r="C58" s="36"/>
      <c r="D58" s="35"/>
    </row>
    <row r="59" spans="2:4" ht="12.75">
      <c r="B59" s="35"/>
      <c r="C59" s="36"/>
      <c r="D59" s="35"/>
    </row>
    <row r="60" spans="2:4" ht="12.75">
      <c r="B60" s="35"/>
      <c r="C60" s="36"/>
      <c r="D60" s="35"/>
    </row>
    <row r="61" spans="2:4" ht="12.75">
      <c r="B61" s="35"/>
      <c r="C61" s="36"/>
      <c r="D61" s="35"/>
    </row>
    <row r="62" spans="2:4" ht="12.75">
      <c r="B62" s="35"/>
      <c r="C62" s="36"/>
      <c r="D62" s="35"/>
    </row>
    <row r="63" spans="2:4" ht="12.75">
      <c r="B63" s="35"/>
      <c r="C63" s="36"/>
      <c r="D63" s="35"/>
    </row>
    <row r="64" spans="2:4" ht="12.75">
      <c r="B64" s="35"/>
      <c r="C64" s="36"/>
      <c r="D64" s="35"/>
    </row>
    <row r="65" spans="2:4" ht="12.75">
      <c r="B65" s="35"/>
      <c r="C65" s="36"/>
      <c r="D65" s="35"/>
    </row>
    <row r="66" spans="2:4" ht="12.75">
      <c r="B66" s="35"/>
      <c r="C66" s="36"/>
      <c r="D66" s="35"/>
    </row>
    <row r="67" spans="2:4" ht="12.75">
      <c r="B67" s="35"/>
      <c r="C67" s="36"/>
      <c r="D67" s="35"/>
    </row>
    <row r="68" spans="2:4" ht="12.75">
      <c r="B68" s="35"/>
      <c r="C68" s="36"/>
      <c r="D68" s="35"/>
    </row>
    <row r="69" spans="2:4" ht="12.75">
      <c r="B69" s="35"/>
      <c r="C69" s="36"/>
      <c r="D69" s="35"/>
    </row>
    <row r="70" spans="2:4" ht="12.75">
      <c r="B70" s="35"/>
      <c r="C70" s="36"/>
      <c r="D70" s="35"/>
    </row>
    <row r="71" spans="2:4" ht="12.75">
      <c r="B71" s="35"/>
      <c r="C71" s="36"/>
      <c r="D71" s="35"/>
    </row>
    <row r="72" spans="2:4" ht="12.75">
      <c r="B72" s="35"/>
      <c r="C72" s="36"/>
      <c r="D72" s="35"/>
    </row>
    <row r="73" spans="2:4" ht="12.75">
      <c r="B73" s="35"/>
      <c r="C73" s="36"/>
      <c r="D73" s="35"/>
    </row>
    <row r="74" spans="2:4" ht="12.75">
      <c r="B74" s="35"/>
      <c r="C74" s="36"/>
      <c r="D74" s="35"/>
    </row>
    <row r="75" spans="2:4" ht="12.75">
      <c r="B75" s="35"/>
      <c r="C75" s="36"/>
      <c r="D75" s="35"/>
    </row>
    <row r="76" spans="2:4" ht="12.75">
      <c r="B76" s="35"/>
      <c r="C76" s="36"/>
      <c r="D76" s="35"/>
    </row>
    <row r="77" spans="2:4" ht="12.75">
      <c r="B77" s="35"/>
      <c r="C77" s="36"/>
      <c r="D77" s="35"/>
    </row>
    <row r="78" spans="2:4" ht="12.75">
      <c r="B78" s="35"/>
      <c r="C78" s="36"/>
      <c r="D78" s="35"/>
    </row>
    <row r="79" spans="2:4" ht="12.75">
      <c r="B79" s="35"/>
      <c r="C79" s="36"/>
      <c r="D79" s="35"/>
    </row>
    <row r="80" spans="2:4" ht="12.75">
      <c r="B80" s="35"/>
      <c r="C80" s="36"/>
      <c r="D80" s="35"/>
    </row>
    <row r="81" spans="2:4" ht="12.75">
      <c r="B81" s="35"/>
      <c r="C81" s="36"/>
      <c r="D81" s="35"/>
    </row>
  </sheetData>
  <printOptions/>
  <pageMargins left="1.2" right="1.2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workbookViewId="0" topLeftCell="A1">
      <selection activeCell="C15" sqref="C15"/>
    </sheetView>
  </sheetViews>
  <sheetFormatPr defaultColWidth="9.140625" defaultRowHeight="12.75"/>
  <cols>
    <col min="1" max="1" width="40.7109375" style="0" customWidth="1"/>
    <col min="2" max="4" width="15.7109375" style="0" customWidth="1"/>
  </cols>
  <sheetData>
    <row r="1" ht="15">
      <c r="A1" s="26" t="s">
        <v>0</v>
      </c>
    </row>
    <row r="2" ht="15">
      <c r="A2" s="26" t="s">
        <v>117</v>
      </c>
    </row>
    <row r="3" ht="15.75">
      <c r="A3" s="5"/>
    </row>
    <row r="5" spans="2:3" ht="12.75">
      <c r="B5" s="2" t="s">
        <v>57</v>
      </c>
      <c r="C5" s="1" t="s">
        <v>56</v>
      </c>
    </row>
    <row r="6" spans="2:3" ht="12.75">
      <c r="B6" s="2" t="s">
        <v>74</v>
      </c>
      <c r="C6" s="4" t="s">
        <v>72</v>
      </c>
    </row>
    <row r="7" spans="2:3" ht="12.75">
      <c r="B7" s="2" t="s">
        <v>71</v>
      </c>
      <c r="C7" s="4" t="s">
        <v>73</v>
      </c>
    </row>
    <row r="8" spans="2:3" ht="12.75">
      <c r="B8" s="2" t="s">
        <v>100</v>
      </c>
      <c r="C8" s="4" t="s">
        <v>109</v>
      </c>
    </row>
    <row r="9" spans="2:3" ht="12.75">
      <c r="B9" s="2" t="s">
        <v>1</v>
      </c>
      <c r="C9" s="1" t="s">
        <v>1</v>
      </c>
    </row>
    <row r="10" ht="12.75">
      <c r="B10" s="3"/>
    </row>
    <row r="11" spans="1:2" ht="12.75">
      <c r="A11" s="3" t="s">
        <v>12</v>
      </c>
      <c r="B11" s="3"/>
    </row>
    <row r="12" spans="1:3" ht="12.75">
      <c r="A12" t="s">
        <v>13</v>
      </c>
      <c r="B12" s="8">
        <v>452277</v>
      </c>
      <c r="C12" s="9">
        <v>473137</v>
      </c>
    </row>
    <row r="13" spans="1:3" ht="12.75">
      <c r="A13" t="s">
        <v>33</v>
      </c>
      <c r="B13" s="8">
        <v>140</v>
      </c>
      <c r="C13" s="9">
        <v>412</v>
      </c>
    </row>
    <row r="14" spans="1:3" ht="12.75">
      <c r="A14" t="s">
        <v>14</v>
      </c>
      <c r="B14" s="8">
        <v>5869</v>
      </c>
      <c r="C14" s="9">
        <v>5869</v>
      </c>
    </row>
    <row r="15" spans="1:3" ht="12.75">
      <c r="A15" t="s">
        <v>15</v>
      </c>
      <c r="B15" s="8">
        <v>116534</v>
      </c>
      <c r="C15" s="9">
        <v>118443</v>
      </c>
    </row>
    <row r="16" spans="1:3" ht="12.75">
      <c r="A16" t="s">
        <v>16</v>
      </c>
      <c r="B16" s="8">
        <v>14998</v>
      </c>
      <c r="C16" s="9">
        <v>15931</v>
      </c>
    </row>
    <row r="17" spans="1:3" ht="12.75">
      <c r="A17" t="s">
        <v>107</v>
      </c>
      <c r="B17" s="8">
        <v>14</v>
      </c>
      <c r="C17" s="9">
        <v>0</v>
      </c>
    </row>
    <row r="18" spans="2:3" ht="12.75">
      <c r="B18" s="24">
        <f>SUM(B12:B17)</f>
        <v>589832</v>
      </c>
      <c r="C18" s="10">
        <f>SUM(C12:C17)</f>
        <v>613792</v>
      </c>
    </row>
    <row r="19" spans="2:3" ht="12.75">
      <c r="B19" s="8"/>
      <c r="C19" s="9"/>
    </row>
    <row r="20" spans="1:3" ht="12.75">
      <c r="A20" s="3" t="s">
        <v>17</v>
      </c>
      <c r="B20" s="8"/>
      <c r="C20" s="9"/>
    </row>
    <row r="21" spans="1:3" ht="12.75">
      <c r="A21" t="s">
        <v>18</v>
      </c>
      <c r="B21" s="8">
        <v>8743</v>
      </c>
      <c r="C21" s="16">
        <v>6769</v>
      </c>
    </row>
    <row r="22" spans="1:3" ht="12.75">
      <c r="A22" t="s">
        <v>76</v>
      </c>
      <c r="B22" s="8">
        <v>81960</v>
      </c>
      <c r="C22" s="9">
        <v>66582</v>
      </c>
    </row>
    <row r="23" spans="1:3" ht="12.75">
      <c r="A23" t="s">
        <v>19</v>
      </c>
      <c r="B23" s="8">
        <f>SUM(103076889.6+19018166.16+570450)/1000</f>
        <v>122665.50575999999</v>
      </c>
      <c r="C23" s="16">
        <v>103311</v>
      </c>
    </row>
    <row r="24" spans="1:3" ht="12.75">
      <c r="A24" t="s">
        <v>20</v>
      </c>
      <c r="B24" s="8">
        <v>64868</v>
      </c>
      <c r="C24" s="9">
        <v>43183</v>
      </c>
    </row>
    <row r="25" spans="1:3" ht="12.75">
      <c r="A25" t="s">
        <v>21</v>
      </c>
      <c r="B25" s="8">
        <v>11833</v>
      </c>
      <c r="C25" s="9">
        <v>11394</v>
      </c>
    </row>
    <row r="26" spans="1:3" ht="12.75">
      <c r="A26" t="s">
        <v>22</v>
      </c>
      <c r="B26" s="8">
        <f>SUM(1350836.73+10524617.32)/1000+1</f>
        <v>11876.45405</v>
      </c>
      <c r="C26" s="9">
        <v>6024</v>
      </c>
    </row>
    <row r="27" spans="2:3" ht="12.75">
      <c r="B27" s="24">
        <f>SUM(B21:B26)</f>
        <v>301945.95981</v>
      </c>
      <c r="C27" s="10">
        <f>SUM(C21:C26)</f>
        <v>237263</v>
      </c>
    </row>
    <row r="28" spans="2:3" ht="12.75">
      <c r="B28" s="8"/>
      <c r="C28" s="9"/>
    </row>
    <row r="29" spans="1:3" ht="12.75">
      <c r="A29" s="3" t="s">
        <v>58</v>
      </c>
      <c r="B29" s="8"/>
      <c r="C29" s="9"/>
    </row>
    <row r="30" spans="1:3" ht="12.75">
      <c r="A30" t="s">
        <v>23</v>
      </c>
      <c r="B30" s="8">
        <f>SUM(44575250.56+97202489.8+42812122.18)/1000</f>
        <v>184589.86254000003</v>
      </c>
      <c r="C30" s="9">
        <v>203237</v>
      </c>
    </row>
    <row r="31" spans="1:3" ht="12.75">
      <c r="A31" t="s">
        <v>24</v>
      </c>
      <c r="B31" s="8">
        <f>SUM(43189632.2+105108727.32+18653000+2465368-615.29+2041838.23)/1000</f>
        <v>171457.95046</v>
      </c>
      <c r="C31" s="9">
        <v>182585</v>
      </c>
    </row>
    <row r="32" spans="1:3" ht="12.75">
      <c r="A32" t="s">
        <v>25</v>
      </c>
      <c r="B32" s="8">
        <v>22031</v>
      </c>
      <c r="C32" s="9">
        <v>21262</v>
      </c>
    </row>
    <row r="33" spans="1:3" ht="12.75">
      <c r="A33" t="s">
        <v>11</v>
      </c>
      <c r="B33" s="8">
        <v>12026</v>
      </c>
      <c r="C33" s="9">
        <v>11229</v>
      </c>
    </row>
    <row r="34" spans="2:3" ht="12.75">
      <c r="B34" s="24">
        <f>SUM(B30:B33)</f>
        <v>390104.813</v>
      </c>
      <c r="C34" s="10">
        <f>SUM(C30:C33)</f>
        <v>418313</v>
      </c>
    </row>
    <row r="35" spans="2:3" ht="12.75">
      <c r="B35" s="11"/>
      <c r="C35" s="12"/>
    </row>
    <row r="36" spans="1:3" ht="12.75">
      <c r="A36" s="3" t="s">
        <v>113</v>
      </c>
      <c r="B36" s="13">
        <f>+B27-B34</f>
        <v>-88158.85319000005</v>
      </c>
      <c r="C36" s="14">
        <f>+C27-C34</f>
        <v>-181050</v>
      </c>
    </row>
    <row r="37" spans="2:3" ht="12.75">
      <c r="B37" s="8"/>
      <c r="C37" s="9"/>
    </row>
    <row r="38" spans="2:3" ht="13.5" thickBot="1">
      <c r="B38" s="21">
        <f>+B18+B36</f>
        <v>501673.14680999995</v>
      </c>
      <c r="C38" s="23">
        <f>+C18+C36</f>
        <v>432742</v>
      </c>
    </row>
    <row r="39" spans="2:3" ht="12.75">
      <c r="B39" s="11"/>
      <c r="C39" s="12"/>
    </row>
    <row r="40" spans="1:3" ht="12.75">
      <c r="A40" s="3" t="s">
        <v>26</v>
      </c>
      <c r="B40" s="8"/>
      <c r="C40" s="9"/>
    </row>
    <row r="41" spans="2:3" ht="12.75">
      <c r="B41" s="8"/>
      <c r="C41" s="9"/>
    </row>
    <row r="42" spans="1:3" ht="12.75">
      <c r="A42" t="s">
        <v>27</v>
      </c>
      <c r="B42" s="8">
        <v>113915</v>
      </c>
      <c r="C42" s="9">
        <v>112307</v>
      </c>
    </row>
    <row r="43" spans="1:3" ht="12.75">
      <c r="A43" t="s">
        <v>28</v>
      </c>
      <c r="B43" s="13">
        <f>SUM(21945906.26+22933757.75-12290025.22)/1000</f>
        <v>32589.638790000008</v>
      </c>
      <c r="C43" s="14">
        <v>44612</v>
      </c>
    </row>
    <row r="44" spans="1:3" ht="12.75">
      <c r="A44" s="3" t="s">
        <v>29</v>
      </c>
      <c r="B44" s="8">
        <f>SUM(B42:B43)</f>
        <v>146504.63879</v>
      </c>
      <c r="C44" s="9">
        <f>SUM(C42:C43)</f>
        <v>156919</v>
      </c>
    </row>
    <row r="45" spans="1:3" ht="12.75">
      <c r="A45" s="3" t="s">
        <v>30</v>
      </c>
      <c r="B45" s="8">
        <v>2235</v>
      </c>
      <c r="C45" s="9">
        <v>1866</v>
      </c>
    </row>
    <row r="46" spans="1:3" ht="12.75">
      <c r="A46" s="3" t="s">
        <v>31</v>
      </c>
      <c r="B46" s="8"/>
      <c r="C46" s="9"/>
    </row>
    <row r="47" spans="1:3" ht="12.75">
      <c r="A47" t="s">
        <v>24</v>
      </c>
      <c r="B47" s="8">
        <f>SUM(348678089.33+992012.81)/1000</f>
        <v>349670.10214</v>
      </c>
      <c r="C47" s="9">
        <v>271158</v>
      </c>
    </row>
    <row r="48" spans="1:3" ht="12.75">
      <c r="A48" t="s">
        <v>32</v>
      </c>
      <c r="B48" s="8">
        <v>3263</v>
      </c>
      <c r="C48" s="9">
        <v>2799</v>
      </c>
    </row>
    <row r="49" spans="2:3" ht="13.5" thickBot="1">
      <c r="B49" s="17">
        <f>SUM(B44:B48)</f>
        <v>501672.74092999997</v>
      </c>
      <c r="C49" s="22">
        <f>SUM(C44:C48)</f>
        <v>432742</v>
      </c>
    </row>
    <row r="50" spans="2:3" ht="12.75">
      <c r="B50" s="8"/>
      <c r="C50" s="9"/>
    </row>
    <row r="51" spans="2:3" ht="12.75">
      <c r="B51" s="8"/>
      <c r="C51" s="9"/>
    </row>
    <row r="52" spans="2:3" ht="12.75">
      <c r="B52" s="8"/>
      <c r="C52" s="9"/>
    </row>
    <row r="53" spans="2:3" ht="12.75">
      <c r="B53" s="8"/>
      <c r="C53" s="9"/>
    </row>
    <row r="54" spans="1:3" ht="12.75">
      <c r="A54" s="3" t="s">
        <v>83</v>
      </c>
      <c r="B54" s="8"/>
      <c r="C54" s="9"/>
    </row>
    <row r="55" spans="1:3" ht="12.75">
      <c r="A55" s="3" t="s">
        <v>99</v>
      </c>
      <c r="B55" s="8"/>
      <c r="C55" s="9"/>
    </row>
    <row r="56" spans="2:3" ht="12.75">
      <c r="B56" s="8"/>
      <c r="C56" s="9"/>
    </row>
    <row r="57" spans="2:3" ht="12.75">
      <c r="B57" s="8"/>
      <c r="C57" s="9"/>
    </row>
    <row r="58" spans="2:3" ht="12.75">
      <c r="B58" s="8"/>
      <c r="C58" s="9"/>
    </row>
    <row r="59" spans="1:3" ht="12.75">
      <c r="A59" s="3" t="s">
        <v>88</v>
      </c>
      <c r="B59" s="8"/>
      <c r="C59" s="9"/>
    </row>
    <row r="60" spans="2:3" ht="12.75">
      <c r="B60" s="8"/>
      <c r="C60" s="9"/>
    </row>
    <row r="61" spans="1:3" ht="13.5" thickBot="1">
      <c r="A61" t="s">
        <v>91</v>
      </c>
      <c r="B61" s="20">
        <f>SUM(B44-B16-B17)/B42</f>
        <v>1.1543048658210069</v>
      </c>
      <c r="C61" s="20">
        <f>SUM(C44-C16-C17)/C42</f>
        <v>1.2553803413856661</v>
      </c>
    </row>
    <row r="62" spans="2:3" ht="12.75">
      <c r="B62" s="8"/>
      <c r="C62" s="9"/>
    </row>
    <row r="63" spans="2:3" ht="12.75">
      <c r="B63" s="8"/>
      <c r="C63" s="9"/>
    </row>
    <row r="64" spans="2:3" ht="12.75">
      <c r="B64" s="8"/>
      <c r="C64" s="9"/>
    </row>
    <row r="65" spans="2:3" ht="12.75">
      <c r="B65" s="8"/>
      <c r="C65" s="9"/>
    </row>
    <row r="66" spans="2:3" ht="12.75">
      <c r="B66" s="8"/>
      <c r="C66" s="9"/>
    </row>
    <row r="67" spans="2:3" ht="12.75">
      <c r="B67" s="8"/>
      <c r="C67" s="9"/>
    </row>
    <row r="68" spans="2:3" ht="12.75">
      <c r="B68" s="8"/>
      <c r="C68" s="9"/>
    </row>
    <row r="69" spans="2:3" ht="12.75">
      <c r="B69" s="8"/>
      <c r="C69" s="9"/>
    </row>
    <row r="70" spans="2:3" ht="12.75">
      <c r="B70" s="8"/>
      <c r="C70" s="9"/>
    </row>
    <row r="71" spans="2:3" ht="12.75">
      <c r="B71" s="8"/>
      <c r="C71" s="9"/>
    </row>
    <row r="72" spans="2:3" ht="12.75">
      <c r="B72" s="8"/>
      <c r="C72" s="9"/>
    </row>
    <row r="73" spans="2:3" ht="12.75">
      <c r="B73" s="8"/>
      <c r="C73" s="9"/>
    </row>
    <row r="74" spans="2:3" ht="12.75">
      <c r="B74" s="8"/>
      <c r="C74" s="9"/>
    </row>
    <row r="75" spans="2:3" ht="12.75">
      <c r="B75" s="8"/>
      <c r="C75" s="9"/>
    </row>
    <row r="76" spans="2:3" ht="12.75">
      <c r="B76" s="8"/>
      <c r="C76" s="9"/>
    </row>
    <row r="77" spans="2:3" ht="12.75">
      <c r="B77" s="8"/>
      <c r="C77" s="9"/>
    </row>
    <row r="78" spans="2:3" ht="12.75">
      <c r="B78" s="8"/>
      <c r="C78" s="9"/>
    </row>
    <row r="79" spans="2:3" ht="12.75">
      <c r="B79" s="8"/>
      <c r="C79" s="9"/>
    </row>
    <row r="80" spans="2:3" ht="12.75">
      <c r="B80" s="8"/>
      <c r="C80" s="9"/>
    </row>
    <row r="81" spans="2:3" ht="12.75">
      <c r="B81" s="8"/>
      <c r="C81" s="9"/>
    </row>
    <row r="82" spans="2:3" ht="12.75">
      <c r="B82" s="8"/>
      <c r="C82" s="9"/>
    </row>
    <row r="83" spans="2:3" ht="12.75">
      <c r="B83" s="8"/>
      <c r="C83" s="9"/>
    </row>
    <row r="84" spans="2:3" ht="12.75">
      <c r="B84" s="8"/>
      <c r="C84" s="9"/>
    </row>
    <row r="85" spans="2:3" ht="12.75">
      <c r="B85" s="8"/>
      <c r="C85" s="9"/>
    </row>
    <row r="86" spans="2:3" ht="12.75">
      <c r="B86" s="8"/>
      <c r="C86" s="9"/>
    </row>
    <row r="87" spans="2:3" ht="12.75">
      <c r="B87" s="8"/>
      <c r="C87" s="9"/>
    </row>
    <row r="88" spans="2:3" ht="12.75">
      <c r="B88" s="8"/>
      <c r="C88" s="9"/>
    </row>
    <row r="89" spans="2:3" ht="12.75">
      <c r="B89" s="8"/>
      <c r="C89" s="9"/>
    </row>
    <row r="90" spans="2:3" ht="12.75">
      <c r="B90" s="8"/>
      <c r="C90" s="9"/>
    </row>
    <row r="91" spans="2:3" ht="12.75">
      <c r="B91" s="8"/>
      <c r="C91" s="9"/>
    </row>
    <row r="92" spans="2:3" ht="12.75">
      <c r="B92" s="8"/>
      <c r="C92" s="9"/>
    </row>
    <row r="93" spans="2:3" ht="12.75">
      <c r="B93" s="8"/>
      <c r="C93" s="9"/>
    </row>
    <row r="94" spans="2:3" ht="12.75">
      <c r="B94" s="8"/>
      <c r="C94" s="9"/>
    </row>
    <row r="95" spans="2:3" ht="12.75">
      <c r="B95" s="8"/>
      <c r="C95" s="9"/>
    </row>
    <row r="96" spans="2:3" ht="12.75">
      <c r="B96" s="8"/>
      <c r="C96" s="9"/>
    </row>
    <row r="97" spans="2:3" ht="12.75">
      <c r="B97" s="8"/>
      <c r="C97" s="9"/>
    </row>
    <row r="98" spans="2:3" ht="12.75">
      <c r="B98" s="8"/>
      <c r="C98" s="9"/>
    </row>
    <row r="99" spans="2:3" ht="12.75">
      <c r="B99" s="8"/>
      <c r="C99" s="9"/>
    </row>
    <row r="100" spans="2:3" ht="12.75">
      <c r="B100" s="8"/>
      <c r="C100" s="9"/>
    </row>
    <row r="101" spans="2:3" ht="12.75">
      <c r="B101" s="8"/>
      <c r="C101" s="9"/>
    </row>
    <row r="102" spans="2:3" ht="12.75">
      <c r="B102" s="8"/>
      <c r="C102" s="9"/>
    </row>
    <row r="103" spans="2:3" ht="12.75">
      <c r="B103" s="8"/>
      <c r="C103" s="9"/>
    </row>
    <row r="104" spans="2:3" ht="12.75">
      <c r="B104" s="8"/>
      <c r="C104" s="9"/>
    </row>
    <row r="105" spans="2:3" ht="12.75">
      <c r="B105" s="8"/>
      <c r="C105" s="9"/>
    </row>
    <row r="106" spans="2:3" ht="12.75">
      <c r="B106" s="8"/>
      <c r="C106" s="9"/>
    </row>
    <row r="107" spans="2:3" ht="12.75">
      <c r="B107" s="8"/>
      <c r="C107" s="9"/>
    </row>
    <row r="108" spans="2:3" ht="12.75">
      <c r="B108" s="8"/>
      <c r="C108" s="9"/>
    </row>
    <row r="109" spans="2:3" ht="12.75">
      <c r="B109" s="8"/>
      <c r="C109" s="9"/>
    </row>
    <row r="110" spans="2:3" ht="12.75">
      <c r="B110" s="8"/>
      <c r="C110" s="9"/>
    </row>
    <row r="111" spans="2:3" ht="12.75">
      <c r="B111" s="8"/>
      <c r="C111" s="9"/>
    </row>
    <row r="112" spans="2:3" ht="12.75">
      <c r="B112" s="8"/>
      <c r="C112" s="9"/>
    </row>
    <row r="113" spans="2:3" ht="12.75">
      <c r="B113" s="8"/>
      <c r="C113" s="9"/>
    </row>
    <row r="114" spans="2:3" ht="12.75">
      <c r="B114" s="8"/>
      <c r="C114" s="9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</sheetData>
  <printOptions horizontalCentered="1"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18" sqref="D18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14.421875" style="0" customWidth="1"/>
    <col min="4" max="4" width="15.28125" style="0" customWidth="1"/>
    <col min="5" max="5" width="15.7109375" style="0" customWidth="1"/>
    <col min="6" max="6" width="13.57421875" style="0" customWidth="1"/>
    <col min="7" max="7" width="15.7109375" style="0" customWidth="1"/>
  </cols>
  <sheetData>
    <row r="1" ht="15.75">
      <c r="A1" s="5" t="s">
        <v>0</v>
      </c>
    </row>
    <row r="2" ht="15.75">
      <c r="A2" s="5" t="s">
        <v>87</v>
      </c>
    </row>
    <row r="3" ht="15.75">
      <c r="A3" s="5" t="s">
        <v>123</v>
      </c>
    </row>
    <row r="5" ht="12.75">
      <c r="F5" s="2" t="s">
        <v>57</v>
      </c>
    </row>
    <row r="6" spans="2:6" ht="12.75">
      <c r="B6" s="2"/>
      <c r="C6" s="2" t="s">
        <v>59</v>
      </c>
      <c r="D6" s="2" t="s">
        <v>60</v>
      </c>
      <c r="E6" s="2" t="s">
        <v>61</v>
      </c>
      <c r="F6" s="2" t="s">
        <v>62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118</v>
      </c>
    </row>
    <row r="10" ht="12.75">
      <c r="A10" s="3"/>
    </row>
    <row r="11" spans="1:7" ht="12.75">
      <c r="A11" s="25" t="s">
        <v>102</v>
      </c>
      <c r="C11" s="8">
        <v>112307</v>
      </c>
      <c r="D11" s="8">
        <v>21678</v>
      </c>
      <c r="E11" s="8">
        <v>22934</v>
      </c>
      <c r="F11" s="8">
        <f>SUM(C11:E11)</f>
        <v>156919</v>
      </c>
      <c r="G11" s="3"/>
    </row>
    <row r="12" spans="1:7" ht="12.75">
      <c r="A12" s="25"/>
      <c r="C12" s="8"/>
      <c r="D12" s="8"/>
      <c r="E12" s="8"/>
      <c r="F12" s="8"/>
      <c r="G12" s="3"/>
    </row>
    <row r="13" spans="1:7" ht="12.75">
      <c r="A13" t="s">
        <v>112</v>
      </c>
      <c r="C13" s="8">
        <v>0</v>
      </c>
      <c r="D13" s="8">
        <v>0</v>
      </c>
      <c r="E13" s="8">
        <v>-12290</v>
      </c>
      <c r="F13" s="8">
        <f>SUM(C13:E13)</f>
        <v>-12290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98</v>
      </c>
      <c r="C15" s="8">
        <v>1608</v>
      </c>
      <c r="D15" s="8">
        <v>268</v>
      </c>
      <c r="E15" s="8">
        <v>0</v>
      </c>
      <c r="F15" s="8">
        <f>SUM(C15:E15)</f>
        <v>1876</v>
      </c>
      <c r="G15" s="3"/>
    </row>
    <row r="16" spans="3:7" ht="12.75">
      <c r="C16" s="13"/>
      <c r="D16" s="13"/>
      <c r="E16" s="13"/>
      <c r="F16" s="13"/>
      <c r="G16" s="3"/>
    </row>
    <row r="17" spans="1:7" ht="13.5" thickBot="1">
      <c r="A17" s="25" t="s">
        <v>119</v>
      </c>
      <c r="C17" s="17">
        <f>SUM(C11:C16)</f>
        <v>113915</v>
      </c>
      <c r="D17" s="17">
        <f>SUM(D11:D16)</f>
        <v>21946</v>
      </c>
      <c r="E17" s="17">
        <f>SUM(E11:E16)</f>
        <v>10644</v>
      </c>
      <c r="F17" s="17">
        <f>SUM(F11:F16)</f>
        <v>146505</v>
      </c>
      <c r="G17" s="3"/>
    </row>
    <row r="18" spans="3:7" ht="12.75">
      <c r="C18" s="3"/>
      <c r="D18" s="3"/>
      <c r="E18" s="3"/>
      <c r="F18" s="3"/>
      <c r="G18" s="3"/>
    </row>
    <row r="19" ht="12.75">
      <c r="D19" s="28"/>
    </row>
    <row r="21" spans="1:6" ht="12.75">
      <c r="A21" s="3"/>
      <c r="B21" s="3"/>
      <c r="C21" s="3"/>
      <c r="D21" s="3"/>
      <c r="E21" s="3"/>
      <c r="F21" s="2" t="s">
        <v>56</v>
      </c>
    </row>
    <row r="22" spans="1:6" ht="12.75">
      <c r="A22" s="3"/>
      <c r="B22" s="2"/>
      <c r="C22" s="2" t="s">
        <v>59</v>
      </c>
      <c r="D22" s="2" t="s">
        <v>60</v>
      </c>
      <c r="E22" s="2" t="s">
        <v>61</v>
      </c>
      <c r="F22" s="2" t="s">
        <v>62</v>
      </c>
    </row>
    <row r="23" spans="1:6" ht="12.75">
      <c r="A23" s="2"/>
      <c r="B23" s="2"/>
      <c r="C23" s="2" t="s">
        <v>1</v>
      </c>
      <c r="D23" s="2" t="s">
        <v>1</v>
      </c>
      <c r="E23" s="2" t="s">
        <v>1</v>
      </c>
      <c r="F23" s="2" t="s">
        <v>1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7" t="s">
        <v>121</v>
      </c>
      <c r="B25" s="3"/>
      <c r="C25" s="3"/>
      <c r="D25" s="3"/>
      <c r="E25" s="3"/>
      <c r="F25" s="3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 t="s">
        <v>92</v>
      </c>
      <c r="B27" s="25"/>
      <c r="C27" s="19">
        <v>103248</v>
      </c>
      <c r="D27" s="19">
        <v>20474</v>
      </c>
      <c r="E27" s="19">
        <v>24086</v>
      </c>
      <c r="F27" s="19">
        <f>SUM(C27:E27)</f>
        <v>147808</v>
      </c>
    </row>
    <row r="28" spans="1:6" ht="12.75">
      <c r="A28" s="25"/>
      <c r="B28" s="25"/>
      <c r="C28" s="19"/>
      <c r="D28" s="19"/>
      <c r="E28" s="19"/>
      <c r="F28" s="19"/>
    </row>
    <row r="29" spans="1:6" ht="12.75">
      <c r="A29" s="25" t="s">
        <v>103</v>
      </c>
      <c r="B29" s="25"/>
      <c r="C29" s="19">
        <v>9059</v>
      </c>
      <c r="D29" s="27">
        <v>1312</v>
      </c>
      <c r="E29" s="27" t="s">
        <v>104</v>
      </c>
      <c r="F29" s="19">
        <f>SUM(C29:E29)</f>
        <v>10371</v>
      </c>
    </row>
    <row r="30" spans="1:6" ht="12.75">
      <c r="A30" s="25"/>
      <c r="B30" s="25"/>
      <c r="C30" s="19"/>
      <c r="D30" s="27"/>
      <c r="E30" s="27"/>
      <c r="F30" s="19"/>
    </row>
    <row r="31" spans="1:6" ht="12.75">
      <c r="A31" s="25" t="s">
        <v>108</v>
      </c>
      <c r="B31" s="25"/>
      <c r="C31" s="19">
        <v>0</v>
      </c>
      <c r="D31" s="27">
        <v>-108</v>
      </c>
      <c r="E31" s="27"/>
      <c r="F31" s="19">
        <f>SUM(C31:E31)</f>
        <v>-108</v>
      </c>
    </row>
    <row r="32" spans="1:6" ht="12.75">
      <c r="A32" s="25"/>
      <c r="B32" s="25"/>
      <c r="C32" s="19"/>
      <c r="D32" s="27"/>
      <c r="E32" s="27"/>
      <c r="F32" s="19"/>
    </row>
    <row r="33" spans="1:6" ht="12.75">
      <c r="A33" s="25" t="s">
        <v>94</v>
      </c>
      <c r="B33" s="25"/>
      <c r="C33" s="19">
        <v>0</v>
      </c>
      <c r="D33" s="27">
        <v>0</v>
      </c>
      <c r="E33" s="27">
        <v>-4832</v>
      </c>
      <c r="F33" s="19">
        <f>SUM(C33:E33)</f>
        <v>-4832</v>
      </c>
    </row>
    <row r="34" spans="1:6" ht="12.75">
      <c r="A34" s="25"/>
      <c r="B34" s="25"/>
      <c r="C34" s="19"/>
      <c r="D34" s="19"/>
      <c r="E34" s="19"/>
      <c r="F34" s="19"/>
    </row>
    <row r="35" spans="1:6" ht="12.75">
      <c r="A35" s="25" t="s">
        <v>7</v>
      </c>
      <c r="B35" s="25"/>
      <c r="C35" s="19">
        <v>0</v>
      </c>
      <c r="D35" s="19">
        <v>0</v>
      </c>
      <c r="E35" s="19">
        <v>3680</v>
      </c>
      <c r="F35" s="19">
        <f>SUM(C35:E35)</f>
        <v>3680</v>
      </c>
    </row>
    <row r="36" spans="1:6" ht="12.75">
      <c r="A36" s="25"/>
      <c r="B36" s="25"/>
      <c r="C36" s="19"/>
      <c r="D36" s="19"/>
      <c r="E36" s="19"/>
      <c r="F36" s="19"/>
    </row>
    <row r="37" spans="1:6" ht="13.5" thickBot="1">
      <c r="A37" s="25" t="s">
        <v>120</v>
      </c>
      <c r="B37" s="25"/>
      <c r="C37" s="22">
        <f>SUM(C27:C36)</f>
        <v>112307</v>
      </c>
      <c r="D37" s="22">
        <f>SUM(D27:D36)</f>
        <v>21678</v>
      </c>
      <c r="E37" s="22">
        <f>SUM(E27:E36)</f>
        <v>22934</v>
      </c>
      <c r="F37" s="22">
        <f>SUM(F27:F36)</f>
        <v>156919</v>
      </c>
    </row>
    <row r="38" spans="1:6" ht="12.75">
      <c r="A38" s="25"/>
      <c r="B38" s="25"/>
      <c r="C38" s="25"/>
      <c r="D38" s="25"/>
      <c r="E38" s="25"/>
      <c r="F38" s="25"/>
    </row>
    <row r="42" ht="15.75">
      <c r="A42" s="5" t="s">
        <v>84</v>
      </c>
    </row>
    <row r="43" ht="15.75">
      <c r="A43" s="5" t="s">
        <v>105</v>
      </c>
    </row>
  </sheetData>
  <printOptions/>
  <pageMargins left="1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33">
      <selection activeCell="D69" sqref="D6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5" width="15.7109375" style="0" customWidth="1"/>
  </cols>
  <sheetData>
    <row r="1" ht="15.75">
      <c r="A1" s="5" t="s">
        <v>0</v>
      </c>
    </row>
    <row r="2" ht="15.75">
      <c r="A2" s="5" t="s">
        <v>122</v>
      </c>
    </row>
    <row r="3" ht="15.75">
      <c r="A3" s="5"/>
    </row>
    <row r="4" spans="3:4" ht="12.75">
      <c r="C4" s="2" t="s">
        <v>57</v>
      </c>
      <c r="D4" s="4" t="s">
        <v>56</v>
      </c>
    </row>
    <row r="5" spans="4:5" ht="12.75">
      <c r="D5" s="4" t="s">
        <v>67</v>
      </c>
      <c r="E5" s="4"/>
    </row>
    <row r="6" spans="3:5" ht="12.75">
      <c r="C6" s="2" t="s">
        <v>65</v>
      </c>
      <c r="D6" s="4" t="s">
        <v>96</v>
      </c>
      <c r="E6" s="4"/>
    </row>
    <row r="7" spans="3:5" ht="12.75">
      <c r="C7" s="2" t="s">
        <v>69</v>
      </c>
      <c r="D7" s="4" t="s">
        <v>70</v>
      </c>
      <c r="E7" s="4"/>
    </row>
    <row r="8" spans="3:5" ht="12.75">
      <c r="C8" s="2" t="s">
        <v>100</v>
      </c>
      <c r="D8" s="4" t="s">
        <v>109</v>
      </c>
      <c r="E8" s="4"/>
    </row>
    <row r="9" spans="3:5" ht="12.75">
      <c r="C9" s="2" t="s">
        <v>1</v>
      </c>
      <c r="D9" s="4" t="s">
        <v>1</v>
      </c>
      <c r="E9" s="1"/>
    </row>
    <row r="10" spans="1:4" ht="12.75">
      <c r="A10" s="3" t="s">
        <v>34</v>
      </c>
      <c r="D10" s="25"/>
    </row>
    <row r="11" spans="1:4" ht="12.75">
      <c r="A11" t="s">
        <v>35</v>
      </c>
      <c r="C11" s="9">
        <v>-4239</v>
      </c>
      <c r="D11" s="16">
        <v>9602</v>
      </c>
    </row>
    <row r="12" spans="1:4" ht="12.75">
      <c r="A12" s="6" t="s">
        <v>36</v>
      </c>
      <c r="C12" s="9"/>
      <c r="D12" s="9"/>
    </row>
    <row r="13" spans="1:4" ht="12.75">
      <c r="A13" s="25" t="s">
        <v>124</v>
      </c>
      <c r="C13" s="9">
        <v>933</v>
      </c>
      <c r="D13" s="9">
        <v>933</v>
      </c>
    </row>
    <row r="14" spans="1:4" ht="12.75">
      <c r="A14" s="25" t="s">
        <v>130</v>
      </c>
      <c r="C14" s="9">
        <f>1944+1</f>
        <v>1945</v>
      </c>
      <c r="D14" s="9">
        <v>0</v>
      </c>
    </row>
    <row r="15" spans="1:4" ht="12.75">
      <c r="A15" t="s">
        <v>37</v>
      </c>
      <c r="C15" s="9">
        <v>23947</v>
      </c>
      <c r="D15" s="9">
        <v>21489</v>
      </c>
    </row>
    <row r="16" spans="1:4" ht="12.75">
      <c r="A16" t="s">
        <v>38</v>
      </c>
      <c r="C16" s="9">
        <v>-152</v>
      </c>
      <c r="D16" s="9">
        <v>-228</v>
      </c>
    </row>
    <row r="17" spans="1:4" ht="12.75">
      <c r="A17" t="s">
        <v>13</v>
      </c>
      <c r="C17" s="9"/>
      <c r="D17" s="9"/>
    </row>
    <row r="18" spans="1:4" ht="12.75">
      <c r="A18" s="1" t="s">
        <v>63</v>
      </c>
      <c r="B18" t="s">
        <v>39</v>
      </c>
      <c r="C18" s="9">
        <v>17820</v>
      </c>
      <c r="D18" s="9">
        <v>5312</v>
      </c>
    </row>
    <row r="19" spans="1:4" ht="12.75">
      <c r="A19" s="1" t="s">
        <v>63</v>
      </c>
      <c r="B19" t="s">
        <v>125</v>
      </c>
      <c r="C19" s="9">
        <v>0</v>
      </c>
      <c r="D19" s="18">
        <v>-2</v>
      </c>
    </row>
    <row r="20" spans="1:4" ht="12.75">
      <c r="A20" s="1" t="s">
        <v>63</v>
      </c>
      <c r="B20" t="s">
        <v>97</v>
      </c>
      <c r="C20" s="9">
        <v>2553</v>
      </c>
      <c r="D20" s="18">
        <v>5</v>
      </c>
    </row>
    <row r="21" spans="1:4" ht="12.75">
      <c r="A21" s="1" t="s">
        <v>63</v>
      </c>
      <c r="B21" t="s">
        <v>126</v>
      </c>
      <c r="C21" s="9">
        <v>0</v>
      </c>
      <c r="D21" s="18">
        <v>1</v>
      </c>
    </row>
    <row r="22" spans="1:4" ht="12.75">
      <c r="A22" t="s">
        <v>111</v>
      </c>
      <c r="C22" s="9">
        <v>59</v>
      </c>
      <c r="D22" s="9">
        <v>137</v>
      </c>
    </row>
    <row r="23" spans="3:4" ht="12.75">
      <c r="C23" s="14"/>
      <c r="D23" s="14"/>
    </row>
    <row r="24" spans="1:4" ht="12.75">
      <c r="A24" s="3" t="s">
        <v>40</v>
      </c>
      <c r="C24" s="9">
        <f>SUM(C11:C22)</f>
        <v>42866</v>
      </c>
      <c r="D24" s="9">
        <f>SUM(D11:D22)</f>
        <v>37249</v>
      </c>
    </row>
    <row r="25" spans="3:4" ht="12.75">
      <c r="C25" s="9"/>
      <c r="D25" s="9"/>
    </row>
    <row r="26" spans="1:4" ht="12.75">
      <c r="A26" t="s">
        <v>76</v>
      </c>
      <c r="C26" s="9">
        <v>119402</v>
      </c>
      <c r="D26" s="9">
        <v>-3565</v>
      </c>
    </row>
    <row r="27" spans="1:4" ht="12.75">
      <c r="A27" t="s">
        <v>18</v>
      </c>
      <c r="C27" s="9">
        <v>-1975</v>
      </c>
      <c r="D27" s="9">
        <v>730</v>
      </c>
    </row>
    <row r="28" spans="1:4" ht="12.75">
      <c r="A28" t="s">
        <v>41</v>
      </c>
      <c r="C28" s="9">
        <f>-25230</f>
        <v>-25230</v>
      </c>
      <c r="D28" s="9">
        <v>-3702</v>
      </c>
    </row>
    <row r="29" spans="1:4" ht="12.75">
      <c r="A29" t="s">
        <v>20</v>
      </c>
      <c r="C29" s="9">
        <v>-22383</v>
      </c>
      <c r="D29" s="9">
        <v>14551</v>
      </c>
    </row>
    <row r="30" spans="1:4" ht="12.75">
      <c r="A30" t="s">
        <v>21</v>
      </c>
      <c r="C30" s="9">
        <v>0</v>
      </c>
      <c r="D30" s="9">
        <v>-308</v>
      </c>
    </row>
    <row r="31" spans="1:4" ht="12.75">
      <c r="A31" t="s">
        <v>42</v>
      </c>
      <c r="C31" s="9">
        <v>-17565</v>
      </c>
      <c r="D31" s="9">
        <v>70938</v>
      </c>
    </row>
    <row r="32" spans="3:4" ht="12.75">
      <c r="C32" s="14"/>
      <c r="D32" s="14"/>
    </row>
    <row r="33" spans="1:4" ht="12.75">
      <c r="A33" s="3" t="s">
        <v>53</v>
      </c>
      <c r="C33" s="9">
        <f>SUM(C24:C31)</f>
        <v>95115</v>
      </c>
      <c r="D33" s="9">
        <f>SUM(D24:D31)</f>
        <v>115893</v>
      </c>
    </row>
    <row r="34" spans="3:4" ht="12.75">
      <c r="C34" s="9"/>
      <c r="D34" s="9"/>
    </row>
    <row r="35" spans="1:4" ht="12.75">
      <c r="A35" t="s">
        <v>54</v>
      </c>
      <c r="C35" s="9">
        <v>-6420</v>
      </c>
      <c r="D35" s="9">
        <v>-799</v>
      </c>
    </row>
    <row r="36" spans="3:4" ht="12.75">
      <c r="C36" s="14"/>
      <c r="D36" s="14"/>
    </row>
    <row r="37" spans="1:4" ht="12.75">
      <c r="A37" s="3" t="s">
        <v>43</v>
      </c>
      <c r="C37" s="10">
        <f>SUM(C33:C35)</f>
        <v>88695</v>
      </c>
      <c r="D37" s="10">
        <f>SUM(D33:D35)</f>
        <v>115094</v>
      </c>
    </row>
    <row r="38" spans="3:4" ht="12.75">
      <c r="C38" s="9"/>
      <c r="D38" s="9"/>
    </row>
    <row r="39" spans="1:4" ht="12.75">
      <c r="A39" s="3" t="s">
        <v>44</v>
      </c>
      <c r="C39" s="9"/>
      <c r="D39" s="9"/>
    </row>
    <row r="40" spans="1:4" ht="12.75">
      <c r="A40" t="s">
        <v>38</v>
      </c>
      <c r="C40" s="9">
        <v>152</v>
      </c>
      <c r="D40" s="9">
        <v>228</v>
      </c>
    </row>
    <row r="41" spans="1:4" ht="12.75">
      <c r="A41" t="s">
        <v>33</v>
      </c>
      <c r="C41" s="9">
        <v>-225</v>
      </c>
      <c r="D41" s="9">
        <v>0</v>
      </c>
    </row>
    <row r="42" spans="1:3" ht="12.75">
      <c r="A42" t="s">
        <v>13</v>
      </c>
      <c r="C42" s="9"/>
    </row>
    <row r="43" spans="1:4" ht="12.75">
      <c r="A43" s="1" t="s">
        <v>63</v>
      </c>
      <c r="B43" t="s">
        <v>45</v>
      </c>
      <c r="C43" s="9">
        <v>-2802</v>
      </c>
      <c r="D43" s="9">
        <v>-135523</v>
      </c>
    </row>
    <row r="44" spans="1:4" ht="12.75">
      <c r="A44" s="1" t="s">
        <v>63</v>
      </c>
      <c r="B44" t="s">
        <v>95</v>
      </c>
      <c r="C44" s="9">
        <v>3289</v>
      </c>
      <c r="D44" s="9">
        <v>167</v>
      </c>
    </row>
    <row r="45" spans="1:4" ht="12.75">
      <c r="A45" t="s">
        <v>15</v>
      </c>
      <c r="C45" s="9">
        <v>-20125</v>
      </c>
      <c r="D45" s="9">
        <v>-27284</v>
      </c>
    </row>
    <row r="46" spans="1:4" ht="12.75">
      <c r="A46" t="s">
        <v>101</v>
      </c>
      <c r="C46" s="9">
        <v>-94328</v>
      </c>
      <c r="D46" s="9">
        <v>0</v>
      </c>
    </row>
    <row r="47" spans="3:4" ht="12.75">
      <c r="C47" s="9"/>
      <c r="D47" s="9"/>
    </row>
    <row r="48" spans="1:4" ht="12.75">
      <c r="A48" s="3" t="s">
        <v>46</v>
      </c>
      <c r="C48" s="10">
        <f>SUM(C40:C47)</f>
        <v>-114039</v>
      </c>
      <c r="D48" s="10">
        <f>SUM(D40:D47)</f>
        <v>-162412</v>
      </c>
    </row>
    <row r="49" spans="3:4" ht="12.75">
      <c r="C49" s="9"/>
      <c r="D49" s="9"/>
    </row>
    <row r="50" spans="1:4" ht="12.75">
      <c r="A50" s="3" t="s">
        <v>47</v>
      </c>
      <c r="C50" s="9"/>
      <c r="D50" s="9"/>
    </row>
    <row r="51" spans="1:4" ht="12.75">
      <c r="A51" t="s">
        <v>48</v>
      </c>
      <c r="C51" s="9">
        <v>-13607</v>
      </c>
      <c r="D51" s="9">
        <v>-9556</v>
      </c>
    </row>
    <row r="52" spans="1:4" ht="12.75">
      <c r="A52" t="s">
        <v>50</v>
      </c>
      <c r="C52" s="9">
        <v>-84627</v>
      </c>
      <c r="D52" s="9">
        <v>520954</v>
      </c>
    </row>
    <row r="53" spans="1:4" ht="12.75">
      <c r="A53" t="s">
        <v>79</v>
      </c>
      <c r="C53" s="9">
        <f>2605+1</f>
        <v>2606</v>
      </c>
      <c r="D53" s="9">
        <v>0</v>
      </c>
    </row>
    <row r="54" spans="1:4" ht="12.75">
      <c r="A54" t="s">
        <v>81</v>
      </c>
      <c r="C54" s="9">
        <v>153679</v>
      </c>
      <c r="D54" s="9">
        <v>-454842</v>
      </c>
    </row>
    <row r="55" spans="1:4" ht="12.75">
      <c r="A55" t="s">
        <v>80</v>
      </c>
      <c r="C55" s="9">
        <v>-4822</v>
      </c>
      <c r="D55" s="9">
        <v>-1459</v>
      </c>
    </row>
    <row r="56" spans="1:4" ht="12.75">
      <c r="A56" t="s">
        <v>49</v>
      </c>
      <c r="C56" s="9">
        <v>-23947</v>
      </c>
      <c r="D56" s="9">
        <v>-21489</v>
      </c>
    </row>
    <row r="57" spans="1:4" ht="12.75">
      <c r="A57" t="s">
        <v>94</v>
      </c>
      <c r="C57" s="9">
        <v>0</v>
      </c>
      <c r="D57" s="9">
        <v>-4832</v>
      </c>
    </row>
    <row r="58" spans="1:4" ht="12.75">
      <c r="A58" t="s">
        <v>128</v>
      </c>
      <c r="C58" s="9">
        <v>0</v>
      </c>
      <c r="D58" s="9">
        <v>-108</v>
      </c>
    </row>
    <row r="59" spans="1:4" ht="12.75">
      <c r="A59" t="s">
        <v>129</v>
      </c>
      <c r="C59" s="9">
        <v>1875</v>
      </c>
      <c r="D59" s="9">
        <v>10131</v>
      </c>
    </row>
    <row r="60" spans="1:4" ht="12.75">
      <c r="A60" t="s">
        <v>127</v>
      </c>
      <c r="C60" s="9">
        <v>0</v>
      </c>
      <c r="D60" s="9">
        <v>240</v>
      </c>
    </row>
    <row r="61" spans="3:4" ht="12.75">
      <c r="C61" s="9"/>
      <c r="D61" s="9"/>
    </row>
    <row r="62" spans="1:4" ht="12.75">
      <c r="A62" s="3" t="s">
        <v>93</v>
      </c>
      <c r="B62" s="3"/>
      <c r="C62" s="10">
        <f>SUM(C51:C60)</f>
        <v>31157</v>
      </c>
      <c r="D62" s="10">
        <f>SUM(D51:D60)</f>
        <v>39039</v>
      </c>
    </row>
    <row r="63" spans="1:4" ht="12.75">
      <c r="A63" s="3"/>
      <c r="B63" s="3"/>
      <c r="C63" s="9"/>
      <c r="D63" s="9"/>
    </row>
    <row r="64" spans="1:4" ht="12.75">
      <c r="A64" s="3" t="s">
        <v>110</v>
      </c>
      <c r="B64" s="3"/>
      <c r="C64" s="9">
        <f>+C37+C48+C62</f>
        <v>5813</v>
      </c>
      <c r="D64" s="9">
        <f>+D37+D48+D62</f>
        <v>-8279</v>
      </c>
    </row>
    <row r="65" spans="1:4" ht="12.75">
      <c r="A65" s="3"/>
      <c r="B65" s="3"/>
      <c r="C65" s="9"/>
      <c r="D65" s="9"/>
    </row>
    <row r="66" spans="1:4" ht="12.75">
      <c r="A66" s="3" t="s">
        <v>55</v>
      </c>
      <c r="B66" s="3"/>
      <c r="C66" s="9"/>
      <c r="D66" s="9"/>
    </row>
    <row r="67" spans="1:4" ht="12.75">
      <c r="A67" s="2" t="s">
        <v>64</v>
      </c>
      <c r="B67" s="3" t="s">
        <v>51</v>
      </c>
      <c r="C67" s="9">
        <v>-15969</v>
      </c>
      <c r="D67" s="9">
        <v>-6959</v>
      </c>
    </row>
    <row r="68" spans="1:4" ht="12.75">
      <c r="A68" s="2"/>
      <c r="B68" s="3"/>
      <c r="C68" s="9"/>
      <c r="D68" s="9"/>
    </row>
    <row r="69" spans="1:4" ht="13.5" thickBot="1">
      <c r="A69" s="2" t="s">
        <v>64</v>
      </c>
      <c r="B69" s="3" t="s">
        <v>52</v>
      </c>
      <c r="C69" s="15">
        <f>SUM(C64:C67)</f>
        <v>-10156</v>
      </c>
      <c r="D69" s="15">
        <f>SUM(D64:D67)</f>
        <v>-15238</v>
      </c>
    </row>
    <row r="70" ht="12.75">
      <c r="E70" s="9"/>
    </row>
    <row r="71" ht="12.75">
      <c r="E71" s="9"/>
    </row>
    <row r="72" spans="1:5" ht="15.75">
      <c r="A72" s="5" t="s">
        <v>85</v>
      </c>
      <c r="E72" s="9"/>
    </row>
    <row r="73" spans="1:5" ht="15.75">
      <c r="A73" s="5" t="s">
        <v>106</v>
      </c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</sheetData>
  <printOptions horizontalCentered="1"/>
  <pageMargins left="1.25" right="1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2005-05-31T06:34:55Z</cp:lastPrinted>
  <dcterms:created xsi:type="dcterms:W3CDTF">2002-11-01T02:02:35Z</dcterms:created>
  <dcterms:modified xsi:type="dcterms:W3CDTF">2005-05-31T08:28:01Z</dcterms:modified>
  <cp:category/>
  <cp:version/>
  <cp:contentType/>
  <cp:contentStatus/>
</cp:coreProperties>
</file>