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3"/>
  </bookViews>
  <sheets>
    <sheet name="IS" sheetId="1" r:id="rId1"/>
    <sheet name="BS" sheetId="2" r:id="rId2"/>
    <sheet name="Statement of Changes in 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<sst xmlns="http://schemas.openxmlformats.org/spreadsheetml/2006/main" count="190" uniqueCount="125">
  <si>
    <t>IREKA CORPORATION BERHAD</t>
  </si>
  <si>
    <t>RM'000</t>
  </si>
  <si>
    <t>Revenue</t>
  </si>
  <si>
    <t>Other operating income</t>
  </si>
  <si>
    <t>Profit from operations</t>
  </si>
  <si>
    <t>Finance cost</t>
  </si>
  <si>
    <t>Minority interest</t>
  </si>
  <si>
    <t>Net profit for the period</t>
  </si>
  <si>
    <t xml:space="preserve"> - basic</t>
  </si>
  <si>
    <t>Share of results of jointly controlled entities</t>
  </si>
  <si>
    <t>Profit from ordinary activities before taxation</t>
  </si>
  <si>
    <t>Taxation</t>
  </si>
  <si>
    <t>Profit from ordinary activities after taxation</t>
  </si>
  <si>
    <t>Non-current assets</t>
  </si>
  <si>
    <t>Property, plant and equipment</t>
  </si>
  <si>
    <t>Other investments</t>
  </si>
  <si>
    <t>Land and development expenditure</t>
  </si>
  <si>
    <t>Goodwill on consolidation</t>
  </si>
  <si>
    <t>Current assets</t>
  </si>
  <si>
    <t>Inventories</t>
  </si>
  <si>
    <t>Trade and other receivables</t>
  </si>
  <si>
    <t>Amounts due from customers on contracts</t>
  </si>
  <si>
    <t>Amounts due from jointly controlled entities</t>
  </si>
  <si>
    <t>Deposits, cash and bank balances</t>
  </si>
  <si>
    <t>Trade and other payables</t>
  </si>
  <si>
    <t>Borrowings</t>
  </si>
  <si>
    <t>Bank overdrafts</t>
  </si>
  <si>
    <t>Financed by :</t>
  </si>
  <si>
    <t>Share capital</t>
  </si>
  <si>
    <t>Reserves</t>
  </si>
  <si>
    <t>Shareholders' equity</t>
  </si>
  <si>
    <t>Minority interests</t>
  </si>
  <si>
    <t>Long term and deferred liabilities</t>
  </si>
  <si>
    <t>Deferred taxation</t>
  </si>
  <si>
    <t>Investment in jointly controlled entities</t>
  </si>
  <si>
    <t>Cash flow from operating activities</t>
  </si>
  <si>
    <t>Net profit from ordinary activities before taxation</t>
  </si>
  <si>
    <t>Adjustments for :</t>
  </si>
  <si>
    <t>Interest expenses</t>
  </si>
  <si>
    <t>Interest income</t>
  </si>
  <si>
    <t>Depreciation</t>
  </si>
  <si>
    <t>Operating profit before working capital changes</t>
  </si>
  <si>
    <t>Receivables</t>
  </si>
  <si>
    <t>Payables</t>
  </si>
  <si>
    <t>Net cash flow generated from operating activities</t>
  </si>
  <si>
    <t>Cash flow from investing activities</t>
  </si>
  <si>
    <t>Additions</t>
  </si>
  <si>
    <t>Net cash flow used in investing activities</t>
  </si>
  <si>
    <t>Cash flow from financing activities</t>
  </si>
  <si>
    <t>Borrowing costs capitalised</t>
  </si>
  <si>
    <t>Interest paid</t>
  </si>
  <si>
    <t>Drawdown of bank borrowings</t>
  </si>
  <si>
    <t>at start of year</t>
  </si>
  <si>
    <t>at end of year</t>
  </si>
  <si>
    <t>Net cash flow from operating activities</t>
  </si>
  <si>
    <t>Income tax paid</t>
  </si>
  <si>
    <t>Net increase in cash and cash equivalents</t>
  </si>
  <si>
    <t>Cash and cash equivalents</t>
  </si>
  <si>
    <t>Audited</t>
  </si>
  <si>
    <t>Unaudited</t>
  </si>
  <si>
    <t>Less : Current liabilities</t>
  </si>
  <si>
    <t>Share Capital</t>
  </si>
  <si>
    <t>Share Premium</t>
  </si>
  <si>
    <t>Retained Profits</t>
  </si>
  <si>
    <t>Total</t>
  </si>
  <si>
    <t xml:space="preserve"> - </t>
  </si>
  <si>
    <t xml:space="preserve"> -</t>
  </si>
  <si>
    <t>Current Year</t>
  </si>
  <si>
    <t>Quarter</t>
  </si>
  <si>
    <t>Preceding Year</t>
  </si>
  <si>
    <t xml:space="preserve">Corresponding </t>
  </si>
  <si>
    <t>To Date</t>
  </si>
  <si>
    <t>Period</t>
  </si>
  <si>
    <t>Current Quarter</t>
  </si>
  <si>
    <t>As At Preceding</t>
  </si>
  <si>
    <t>Financial End</t>
  </si>
  <si>
    <t>As At End Of</t>
  </si>
  <si>
    <t>Earnings per share (sen) :</t>
  </si>
  <si>
    <t>Development properties</t>
  </si>
  <si>
    <t xml:space="preserve">Operating expenses </t>
  </si>
  <si>
    <t xml:space="preserve"> - fully diluted</t>
  </si>
  <si>
    <t>Drawdown of hire purchase/lease finance</t>
  </si>
  <si>
    <t>Repayment of hire purchase/lease finance</t>
  </si>
  <si>
    <t>Repayment of bank borrowings</t>
  </si>
  <si>
    <t xml:space="preserve">(The Condensed Consolidated Balance Sheets should be read in conjuction with the </t>
  </si>
  <si>
    <t>N/A</t>
  </si>
  <si>
    <t xml:space="preserve">Condensed Consolidated Statement of Changes in Equity for the </t>
  </si>
  <si>
    <t>Other Information:-</t>
  </si>
  <si>
    <t>Net tangible assets per share (RM)</t>
  </si>
  <si>
    <t>Balance as at 1.4.2003</t>
  </si>
  <si>
    <t>31.3.2004</t>
  </si>
  <si>
    <t>Net cash flow generated from financing activities</t>
  </si>
  <si>
    <t>Dividends</t>
  </si>
  <si>
    <t>Disposals</t>
  </si>
  <si>
    <t>Corresponding</t>
  </si>
  <si>
    <t>Gain on disposals</t>
  </si>
  <si>
    <t>Other investment</t>
  </si>
  <si>
    <t>Proceeds from issue of shares</t>
  </si>
  <si>
    <t>Share of losses/(profit) of jointly controlled entities</t>
  </si>
  <si>
    <t>Loss on disposals</t>
  </si>
  <si>
    <t>Amortisation of goodwill</t>
  </si>
  <si>
    <t>Allowance for diminution in value of a subsidiary</t>
  </si>
  <si>
    <t>Investment in jointly controlled entity written off</t>
  </si>
  <si>
    <t>Proceeds from minority interests in respect of investment in subsidiary</t>
  </si>
  <si>
    <t>Expenses for private placement/rights issue and ESOS</t>
  </si>
  <si>
    <t>Net current (liabilities)/assets</t>
  </si>
  <si>
    <t>Issue of shares under private placement and ESOS</t>
  </si>
  <si>
    <t>Condensed Consolidated Cash Flow Statement for the Quarter Ended 30 June 2004</t>
  </si>
  <si>
    <t>Condensed Consolidated Income Statements for the Quarter Ended 30 June 2004</t>
  </si>
  <si>
    <t>30.6.2004</t>
  </si>
  <si>
    <t>30.6.2003</t>
  </si>
  <si>
    <t>Condensed Consolidated Balance Sheet for the Quarter Ended 30 June 2004</t>
  </si>
  <si>
    <t>Quarter Ended 30 June 2004</t>
  </si>
  <si>
    <t>3 months ended 30.6.2004</t>
  </si>
  <si>
    <t>Balance as at 1.4.2004</t>
  </si>
  <si>
    <t>Balance as at 30.6.2004</t>
  </si>
  <si>
    <t>3 months ended 30.6.2003</t>
  </si>
  <si>
    <t>Balance as at 30.6.2003</t>
  </si>
  <si>
    <t>Deferred tax asset</t>
  </si>
  <si>
    <t>(The Condensed Consolidated Income Statements should be read in conjuction with the Annual Financial</t>
  </si>
  <si>
    <t>Report of the Group for the year ended 31 March 2004)</t>
  </si>
  <si>
    <t>Financial Report of the Group for the year ended 31 March 2004)</t>
  </si>
  <si>
    <t>Annual Financial Report of the Group for the year ended 31 March 2004)</t>
  </si>
  <si>
    <t>(The Condensed Consolidated Statements of Changes in Equity should be read in conjuction with the Annual</t>
  </si>
  <si>
    <t>(The Condensed Consolidated Cash Flow Statements should be read in conjuction with the Annual Financial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</si>
</sst>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15" applyNumberFormat="1" applyFont="1" applyAlignment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1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173" fontId="1" fillId="0" borderId="2" xfId="15" applyNumberFormat="1" applyFon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0" xfId="15" applyNumberFormat="1" applyFont="1" applyAlignment="1">
      <alignment/>
    </xf>
    <xf numFmtId="173" fontId="1" fillId="0" borderId="3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173" fontId="0" fillId="0" borderId="0" xfId="15" applyNumberFormat="1" applyFont="1" applyAlignment="1">
      <alignment horizontal="right"/>
    </xf>
    <xf numFmtId="43" fontId="0" fillId="0" borderId="0" xfId="15" applyNumberFormat="1" applyAlignment="1">
      <alignment/>
    </xf>
    <xf numFmtId="173" fontId="0" fillId="0" borderId="0" xfId="15" applyNumberFormat="1" applyFont="1" applyAlignment="1">
      <alignment/>
    </xf>
    <xf numFmtId="43" fontId="1" fillId="0" borderId="4" xfId="15" applyNumberFormat="1" applyFont="1" applyBorder="1" applyAlignment="1">
      <alignment/>
    </xf>
    <xf numFmtId="43" fontId="0" fillId="0" borderId="4" xfId="15" applyNumberFormat="1" applyBorder="1" applyAlignment="1">
      <alignment/>
    </xf>
    <xf numFmtId="173" fontId="1" fillId="0" borderId="4" xfId="15" applyNumberFormat="1" applyFont="1" applyBorder="1" applyAlignment="1">
      <alignment/>
    </xf>
    <xf numFmtId="173" fontId="0" fillId="0" borderId="3" xfId="15" applyNumberFormat="1" applyFont="1" applyBorder="1" applyAlignment="1">
      <alignment/>
    </xf>
    <xf numFmtId="173" fontId="0" fillId="0" borderId="4" xfId="15" applyNumberFormat="1" applyFont="1" applyBorder="1" applyAlignment="1">
      <alignment/>
    </xf>
    <xf numFmtId="173" fontId="1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173" fontId="7" fillId="0" borderId="0" xfId="20" applyNumberFormat="1" applyFont="1" applyAlignment="1">
      <alignment/>
    </xf>
    <xf numFmtId="173" fontId="0" fillId="0" borderId="2" xfId="15" applyNumberFormat="1" applyFont="1" applyBorder="1" applyAlignment="1">
      <alignment/>
    </xf>
    <xf numFmtId="0" fontId="0" fillId="0" borderId="0" xfId="0" applyAlignment="1">
      <alignment horizontal="left"/>
    </xf>
    <xf numFmtId="173" fontId="8" fillId="0" borderId="0" xfId="20" applyNumberFormat="1" applyFont="1" applyAlignment="1">
      <alignment/>
    </xf>
    <xf numFmtId="173" fontId="1" fillId="0" borderId="0" xfId="15" applyNumberFormat="1" applyFont="1" applyAlignment="1">
      <alignment horizontal="right"/>
    </xf>
    <xf numFmtId="173" fontId="1" fillId="0" borderId="5" xfId="15" applyNumberFormat="1" applyFont="1" applyBorder="1" applyAlignment="1">
      <alignment/>
    </xf>
    <xf numFmtId="173" fontId="0" fillId="0" borderId="5" xfId="15" applyNumberForma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workbookViewId="0" topLeftCell="A24">
      <selection activeCell="A42" sqref="A42"/>
    </sheetView>
  </sheetViews>
  <sheetFormatPr defaultColWidth="9.140625" defaultRowHeight="12.75"/>
  <cols>
    <col min="1" max="1" width="39.00390625" style="0" customWidth="1"/>
    <col min="2" max="2" width="14.140625" style="3" customWidth="1"/>
    <col min="3" max="3" width="13.8515625" style="0" customWidth="1"/>
    <col min="4" max="4" width="13.8515625" style="3" customWidth="1"/>
    <col min="5" max="5" width="13.7109375" style="0" customWidth="1"/>
  </cols>
  <sheetData>
    <row r="1" ht="15">
      <c r="A1" s="37" t="s">
        <v>0</v>
      </c>
    </row>
    <row r="2" ht="15">
      <c r="A2" s="37" t="s">
        <v>108</v>
      </c>
    </row>
    <row r="3" ht="15.75">
      <c r="A3" s="5"/>
    </row>
    <row r="4" spans="2:5" ht="12.75">
      <c r="B4" s="2" t="s">
        <v>59</v>
      </c>
      <c r="C4" s="4" t="s">
        <v>59</v>
      </c>
      <c r="D4" s="2" t="s">
        <v>59</v>
      </c>
      <c r="E4" s="4" t="s">
        <v>59</v>
      </c>
    </row>
    <row r="5" spans="2:5" ht="12.75">
      <c r="B5" s="2"/>
      <c r="C5" s="4" t="s">
        <v>69</v>
      </c>
      <c r="D5" s="2"/>
      <c r="E5" s="4" t="s">
        <v>69</v>
      </c>
    </row>
    <row r="6" spans="2:5" ht="12.75">
      <c r="B6" s="2" t="s">
        <v>67</v>
      </c>
      <c r="C6" s="4" t="s">
        <v>70</v>
      </c>
      <c r="D6" s="2" t="s">
        <v>67</v>
      </c>
      <c r="E6" s="4" t="s">
        <v>70</v>
      </c>
    </row>
    <row r="7" spans="2:5" ht="12.75">
      <c r="B7" s="2" t="s">
        <v>68</v>
      </c>
      <c r="C7" s="4" t="s">
        <v>68</v>
      </c>
      <c r="D7" s="2" t="s">
        <v>71</v>
      </c>
      <c r="E7" s="4" t="s">
        <v>72</v>
      </c>
    </row>
    <row r="8" spans="2:5" ht="12.75">
      <c r="B8" s="2" t="s">
        <v>109</v>
      </c>
      <c r="C8" s="1" t="s">
        <v>110</v>
      </c>
      <c r="D8" s="2" t="s">
        <v>109</v>
      </c>
      <c r="E8" s="1" t="s">
        <v>110</v>
      </c>
    </row>
    <row r="9" spans="2:5" ht="12.75">
      <c r="B9" s="2" t="s">
        <v>1</v>
      </c>
      <c r="C9" s="1" t="s">
        <v>1</v>
      </c>
      <c r="D9" s="2" t="s">
        <v>1</v>
      </c>
      <c r="E9" s="1" t="s">
        <v>1</v>
      </c>
    </row>
    <row r="11" spans="1:5" ht="12.75">
      <c r="A11" t="s">
        <v>2</v>
      </c>
      <c r="B11" s="8">
        <v>112244</v>
      </c>
      <c r="C11" s="9">
        <v>123898</v>
      </c>
      <c r="D11" s="8">
        <v>112244</v>
      </c>
      <c r="E11" s="9">
        <v>123898</v>
      </c>
    </row>
    <row r="12" spans="2:5" ht="12.75">
      <c r="B12" s="8"/>
      <c r="C12" s="9"/>
      <c r="D12" s="8"/>
      <c r="E12" s="9"/>
    </row>
    <row r="13" spans="1:5" ht="12.75">
      <c r="A13" t="s">
        <v>79</v>
      </c>
      <c r="B13" s="33">
        <v>-109641.917</v>
      </c>
      <c r="C13" s="30">
        <v>-111915</v>
      </c>
      <c r="D13" s="33">
        <v>-109641.917</v>
      </c>
      <c r="E13" s="30">
        <v>-111915</v>
      </c>
    </row>
    <row r="14" spans="2:5" ht="12.75">
      <c r="B14" s="8"/>
      <c r="C14" s="9"/>
      <c r="D14" s="8"/>
      <c r="E14" s="9"/>
    </row>
    <row r="15" spans="1:5" ht="12.75">
      <c r="A15" t="s">
        <v>3</v>
      </c>
      <c r="B15" s="8">
        <v>765</v>
      </c>
      <c r="C15" s="9">
        <v>298</v>
      </c>
      <c r="D15" s="8">
        <v>765</v>
      </c>
      <c r="E15" s="9">
        <v>298</v>
      </c>
    </row>
    <row r="16" spans="2:5" ht="12.75">
      <c r="B16" s="11"/>
      <c r="C16" s="12"/>
      <c r="D16" s="11"/>
      <c r="E16" s="12"/>
    </row>
    <row r="17" spans="1:5" ht="12.75">
      <c r="A17" t="s">
        <v>4</v>
      </c>
      <c r="B17" s="35">
        <v>3367.0829999999987</v>
      </c>
      <c r="C17" s="36">
        <v>12281</v>
      </c>
      <c r="D17" s="35">
        <v>3367.0829999999987</v>
      </c>
      <c r="E17" s="36">
        <v>12281</v>
      </c>
    </row>
    <row r="18" spans="2:5" ht="12.75">
      <c r="B18" s="8"/>
      <c r="C18" s="9"/>
      <c r="D18" s="8"/>
      <c r="E18" s="9"/>
    </row>
    <row r="19" spans="1:5" ht="12.75">
      <c r="A19" t="s">
        <v>5</v>
      </c>
      <c r="B19" s="8">
        <v>-5543</v>
      </c>
      <c r="C19" s="9">
        <v>-4222</v>
      </c>
      <c r="D19" s="8">
        <v>-5543</v>
      </c>
      <c r="E19" s="9">
        <v>-4222</v>
      </c>
    </row>
    <row r="20" spans="2:5" ht="12.75">
      <c r="B20" s="8"/>
      <c r="C20" s="9"/>
      <c r="D20" s="8"/>
      <c r="E20" s="9"/>
    </row>
    <row r="21" spans="1:5" ht="12.75">
      <c r="A21" t="s">
        <v>9</v>
      </c>
      <c r="B21" s="8">
        <v>-3</v>
      </c>
      <c r="C21" s="9">
        <v>-227</v>
      </c>
      <c r="D21" s="8">
        <v>-3</v>
      </c>
      <c r="E21" s="9">
        <v>-227</v>
      </c>
    </row>
    <row r="22" spans="2:5" ht="12.75">
      <c r="B22" s="11"/>
      <c r="C22" s="12"/>
      <c r="D22" s="11"/>
      <c r="E22" s="12"/>
    </row>
    <row r="23" spans="1:5" ht="12.75">
      <c r="A23" t="s">
        <v>10</v>
      </c>
      <c r="B23" s="35">
        <v>-2178.9170000000013</v>
      </c>
      <c r="C23" s="36">
        <v>7832</v>
      </c>
      <c r="D23" s="35">
        <v>-2178.9170000000013</v>
      </c>
      <c r="E23" s="36">
        <v>7832</v>
      </c>
    </row>
    <row r="24" spans="2:5" ht="12.75">
      <c r="B24" s="8"/>
      <c r="C24" s="9"/>
      <c r="D24" s="8"/>
      <c r="E24" s="9"/>
    </row>
    <row r="25" spans="1:5" ht="12.75">
      <c r="A25" t="s">
        <v>11</v>
      </c>
      <c r="B25" s="8">
        <v>-1334</v>
      </c>
      <c r="C25" s="9">
        <v>-2139</v>
      </c>
      <c r="D25" s="8">
        <v>-1334</v>
      </c>
      <c r="E25" s="9">
        <v>-2139</v>
      </c>
    </row>
    <row r="26" spans="2:5" ht="12.75">
      <c r="B26" s="11"/>
      <c r="C26" s="12"/>
      <c r="D26" s="11"/>
      <c r="E26" s="12"/>
    </row>
    <row r="27" spans="1:5" ht="12.75">
      <c r="A27" t="s">
        <v>12</v>
      </c>
      <c r="B27" s="35">
        <v>-3512.9170000000013</v>
      </c>
      <c r="C27" s="36">
        <v>5693</v>
      </c>
      <c r="D27" s="35">
        <v>-3512.9170000000013</v>
      </c>
      <c r="E27" s="36">
        <v>5693</v>
      </c>
    </row>
    <row r="28" spans="2:5" ht="12.75">
      <c r="B28" s="8"/>
      <c r="C28" s="9"/>
      <c r="D28" s="8"/>
      <c r="E28" s="9"/>
    </row>
    <row r="29" spans="1:5" ht="12.75">
      <c r="A29" t="s">
        <v>6</v>
      </c>
      <c r="B29" s="8">
        <v>13</v>
      </c>
      <c r="C29" s="9">
        <v>0</v>
      </c>
      <c r="D29" s="8">
        <v>13</v>
      </c>
      <c r="E29" s="9">
        <v>0</v>
      </c>
    </row>
    <row r="30" spans="2:5" ht="12.75">
      <c r="B30" s="11"/>
      <c r="C30" s="12"/>
      <c r="D30" s="11"/>
      <c r="E30" s="12"/>
    </row>
    <row r="31" spans="1:5" ht="13.5" thickBot="1">
      <c r="A31" t="s">
        <v>7</v>
      </c>
      <c r="B31" s="17">
        <v>-3499.9170000000013</v>
      </c>
      <c r="C31" s="15">
        <v>5693</v>
      </c>
      <c r="D31" s="17">
        <v>-3499.9170000000013</v>
      </c>
      <c r="E31" s="15">
        <v>5693</v>
      </c>
    </row>
    <row r="32" spans="2:5" ht="12.75">
      <c r="B32" s="8"/>
      <c r="C32" s="9"/>
      <c r="D32" s="8"/>
      <c r="E32" s="9"/>
    </row>
    <row r="33" spans="2:5" ht="12.75">
      <c r="B33" s="8"/>
      <c r="C33" s="9"/>
      <c r="D33" s="8"/>
      <c r="E33" s="9"/>
    </row>
    <row r="34" spans="1:5" ht="12.75">
      <c r="A34" t="s">
        <v>77</v>
      </c>
      <c r="B34" s="8"/>
      <c r="C34" s="9"/>
      <c r="D34" s="8"/>
      <c r="E34" s="9"/>
    </row>
    <row r="35" spans="1:5" ht="12.75">
      <c r="A35" t="s">
        <v>8</v>
      </c>
      <c r="B35" s="18">
        <v>-3.08</v>
      </c>
      <c r="C35" s="20">
        <v>5.51</v>
      </c>
      <c r="D35" s="18">
        <v>-3.08</v>
      </c>
      <c r="E35" s="20">
        <v>5.51</v>
      </c>
    </row>
    <row r="36" spans="1:5" ht="12.75">
      <c r="A36" t="s">
        <v>80</v>
      </c>
      <c r="B36" s="34" t="s">
        <v>85</v>
      </c>
      <c r="C36" s="19" t="s">
        <v>85</v>
      </c>
      <c r="D36" s="34" t="s">
        <v>85</v>
      </c>
      <c r="E36" s="19" t="s">
        <v>85</v>
      </c>
    </row>
    <row r="37" spans="2:5" ht="12.75">
      <c r="B37" s="8"/>
      <c r="C37" s="9"/>
      <c r="D37" s="8"/>
      <c r="E37" s="9"/>
    </row>
    <row r="38" spans="2:5" ht="12.75">
      <c r="B38" s="8"/>
      <c r="C38" s="9"/>
      <c r="D38" s="8"/>
      <c r="E38" s="9"/>
    </row>
    <row r="39" spans="2:5" ht="12.75">
      <c r="B39" s="8"/>
      <c r="C39" s="9"/>
      <c r="D39" s="8"/>
      <c r="E39" s="9"/>
    </row>
    <row r="40" spans="2:5" ht="12.75">
      <c r="B40" s="8"/>
      <c r="C40" s="9"/>
      <c r="D40" s="8"/>
      <c r="E40" s="9"/>
    </row>
    <row r="41" spans="1:5" ht="12.75">
      <c r="A41" s="3" t="s">
        <v>119</v>
      </c>
      <c r="B41" s="8"/>
      <c r="C41" s="9"/>
      <c r="D41" s="8"/>
      <c r="E41" s="9"/>
    </row>
    <row r="42" spans="1:5" ht="12.75">
      <c r="A42" s="3" t="s">
        <v>120</v>
      </c>
      <c r="B42" s="8"/>
      <c r="C42" s="9"/>
      <c r="D42" s="8"/>
      <c r="E42" s="9"/>
    </row>
    <row r="43" spans="2:5" ht="12.75">
      <c r="B43" s="8"/>
      <c r="C43" s="9"/>
      <c r="D43" s="8"/>
      <c r="E43" s="9"/>
    </row>
    <row r="44" spans="2:5" ht="12.75">
      <c r="B44" s="8"/>
      <c r="C44" s="9"/>
      <c r="D44" s="8"/>
      <c r="E44" s="9"/>
    </row>
    <row r="45" spans="2:5" ht="12.75">
      <c r="B45" s="8"/>
      <c r="C45" s="9"/>
      <c r="D45" s="8"/>
      <c r="E45" s="9"/>
    </row>
    <row r="46" spans="1:5" ht="12.75">
      <c r="A46" s="3"/>
      <c r="B46" s="8"/>
      <c r="C46" s="9"/>
      <c r="D46" s="8"/>
      <c r="E46" s="9"/>
    </row>
    <row r="47" spans="2:5" ht="12.75">
      <c r="B47" s="8"/>
      <c r="C47" s="9"/>
      <c r="D47" s="8"/>
      <c r="E47" s="9"/>
    </row>
    <row r="48" spans="2:5" ht="12.75">
      <c r="B48" s="8"/>
      <c r="C48" s="21"/>
      <c r="D48" s="8"/>
      <c r="E48" s="21"/>
    </row>
    <row r="49" spans="2:5" ht="12.75">
      <c r="B49" s="8"/>
      <c r="C49" s="9"/>
      <c r="D49" s="8"/>
      <c r="E49" s="9"/>
    </row>
    <row r="50" spans="2:5" ht="12.75">
      <c r="B50" s="8"/>
      <c r="C50" s="9"/>
      <c r="D50" s="8"/>
      <c r="E50" s="9"/>
    </row>
    <row r="51" spans="2:5" ht="12.75">
      <c r="B51" s="8"/>
      <c r="C51" s="9"/>
      <c r="D51" s="8"/>
      <c r="E51" s="9"/>
    </row>
    <row r="52" spans="2:5" ht="12.75">
      <c r="B52" s="8"/>
      <c r="C52" s="9"/>
      <c r="D52" s="8"/>
      <c r="E52" s="9"/>
    </row>
    <row r="53" spans="2:5" ht="12.75">
      <c r="B53" s="8"/>
      <c r="C53" s="9"/>
      <c r="D53" s="8"/>
      <c r="E53" s="9"/>
    </row>
    <row r="54" spans="2:5" ht="12.75">
      <c r="B54" s="8"/>
      <c r="C54" s="9"/>
      <c r="D54" s="8"/>
      <c r="E54" s="9"/>
    </row>
    <row r="55" spans="2:5" ht="12.75">
      <c r="B55" s="8"/>
      <c r="C55" s="9"/>
      <c r="D55" s="8"/>
      <c r="E55" s="9"/>
    </row>
    <row r="56" spans="2:5" ht="12.75">
      <c r="B56" s="8"/>
      <c r="C56" s="9"/>
      <c r="D56" s="8"/>
      <c r="E56" s="9"/>
    </row>
    <row r="57" spans="2:5" ht="12.75">
      <c r="B57" s="8"/>
      <c r="C57" s="9"/>
      <c r="D57" s="8"/>
      <c r="E57" s="9"/>
    </row>
    <row r="58" spans="2:5" ht="12.75">
      <c r="B58" s="8"/>
      <c r="C58" s="9"/>
      <c r="D58" s="8"/>
      <c r="E58" s="9"/>
    </row>
    <row r="59" spans="2:5" ht="12.75">
      <c r="B59" s="8"/>
      <c r="C59" s="9"/>
      <c r="D59" s="8"/>
      <c r="E59" s="9"/>
    </row>
    <row r="60" spans="2:5" ht="12.75">
      <c r="B60" s="8"/>
      <c r="C60" s="9"/>
      <c r="D60" s="8"/>
      <c r="E60" s="9"/>
    </row>
    <row r="61" spans="2:5" ht="12.75">
      <c r="B61" s="8"/>
      <c r="C61" s="9"/>
      <c r="D61" s="8"/>
      <c r="E61" s="9"/>
    </row>
    <row r="62" spans="2:5" ht="12.75">
      <c r="B62" s="8"/>
      <c r="C62" s="9"/>
      <c r="D62" s="8"/>
      <c r="E62" s="9"/>
    </row>
    <row r="63" spans="2:5" ht="12.75">
      <c r="B63" s="8"/>
      <c r="C63" s="9"/>
      <c r="D63" s="8"/>
      <c r="E63" s="9"/>
    </row>
    <row r="64" spans="2:5" ht="12.75">
      <c r="B64" s="8"/>
      <c r="C64" s="9"/>
      <c r="D64" s="8"/>
      <c r="E64" s="9"/>
    </row>
    <row r="65" spans="2:5" ht="12.75">
      <c r="B65" s="8"/>
      <c r="C65" s="9"/>
      <c r="D65" s="8"/>
      <c r="E65" s="9"/>
    </row>
    <row r="66" spans="2:5" ht="12.75">
      <c r="B66" s="8"/>
      <c r="C66" s="9"/>
      <c r="D66" s="8"/>
      <c r="E66" s="9"/>
    </row>
    <row r="67" spans="2:5" ht="12.75">
      <c r="B67" s="8"/>
      <c r="C67" s="9"/>
      <c r="D67" s="8"/>
      <c r="E67" s="9"/>
    </row>
    <row r="68" spans="2:5" ht="12.75">
      <c r="B68" s="8"/>
      <c r="C68" s="9"/>
      <c r="D68" s="8"/>
      <c r="E68" s="9"/>
    </row>
    <row r="69" spans="2:5" ht="12.75">
      <c r="B69" s="8"/>
      <c r="C69" s="9"/>
      <c r="D69" s="8"/>
      <c r="E69" s="9"/>
    </row>
    <row r="70" spans="2:5" ht="12.75">
      <c r="B70" s="8"/>
      <c r="C70" s="9"/>
      <c r="D70" s="8"/>
      <c r="E70" s="9"/>
    </row>
    <row r="71" spans="2:5" ht="12.75">
      <c r="B71" s="8"/>
      <c r="C71" s="9"/>
      <c r="D71" s="8"/>
      <c r="E71" s="9"/>
    </row>
    <row r="72" spans="2:5" ht="12.75">
      <c r="B72" s="8"/>
      <c r="C72" s="9"/>
      <c r="D72" s="8"/>
      <c r="E72" s="9"/>
    </row>
    <row r="73" spans="2:5" ht="12.75">
      <c r="B73" s="8"/>
      <c r="C73" s="9"/>
      <c r="D73" s="8"/>
      <c r="E73" s="9"/>
    </row>
    <row r="74" spans="2:5" ht="12.75">
      <c r="B74" s="8"/>
      <c r="C74" s="9"/>
      <c r="D74" s="8"/>
      <c r="E74" s="9"/>
    </row>
    <row r="75" spans="2:5" ht="12.75">
      <c r="B75" s="8"/>
      <c r="C75" s="9"/>
      <c r="D75" s="8"/>
      <c r="E75" s="9"/>
    </row>
    <row r="76" spans="2:5" ht="12.75">
      <c r="B76" s="8"/>
      <c r="C76" s="9"/>
      <c r="D76" s="8"/>
      <c r="E76" s="9"/>
    </row>
    <row r="77" spans="2:5" ht="12.75">
      <c r="B77" s="8"/>
      <c r="C77" s="9"/>
      <c r="D77" s="8"/>
      <c r="E77" s="9"/>
    </row>
    <row r="78" spans="2:5" ht="12.75">
      <c r="B78" s="8"/>
      <c r="C78" s="9"/>
      <c r="D78" s="8"/>
      <c r="E78" s="9"/>
    </row>
    <row r="79" spans="2:5" ht="12.75">
      <c r="B79" s="8"/>
      <c r="C79" s="9"/>
      <c r="D79" s="8"/>
      <c r="E79" s="9"/>
    </row>
    <row r="80" spans="2:5" ht="12.75">
      <c r="B80" s="8"/>
      <c r="C80" s="9"/>
      <c r="D80" s="8"/>
      <c r="E80" s="9"/>
    </row>
    <row r="81" spans="2:5" ht="12.75">
      <c r="B81" s="8"/>
      <c r="C81" s="9"/>
      <c r="D81" s="8"/>
      <c r="E81" s="9"/>
    </row>
  </sheetData>
  <printOptions/>
  <pageMargins left="1.15" right="1.1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7"/>
  <sheetViews>
    <sheetView workbookViewId="0" topLeftCell="A48">
      <selection activeCell="A51" sqref="A51"/>
    </sheetView>
  </sheetViews>
  <sheetFormatPr defaultColWidth="9.140625" defaultRowHeight="12.75"/>
  <cols>
    <col min="1" max="1" width="43.140625" style="0" customWidth="1"/>
    <col min="2" max="4" width="15.7109375" style="0" customWidth="1"/>
  </cols>
  <sheetData>
    <row r="1" ht="15">
      <c r="A1" s="37" t="s">
        <v>0</v>
      </c>
    </row>
    <row r="2" ht="15">
      <c r="A2" s="37" t="s">
        <v>111</v>
      </c>
    </row>
    <row r="3" ht="15.75">
      <c r="A3" s="5"/>
    </row>
    <row r="5" spans="2:3" ht="12.75">
      <c r="B5" s="2" t="s">
        <v>59</v>
      </c>
      <c r="C5" s="1" t="s">
        <v>58</v>
      </c>
    </row>
    <row r="6" spans="2:3" ht="12.75">
      <c r="B6" s="2" t="s">
        <v>76</v>
      </c>
      <c r="C6" s="4" t="s">
        <v>74</v>
      </c>
    </row>
    <row r="7" spans="2:3" ht="12.75">
      <c r="B7" s="2" t="s">
        <v>73</v>
      </c>
      <c r="C7" s="4" t="s">
        <v>75</v>
      </c>
    </row>
    <row r="8" spans="2:3" ht="12.75">
      <c r="B8" s="2" t="s">
        <v>109</v>
      </c>
      <c r="C8" s="1" t="s">
        <v>90</v>
      </c>
    </row>
    <row r="9" spans="2:3" ht="12.75">
      <c r="B9" s="2" t="s">
        <v>1</v>
      </c>
      <c r="C9" s="1" t="s">
        <v>1</v>
      </c>
    </row>
    <row r="10" ht="12.75">
      <c r="B10" s="3"/>
    </row>
    <row r="11" spans="1:2" ht="12.75">
      <c r="A11" s="3" t="s">
        <v>13</v>
      </c>
      <c r="B11" s="3"/>
    </row>
    <row r="12" spans="1:3" ht="12.75">
      <c r="A12" t="s">
        <v>14</v>
      </c>
      <c r="B12" s="8">
        <v>464382</v>
      </c>
      <c r="C12" s="9">
        <v>473137</v>
      </c>
    </row>
    <row r="13" spans="1:3" ht="12.75">
      <c r="A13" t="s">
        <v>34</v>
      </c>
      <c r="B13" s="8">
        <v>140</v>
      </c>
      <c r="C13" s="9">
        <v>412</v>
      </c>
    </row>
    <row r="14" spans="1:3" ht="12.75">
      <c r="A14" t="s">
        <v>15</v>
      </c>
      <c r="B14" s="8">
        <v>5869</v>
      </c>
      <c r="C14" s="9">
        <v>5869</v>
      </c>
    </row>
    <row r="15" spans="1:3" ht="12.75">
      <c r="A15" t="s">
        <v>16</v>
      </c>
      <c r="B15" s="8">
        <v>121365</v>
      </c>
      <c r="C15" s="9">
        <v>118443</v>
      </c>
    </row>
    <row r="16" spans="1:3" ht="12.75">
      <c r="A16" t="s">
        <v>17</v>
      </c>
      <c r="B16" s="8">
        <v>15931</v>
      </c>
      <c r="C16" s="9">
        <v>15931</v>
      </c>
    </row>
    <row r="17" spans="1:3" ht="12.75">
      <c r="A17" t="s">
        <v>118</v>
      </c>
      <c r="B17" s="8">
        <v>15</v>
      </c>
      <c r="C17" s="9">
        <v>0</v>
      </c>
    </row>
    <row r="18" spans="2:3" ht="12.75">
      <c r="B18" s="27">
        <f>SUM(B12:B17)</f>
        <v>607702</v>
      </c>
      <c r="C18" s="10">
        <f>SUM(C12:C17)</f>
        <v>613792</v>
      </c>
    </row>
    <row r="19" spans="2:3" ht="12.75">
      <c r="B19" s="8"/>
      <c r="C19" s="9"/>
    </row>
    <row r="20" spans="1:3" ht="12.75">
      <c r="A20" s="3" t="s">
        <v>18</v>
      </c>
      <c r="B20" s="8"/>
      <c r="C20" s="9"/>
    </row>
    <row r="21" spans="1:3" ht="12.75">
      <c r="A21" t="s">
        <v>19</v>
      </c>
      <c r="B21" s="8">
        <v>8440</v>
      </c>
      <c r="C21" s="9">
        <v>6769</v>
      </c>
    </row>
    <row r="22" spans="1:3" ht="12.75">
      <c r="A22" t="s">
        <v>78</v>
      </c>
      <c r="B22" s="8">
        <v>72301</v>
      </c>
      <c r="C22" s="9">
        <v>66582</v>
      </c>
    </row>
    <row r="23" spans="1:3" ht="12.75">
      <c r="A23" t="s">
        <v>20</v>
      </c>
      <c r="B23" s="8">
        <f>SUM(96276324+11999714)/1000</f>
        <v>108276.038</v>
      </c>
      <c r="C23" s="16">
        <v>103311</v>
      </c>
    </row>
    <row r="24" spans="1:3" ht="12.75">
      <c r="A24" t="s">
        <v>21</v>
      </c>
      <c r="B24" s="8">
        <v>45476</v>
      </c>
      <c r="C24" s="9">
        <v>43183</v>
      </c>
    </row>
    <row r="25" spans="1:3" ht="12.75">
      <c r="A25" t="s">
        <v>22</v>
      </c>
      <c r="B25" s="8">
        <v>11663</v>
      </c>
      <c r="C25" s="9">
        <v>11394</v>
      </c>
    </row>
    <row r="26" spans="1:3" ht="12.75">
      <c r="A26" t="s">
        <v>23</v>
      </c>
      <c r="B26" s="8">
        <v>9077</v>
      </c>
      <c r="C26" s="9">
        <v>6024</v>
      </c>
    </row>
    <row r="27" spans="2:3" ht="12.75">
      <c r="B27" s="27">
        <f>SUM(B21:B26)</f>
        <v>255233.038</v>
      </c>
      <c r="C27" s="10">
        <f>SUM(C21:C26)</f>
        <v>237263</v>
      </c>
    </row>
    <row r="28" spans="2:3" ht="12.75">
      <c r="B28" s="8"/>
      <c r="C28" s="9"/>
    </row>
    <row r="29" spans="1:3" ht="12.75">
      <c r="A29" s="3" t="s">
        <v>60</v>
      </c>
      <c r="B29" s="8"/>
      <c r="C29" s="9"/>
    </row>
    <row r="30" spans="1:3" ht="12.75">
      <c r="A30" t="s">
        <v>24</v>
      </c>
      <c r="B30" s="8">
        <f>SUM(152314607+44013908)/1000</f>
        <v>196328.515</v>
      </c>
      <c r="C30" s="9">
        <v>203237</v>
      </c>
    </row>
    <row r="31" spans="1:3" ht="12.75">
      <c r="A31" t="s">
        <v>25</v>
      </c>
      <c r="B31" s="8">
        <v>168580</v>
      </c>
      <c r="C31" s="9">
        <v>182585</v>
      </c>
    </row>
    <row r="32" spans="1:3" ht="12.75">
      <c r="A32" t="s">
        <v>26</v>
      </c>
      <c r="B32" s="8">
        <v>33013</v>
      </c>
      <c r="C32" s="9">
        <v>21262</v>
      </c>
    </row>
    <row r="33" spans="1:3" ht="12.75">
      <c r="A33" t="s">
        <v>11</v>
      </c>
      <c r="B33" s="8">
        <v>9879</v>
      </c>
      <c r="C33" s="9">
        <v>11229</v>
      </c>
    </row>
    <row r="34" spans="2:3" ht="12.75">
      <c r="B34" s="27">
        <f>SUM(B30:B33)</f>
        <v>407800.515</v>
      </c>
      <c r="C34" s="10">
        <f>SUM(C30:C33)</f>
        <v>418313</v>
      </c>
    </row>
    <row r="35" spans="2:3" ht="12.75">
      <c r="B35" s="11"/>
      <c r="C35" s="12"/>
    </row>
    <row r="36" spans="1:3" ht="12.75">
      <c r="A36" s="3" t="s">
        <v>105</v>
      </c>
      <c r="B36" s="13">
        <f>+B27-B34-1</f>
        <v>-152568.477</v>
      </c>
      <c r="C36" s="14">
        <f>+C27-C34</f>
        <v>-181050</v>
      </c>
    </row>
    <row r="37" spans="2:3" ht="12.75">
      <c r="B37" s="8"/>
      <c r="C37" s="9"/>
    </row>
    <row r="38" spans="2:3" ht="13.5" thickBot="1">
      <c r="B38" s="24">
        <f>+B18+B36</f>
        <v>455133.523</v>
      </c>
      <c r="C38" s="26">
        <f>+C18+C36</f>
        <v>432742</v>
      </c>
    </row>
    <row r="39" spans="2:3" ht="12.75">
      <c r="B39" s="11"/>
      <c r="C39" s="12"/>
    </row>
    <row r="40" spans="1:3" ht="12.75">
      <c r="A40" s="3" t="s">
        <v>27</v>
      </c>
      <c r="B40" s="8"/>
      <c r="C40" s="9"/>
    </row>
    <row r="41" spans="2:3" ht="12.75">
      <c r="B41" s="8"/>
      <c r="C41" s="9"/>
    </row>
    <row r="42" spans="1:3" ht="12.75">
      <c r="A42" t="s">
        <v>28</v>
      </c>
      <c r="B42" s="8">
        <v>113915</v>
      </c>
      <c r="C42" s="9">
        <v>112307</v>
      </c>
    </row>
    <row r="43" spans="1:3" ht="12.75">
      <c r="A43" t="s">
        <v>29</v>
      </c>
      <c r="B43" s="13">
        <f>SUM(21983922+19433799)/1000</f>
        <v>41417.721</v>
      </c>
      <c r="C43" s="14">
        <v>44612</v>
      </c>
    </row>
    <row r="44" spans="1:3" ht="12.75">
      <c r="A44" s="3" t="s">
        <v>30</v>
      </c>
      <c r="B44" s="8">
        <f>SUM(B42:B43)</f>
        <v>155332.721</v>
      </c>
      <c r="C44" s="9">
        <f>SUM(C42:C43)</f>
        <v>156919</v>
      </c>
    </row>
    <row r="45" spans="1:3" ht="12.75">
      <c r="A45" s="3" t="s">
        <v>31</v>
      </c>
      <c r="B45" s="8">
        <v>1838</v>
      </c>
      <c r="C45" s="9">
        <v>1866</v>
      </c>
    </row>
    <row r="46" spans="1:3" ht="12.75">
      <c r="A46" s="3" t="s">
        <v>32</v>
      </c>
      <c r="B46" s="8"/>
      <c r="C46" s="9"/>
    </row>
    <row r="47" spans="1:3" ht="12.75">
      <c r="A47" t="s">
        <v>25</v>
      </c>
      <c r="B47" s="8">
        <v>295150</v>
      </c>
      <c r="C47" s="9">
        <v>271158</v>
      </c>
    </row>
    <row r="48" spans="1:3" ht="12.75">
      <c r="A48" t="s">
        <v>33</v>
      </c>
      <c r="B48" s="8">
        <v>2813</v>
      </c>
      <c r="C48" s="9">
        <v>2799</v>
      </c>
    </row>
    <row r="49" spans="2:3" ht="13.5" thickBot="1">
      <c r="B49" s="17">
        <f>SUM(B44:B48)</f>
        <v>455133.721</v>
      </c>
      <c r="C49" s="25">
        <f>SUM(C44:C48)</f>
        <v>432742</v>
      </c>
    </row>
    <row r="50" spans="2:3" ht="12.75">
      <c r="B50" s="8"/>
      <c r="C50" s="9"/>
    </row>
    <row r="51" spans="2:3" ht="12.75">
      <c r="B51" s="8"/>
      <c r="C51" s="9"/>
    </row>
    <row r="52" spans="2:3" ht="12.75">
      <c r="B52" s="8"/>
      <c r="C52" s="9"/>
    </row>
    <row r="53" spans="2:3" ht="12.75">
      <c r="B53" s="8"/>
      <c r="C53" s="9"/>
    </row>
    <row r="54" spans="1:3" ht="12.75">
      <c r="A54" s="3" t="s">
        <v>84</v>
      </c>
      <c r="B54" s="8"/>
      <c r="C54" s="9"/>
    </row>
    <row r="55" spans="1:3" ht="12.75">
      <c r="A55" s="3" t="s">
        <v>122</v>
      </c>
      <c r="B55" s="8"/>
      <c r="C55" s="9"/>
    </row>
    <row r="56" spans="2:3" ht="12.75">
      <c r="B56" s="8"/>
      <c r="C56" s="9"/>
    </row>
    <row r="57" spans="2:3" ht="12.75">
      <c r="B57" s="8"/>
      <c r="C57" s="9"/>
    </row>
    <row r="58" spans="2:3" ht="12.75">
      <c r="B58" s="8"/>
      <c r="C58" s="9"/>
    </row>
    <row r="59" spans="1:3" ht="12.75">
      <c r="A59" s="3" t="s">
        <v>87</v>
      </c>
      <c r="B59" s="8"/>
      <c r="C59" s="9"/>
    </row>
    <row r="60" spans="2:3" ht="12.75">
      <c r="B60" s="8"/>
      <c r="C60" s="9"/>
    </row>
    <row r="61" spans="1:3" ht="13.5" thickBot="1">
      <c r="A61" t="s">
        <v>88</v>
      </c>
      <c r="B61" s="22">
        <f>SUM(B44-B16-B17)/B42</f>
        <v>1.2236028705613835</v>
      </c>
      <c r="C61" s="23">
        <f>SUM(C44-C16)/C42</f>
        <v>1.2553803413856661</v>
      </c>
    </row>
    <row r="62" spans="2:3" ht="12.75">
      <c r="B62" s="8"/>
      <c r="C62" s="9"/>
    </row>
    <row r="63" spans="2:3" ht="12.75">
      <c r="B63" s="8"/>
      <c r="C63" s="9"/>
    </row>
    <row r="64" spans="2:3" ht="12.75">
      <c r="B64" s="8"/>
      <c r="C64" s="9"/>
    </row>
    <row r="65" spans="2:3" ht="12.75">
      <c r="B65" s="8"/>
      <c r="C65" s="9"/>
    </row>
    <row r="66" spans="2:3" ht="12.75">
      <c r="B66" s="8"/>
      <c r="C66" s="9"/>
    </row>
    <row r="67" spans="2:3" ht="12.75">
      <c r="B67" s="8"/>
      <c r="C67" s="9"/>
    </row>
    <row r="68" spans="2:3" ht="12.75">
      <c r="B68" s="8"/>
      <c r="C68" s="9"/>
    </row>
    <row r="69" spans="2:3" ht="12.75">
      <c r="B69" s="8"/>
      <c r="C69" s="9"/>
    </row>
    <row r="70" spans="2:3" ht="12.75">
      <c r="B70" s="8"/>
      <c r="C70" s="9"/>
    </row>
    <row r="71" spans="2:3" ht="12.75">
      <c r="B71" s="8"/>
      <c r="C71" s="9"/>
    </row>
    <row r="72" spans="2:3" ht="12.75">
      <c r="B72" s="8"/>
      <c r="C72" s="9"/>
    </row>
    <row r="73" spans="2:3" ht="12.75">
      <c r="B73" s="8"/>
      <c r="C73" s="9"/>
    </row>
    <row r="74" spans="2:3" ht="12.75">
      <c r="B74" s="8"/>
      <c r="C74" s="9"/>
    </row>
    <row r="75" spans="2:3" ht="12.75">
      <c r="B75" s="8"/>
      <c r="C75" s="9"/>
    </row>
    <row r="76" spans="2:3" ht="12.75">
      <c r="B76" s="8"/>
      <c r="C76" s="9"/>
    </row>
    <row r="77" spans="2:3" ht="12.75">
      <c r="B77" s="8"/>
      <c r="C77" s="9"/>
    </row>
    <row r="78" spans="2:3" ht="12.75">
      <c r="B78" s="8"/>
      <c r="C78" s="9"/>
    </row>
    <row r="79" spans="2:3" ht="12.75">
      <c r="B79" s="8"/>
      <c r="C79" s="9"/>
    </row>
    <row r="80" spans="2:3" ht="12.75">
      <c r="B80" s="8"/>
      <c r="C80" s="9"/>
    </row>
    <row r="81" spans="2:3" ht="12.75">
      <c r="B81" s="8"/>
      <c r="C81" s="9"/>
    </row>
    <row r="82" spans="2:3" ht="12.75">
      <c r="B82" s="8"/>
      <c r="C82" s="9"/>
    </row>
    <row r="83" spans="2:3" ht="12.75">
      <c r="B83" s="8"/>
      <c r="C83" s="9"/>
    </row>
    <row r="84" spans="2:3" ht="12.75">
      <c r="B84" s="8"/>
      <c r="C84" s="9"/>
    </row>
    <row r="85" spans="2:3" ht="12.75">
      <c r="B85" s="8"/>
      <c r="C85" s="9"/>
    </row>
    <row r="86" spans="2:3" ht="12.75">
      <c r="B86" s="8"/>
      <c r="C86" s="9"/>
    </row>
    <row r="87" spans="2:3" ht="12.75">
      <c r="B87" s="8"/>
      <c r="C87" s="9"/>
    </row>
    <row r="88" spans="2:3" ht="12.75">
      <c r="B88" s="8"/>
      <c r="C88" s="9"/>
    </row>
    <row r="89" spans="2:3" ht="12.75">
      <c r="B89" s="8"/>
      <c r="C89" s="9"/>
    </row>
    <row r="90" spans="2:3" ht="12.75">
      <c r="B90" s="8"/>
      <c r="C90" s="9"/>
    </row>
    <row r="91" spans="2:3" ht="12.75">
      <c r="B91" s="8"/>
      <c r="C91" s="9"/>
    </row>
    <row r="92" spans="2:3" ht="12.75">
      <c r="B92" s="8"/>
      <c r="C92" s="9"/>
    </row>
    <row r="93" spans="2:3" ht="12.75">
      <c r="B93" s="8"/>
      <c r="C93" s="9"/>
    </row>
    <row r="94" spans="2:3" ht="12.75">
      <c r="B94" s="8"/>
      <c r="C94" s="9"/>
    </row>
    <row r="95" spans="2:3" ht="12.75">
      <c r="B95" s="8"/>
      <c r="C95" s="9"/>
    </row>
    <row r="96" spans="2:3" ht="12.75">
      <c r="B96" s="8"/>
      <c r="C96" s="9"/>
    </row>
    <row r="97" spans="2:3" ht="12.75">
      <c r="B97" s="8"/>
      <c r="C97" s="9"/>
    </row>
    <row r="98" spans="2:3" ht="12.75">
      <c r="B98" s="8"/>
      <c r="C98" s="9"/>
    </row>
    <row r="99" spans="2:3" ht="12.75">
      <c r="B99" s="8"/>
      <c r="C99" s="9"/>
    </row>
    <row r="100" spans="2:3" ht="12.75">
      <c r="B100" s="8"/>
      <c r="C100" s="9"/>
    </row>
    <row r="101" spans="2:3" ht="12.75">
      <c r="B101" s="8"/>
      <c r="C101" s="9"/>
    </row>
    <row r="102" spans="2:3" ht="12.75">
      <c r="B102" s="8"/>
      <c r="C102" s="9"/>
    </row>
    <row r="103" spans="2:3" ht="12.75">
      <c r="B103" s="8"/>
      <c r="C103" s="9"/>
    </row>
    <row r="104" spans="2:3" ht="12.75">
      <c r="B104" s="8"/>
      <c r="C104" s="9"/>
    </row>
    <row r="105" spans="2:3" ht="12.75">
      <c r="B105" s="8"/>
      <c r="C105" s="9"/>
    </row>
    <row r="106" spans="2:3" ht="12.75">
      <c r="B106" s="8"/>
      <c r="C106" s="9"/>
    </row>
    <row r="107" spans="2:3" ht="12.75">
      <c r="B107" s="8"/>
      <c r="C107" s="9"/>
    </row>
    <row r="108" spans="2:3" ht="12.75">
      <c r="B108" s="8"/>
      <c r="C108" s="9"/>
    </row>
    <row r="109" spans="2:3" ht="12.75">
      <c r="B109" s="8"/>
      <c r="C109" s="9"/>
    </row>
    <row r="110" spans="2:3" ht="12.75">
      <c r="B110" s="8"/>
      <c r="C110" s="9"/>
    </row>
    <row r="111" spans="2:3" ht="12.75">
      <c r="B111" s="8"/>
      <c r="C111" s="9"/>
    </row>
    <row r="112" spans="2:3" ht="12.75">
      <c r="B112" s="8"/>
      <c r="C112" s="9"/>
    </row>
    <row r="113" spans="2:3" ht="12.75">
      <c r="B113" s="8"/>
      <c r="C113" s="9"/>
    </row>
    <row r="114" spans="2:3" ht="12.75">
      <c r="B114" s="8"/>
      <c r="C114" s="9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</sheetData>
  <printOptions horizontalCentered="1" verticalCentered="1"/>
  <pageMargins left="1.25" right="1.2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20">
      <selection activeCell="B34" sqref="B34"/>
    </sheetView>
  </sheetViews>
  <sheetFormatPr defaultColWidth="9.140625" defaultRowHeight="12.75"/>
  <cols>
    <col min="1" max="1" width="2.7109375" style="0" customWidth="1"/>
    <col min="2" max="2" width="42.140625" style="0" customWidth="1"/>
    <col min="3" max="3" width="14.7109375" style="0" customWidth="1"/>
    <col min="4" max="4" width="15.140625" style="0" customWidth="1"/>
    <col min="5" max="5" width="15.28125" style="0" customWidth="1"/>
    <col min="6" max="6" width="14.57421875" style="0" customWidth="1"/>
    <col min="7" max="7" width="15.7109375" style="0" customWidth="1"/>
  </cols>
  <sheetData>
    <row r="1" spans="1:2" ht="15">
      <c r="A1" s="37" t="s">
        <v>0</v>
      </c>
      <c r="B1" s="38"/>
    </row>
    <row r="2" spans="1:2" ht="15">
      <c r="A2" s="37" t="s">
        <v>86</v>
      </c>
      <c r="B2" s="38"/>
    </row>
    <row r="3" spans="1:2" ht="15">
      <c r="A3" s="37" t="s">
        <v>112</v>
      </c>
      <c r="B3" s="38"/>
    </row>
    <row r="5" ht="12.75">
      <c r="F5" s="2" t="s">
        <v>59</v>
      </c>
    </row>
    <row r="6" spans="2:6" ht="12.75">
      <c r="B6" s="2"/>
      <c r="C6" s="2" t="s">
        <v>61</v>
      </c>
      <c r="D6" s="2" t="s">
        <v>62</v>
      </c>
      <c r="E6" s="2" t="s">
        <v>63</v>
      </c>
      <c r="F6" s="2" t="s">
        <v>64</v>
      </c>
    </row>
    <row r="7" spans="1:6" ht="12.75">
      <c r="A7" s="2"/>
      <c r="B7" s="2"/>
      <c r="C7" s="2" t="s">
        <v>1</v>
      </c>
      <c r="D7" s="2" t="s">
        <v>1</v>
      </c>
      <c r="E7" s="2" t="s">
        <v>1</v>
      </c>
      <c r="F7" s="2" t="s">
        <v>1</v>
      </c>
    </row>
    <row r="9" ht="12.75">
      <c r="A9" s="7" t="s">
        <v>113</v>
      </c>
    </row>
    <row r="10" ht="12.75">
      <c r="A10" s="3"/>
    </row>
    <row r="11" spans="1:7" ht="12.75">
      <c r="A11" s="28" t="s">
        <v>114</v>
      </c>
      <c r="C11" s="8">
        <v>112307</v>
      </c>
      <c r="D11" s="8">
        <v>21678</v>
      </c>
      <c r="E11" s="8">
        <v>22934</v>
      </c>
      <c r="F11" s="8">
        <f>SUM(C11:E11)</f>
        <v>156919</v>
      </c>
      <c r="G11" s="3"/>
    </row>
    <row r="12" spans="1:7" ht="12.75">
      <c r="A12" s="28"/>
      <c r="C12" s="8"/>
      <c r="D12" s="8"/>
      <c r="E12" s="8"/>
      <c r="F12" s="8"/>
      <c r="G12" s="3"/>
    </row>
    <row r="13" spans="1:7" ht="12.75">
      <c r="A13" t="s">
        <v>7</v>
      </c>
      <c r="C13" s="8">
        <v>0</v>
      </c>
      <c r="D13" s="8">
        <v>0</v>
      </c>
      <c r="E13" s="8">
        <v>-3500</v>
      </c>
      <c r="F13" s="8">
        <f>SUM(C13:E13)</f>
        <v>-3500</v>
      </c>
      <c r="G13" s="3"/>
    </row>
    <row r="14" spans="3:7" ht="12.75">
      <c r="C14" s="8"/>
      <c r="D14" s="8"/>
      <c r="E14" s="8"/>
      <c r="F14" s="8"/>
      <c r="G14" s="3"/>
    </row>
    <row r="15" spans="1:7" ht="12.75">
      <c r="A15" t="s">
        <v>106</v>
      </c>
      <c r="C15" s="8">
        <v>1608</v>
      </c>
      <c r="D15" s="8">
        <v>306</v>
      </c>
      <c r="E15" s="8">
        <v>0</v>
      </c>
      <c r="F15" s="8">
        <f>SUM(C15:E15)</f>
        <v>1914</v>
      </c>
      <c r="G15" s="3"/>
    </row>
    <row r="16" spans="3:7" ht="12.75">
      <c r="C16" s="13"/>
      <c r="D16" s="13"/>
      <c r="E16" s="13"/>
      <c r="F16" s="13"/>
      <c r="G16" s="3"/>
    </row>
    <row r="17" spans="1:7" ht="13.5" thickBot="1">
      <c r="A17" s="28" t="s">
        <v>115</v>
      </c>
      <c r="C17" s="17">
        <f>SUM(C11:C16)</f>
        <v>113915</v>
      </c>
      <c r="D17" s="17">
        <f>SUM(D11:D16)</f>
        <v>21984</v>
      </c>
      <c r="E17" s="17">
        <f>SUM(E11:E16)</f>
        <v>19434</v>
      </c>
      <c r="F17" s="17">
        <f>SUM(F11:F16)</f>
        <v>155333</v>
      </c>
      <c r="G17" s="3"/>
    </row>
    <row r="18" spans="3:7" ht="12.75">
      <c r="C18" s="3"/>
      <c r="D18" s="3"/>
      <c r="E18" s="3"/>
      <c r="F18" s="3"/>
      <c r="G18" s="3"/>
    </row>
    <row r="21" spans="1:6" ht="12.75">
      <c r="A21" s="3"/>
      <c r="B21" s="3"/>
      <c r="C21" s="3"/>
      <c r="D21" s="3"/>
      <c r="E21" s="3"/>
      <c r="F21" s="2" t="s">
        <v>59</v>
      </c>
    </row>
    <row r="22" spans="1:6" ht="12.75">
      <c r="A22" s="3"/>
      <c r="B22" s="2"/>
      <c r="C22" s="2" t="s">
        <v>61</v>
      </c>
      <c r="D22" s="2" t="s">
        <v>62</v>
      </c>
      <c r="E22" s="2" t="s">
        <v>63</v>
      </c>
      <c r="F22" s="2" t="s">
        <v>64</v>
      </c>
    </row>
    <row r="23" spans="1:6" ht="12.75">
      <c r="A23" s="2"/>
      <c r="B23" s="2"/>
      <c r="C23" s="2" t="s">
        <v>1</v>
      </c>
      <c r="D23" s="2" t="s">
        <v>1</v>
      </c>
      <c r="E23" s="2" t="s">
        <v>1</v>
      </c>
      <c r="F23" s="2" t="s">
        <v>1</v>
      </c>
    </row>
    <row r="24" spans="1:6" ht="12.75">
      <c r="A24" s="3"/>
      <c r="B24" s="3"/>
      <c r="C24" s="3"/>
      <c r="D24" s="3"/>
      <c r="E24" s="3"/>
      <c r="F24" s="3"/>
    </row>
    <row r="25" spans="1:6" ht="12.75">
      <c r="A25" s="7" t="s">
        <v>116</v>
      </c>
      <c r="B25" s="3"/>
      <c r="C25" s="3"/>
      <c r="D25" s="3"/>
      <c r="E25" s="3"/>
      <c r="F25" s="3"/>
    </row>
    <row r="26" spans="1:6" ht="12.75">
      <c r="A26" s="28"/>
      <c r="B26" s="28"/>
      <c r="C26" s="28"/>
      <c r="D26" s="28"/>
      <c r="E26" s="28"/>
      <c r="F26" s="28"/>
    </row>
    <row r="27" spans="1:6" ht="12.75">
      <c r="A27" s="28" t="s">
        <v>89</v>
      </c>
      <c r="B27" s="28"/>
      <c r="C27" s="21">
        <v>103248</v>
      </c>
      <c r="D27" s="21">
        <v>20474</v>
      </c>
      <c r="E27" s="21">
        <v>24086</v>
      </c>
      <c r="F27" s="21">
        <f>SUM(C27:E27)</f>
        <v>147808</v>
      </c>
    </row>
    <row r="28" spans="1:6" ht="12.75">
      <c r="A28" s="28"/>
      <c r="B28" s="28"/>
      <c r="C28" s="21"/>
      <c r="D28" s="21"/>
      <c r="E28" s="21"/>
      <c r="F28" s="21"/>
    </row>
    <row r="29" spans="1:6" ht="12.75">
      <c r="A29" s="28" t="s">
        <v>7</v>
      </c>
      <c r="B29" s="28"/>
      <c r="C29" s="21">
        <v>0</v>
      </c>
      <c r="D29" s="21">
        <v>0</v>
      </c>
      <c r="E29" s="21">
        <v>5693</v>
      </c>
      <c r="F29" s="21">
        <f>SUM(C29:E29)</f>
        <v>5693</v>
      </c>
    </row>
    <row r="30" spans="1:6" ht="12.75">
      <c r="A30" s="28"/>
      <c r="B30" s="28"/>
      <c r="C30" s="31"/>
      <c r="D30" s="31"/>
      <c r="E30" s="31"/>
      <c r="F30" s="31"/>
    </row>
    <row r="31" spans="1:6" ht="13.5" thickBot="1">
      <c r="A31" s="28" t="s">
        <v>117</v>
      </c>
      <c r="B31" s="28"/>
      <c r="C31" s="25">
        <f>SUM(C27:C30)</f>
        <v>103248</v>
      </c>
      <c r="D31" s="25">
        <f>SUM(D27:D30)</f>
        <v>20474</v>
      </c>
      <c r="E31" s="25">
        <f>SUM(E27:E30)</f>
        <v>29779</v>
      </c>
      <c r="F31" s="25">
        <f>SUM(F27:F30)</f>
        <v>153501</v>
      </c>
    </row>
    <row r="32" spans="1:6" ht="12.75">
      <c r="A32" s="28"/>
      <c r="B32" s="28"/>
      <c r="C32" s="28"/>
      <c r="D32" s="28"/>
      <c r="E32" s="28"/>
      <c r="F32" s="28"/>
    </row>
    <row r="36" spans="1:2" ht="12.75">
      <c r="A36" s="3" t="s">
        <v>123</v>
      </c>
      <c r="B36" s="28"/>
    </row>
    <row r="37" spans="1:2" ht="12.75">
      <c r="A37" s="3" t="s">
        <v>121</v>
      </c>
      <c r="B37" s="28"/>
    </row>
  </sheetData>
  <printOptions horizontalCentered="1"/>
  <pageMargins left="1" right="1" top="1" bottom="1" header="0.5" footer="0.5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1"/>
  <sheetViews>
    <sheetView tabSelected="1" workbookViewId="0" topLeftCell="A60">
      <selection activeCell="B68" sqref="B68"/>
    </sheetView>
  </sheetViews>
  <sheetFormatPr defaultColWidth="9.140625" defaultRowHeight="12.75"/>
  <cols>
    <col min="1" max="1" width="5.7109375" style="0" customWidth="1"/>
    <col min="2" max="2" width="57.140625" style="0" customWidth="1"/>
    <col min="3" max="5" width="15.7109375" style="0" customWidth="1"/>
  </cols>
  <sheetData>
    <row r="1" ht="15">
      <c r="A1" s="37" t="s">
        <v>0</v>
      </c>
    </row>
    <row r="2" ht="15">
      <c r="A2" s="37" t="s">
        <v>107</v>
      </c>
    </row>
    <row r="3" ht="15.75">
      <c r="A3" s="5"/>
    </row>
    <row r="4" spans="3:4" ht="12.75">
      <c r="C4" s="2" t="s">
        <v>59</v>
      </c>
      <c r="D4" s="4" t="s">
        <v>59</v>
      </c>
    </row>
    <row r="5" spans="4:5" ht="12.75">
      <c r="D5" s="4" t="s">
        <v>69</v>
      </c>
      <c r="E5" s="4"/>
    </row>
    <row r="6" spans="3:5" ht="12.75">
      <c r="C6" s="2" t="s">
        <v>67</v>
      </c>
      <c r="D6" s="4" t="s">
        <v>94</v>
      </c>
      <c r="E6" s="4"/>
    </row>
    <row r="7" spans="3:5" ht="12.75">
      <c r="C7" s="2" t="s">
        <v>71</v>
      </c>
      <c r="D7" s="4" t="s">
        <v>72</v>
      </c>
      <c r="E7" s="4"/>
    </row>
    <row r="8" spans="3:5" ht="12.75">
      <c r="C8" s="2" t="s">
        <v>109</v>
      </c>
      <c r="D8" s="4" t="s">
        <v>110</v>
      </c>
      <c r="E8" s="4"/>
    </row>
    <row r="9" spans="3:5" ht="12.75">
      <c r="C9" s="2" t="s">
        <v>1</v>
      </c>
      <c r="D9" s="4" t="s">
        <v>1</v>
      </c>
      <c r="E9" s="1"/>
    </row>
    <row r="10" ht="12.75">
      <c r="D10" s="28"/>
    </row>
    <row r="11" spans="1:4" ht="12.75">
      <c r="A11" s="3" t="s">
        <v>35</v>
      </c>
      <c r="D11" s="28"/>
    </row>
    <row r="12" spans="1:4" ht="12.75">
      <c r="A12" t="s">
        <v>36</v>
      </c>
      <c r="C12" s="8">
        <v>-2179</v>
      </c>
      <c r="D12" s="9">
        <v>7832</v>
      </c>
    </row>
    <row r="13" spans="1:4" ht="12.75">
      <c r="A13" s="6" t="s">
        <v>37</v>
      </c>
      <c r="C13" s="8"/>
      <c r="D13" s="9"/>
    </row>
    <row r="14" spans="1:4" ht="12.75">
      <c r="A14" s="28" t="s">
        <v>101</v>
      </c>
      <c r="C14" s="8">
        <v>0</v>
      </c>
      <c r="D14" s="9">
        <v>0</v>
      </c>
    </row>
    <row r="15" spans="1:4" ht="12.75">
      <c r="A15" s="32" t="s">
        <v>100</v>
      </c>
      <c r="C15" s="8">
        <v>0</v>
      </c>
      <c r="D15" s="9">
        <v>0</v>
      </c>
    </row>
    <row r="16" spans="1:4" ht="12.75">
      <c r="A16" t="s">
        <v>38</v>
      </c>
      <c r="C16" s="8">
        <v>5543</v>
      </c>
      <c r="D16" s="9">
        <v>4222</v>
      </c>
    </row>
    <row r="17" spans="1:4" ht="12.75">
      <c r="A17" t="s">
        <v>39</v>
      </c>
      <c r="C17" s="8">
        <v>-6</v>
      </c>
      <c r="D17" s="9">
        <v>-11</v>
      </c>
    </row>
    <row r="18" spans="1:4" ht="12.75">
      <c r="A18" t="s">
        <v>102</v>
      </c>
      <c r="C18" s="8">
        <v>0</v>
      </c>
      <c r="D18" s="9">
        <v>0</v>
      </c>
    </row>
    <row r="19" spans="1:4" ht="12.75">
      <c r="A19" t="s">
        <v>14</v>
      </c>
      <c r="C19" s="8"/>
      <c r="D19" s="9"/>
    </row>
    <row r="20" spans="1:4" ht="12.75">
      <c r="A20" s="1" t="s">
        <v>65</v>
      </c>
      <c r="B20" t="s">
        <v>40</v>
      </c>
      <c r="C20" s="8">
        <v>4444</v>
      </c>
      <c r="D20" s="9">
        <v>791</v>
      </c>
    </row>
    <row r="21" spans="1:4" ht="12.75">
      <c r="A21" s="1" t="s">
        <v>65</v>
      </c>
      <c r="B21" t="s">
        <v>95</v>
      </c>
      <c r="C21" s="8">
        <v>0</v>
      </c>
      <c r="D21" s="9">
        <v>0</v>
      </c>
    </row>
    <row r="22" spans="1:4" ht="12.75">
      <c r="A22" s="1" t="s">
        <v>65</v>
      </c>
      <c r="B22" t="s">
        <v>99</v>
      </c>
      <c r="C22" s="8">
        <v>1393</v>
      </c>
      <c r="D22" s="9">
        <v>0</v>
      </c>
    </row>
    <row r="23" spans="1:4" ht="12.75">
      <c r="A23" t="s">
        <v>98</v>
      </c>
      <c r="C23" s="8">
        <v>3</v>
      </c>
      <c r="D23" s="9">
        <v>227</v>
      </c>
    </row>
    <row r="24" spans="3:4" ht="10.5" customHeight="1">
      <c r="C24" s="13"/>
      <c r="D24" s="14"/>
    </row>
    <row r="25" spans="1:4" ht="12.75">
      <c r="A25" s="3" t="s">
        <v>41</v>
      </c>
      <c r="C25" s="8">
        <f>SUM(C12:C23)</f>
        <v>9198</v>
      </c>
      <c r="D25" s="9">
        <f>SUM(D12:D23)</f>
        <v>13061</v>
      </c>
    </row>
    <row r="26" spans="3:4" ht="12.75">
      <c r="C26" s="8"/>
      <c r="D26" s="9"/>
    </row>
    <row r="27" spans="1:4" ht="12.75">
      <c r="A27" t="s">
        <v>78</v>
      </c>
      <c r="C27" s="8">
        <v>20891</v>
      </c>
      <c r="D27" s="9">
        <v>-23673</v>
      </c>
    </row>
    <row r="28" spans="1:4" ht="12.75">
      <c r="A28" t="s">
        <v>19</v>
      </c>
      <c r="C28" s="8">
        <v>-1671</v>
      </c>
      <c r="D28" s="9">
        <v>148</v>
      </c>
    </row>
    <row r="29" spans="1:4" ht="12.75">
      <c r="A29" t="s">
        <v>42</v>
      </c>
      <c r="C29" s="8">
        <v>-10840</v>
      </c>
      <c r="D29" s="9">
        <f>-15723+4375</f>
        <v>-11348</v>
      </c>
    </row>
    <row r="30" spans="1:4" ht="12.75">
      <c r="A30" t="s">
        <v>21</v>
      </c>
      <c r="C30" s="8">
        <v>-2990</v>
      </c>
      <c r="D30" s="9">
        <v>3820</v>
      </c>
    </row>
    <row r="31" spans="1:4" ht="12.75">
      <c r="A31" t="s">
        <v>22</v>
      </c>
      <c r="C31" s="8">
        <v>0</v>
      </c>
      <c r="D31" s="9">
        <v>-287</v>
      </c>
    </row>
    <row r="32" spans="1:4" ht="12.75">
      <c r="A32" t="s">
        <v>43</v>
      </c>
      <c r="C32" s="8">
        <v>-5826</v>
      </c>
      <c r="D32" s="9">
        <v>29008</v>
      </c>
    </row>
    <row r="33" spans="3:4" ht="10.5" customHeight="1">
      <c r="C33" s="13"/>
      <c r="D33" s="14"/>
    </row>
    <row r="34" spans="1:5" ht="12.75">
      <c r="A34" s="3" t="s">
        <v>54</v>
      </c>
      <c r="C34" s="8">
        <f>SUM(C25:C32)</f>
        <v>8762</v>
      </c>
      <c r="D34" s="9">
        <f>SUM(D25:D32)</f>
        <v>10729</v>
      </c>
      <c r="E34" s="29"/>
    </row>
    <row r="35" spans="3:4" ht="12.75">
      <c r="C35" s="8"/>
      <c r="D35" s="9"/>
    </row>
    <row r="36" spans="1:4" ht="12.75">
      <c r="A36" t="s">
        <v>55</v>
      </c>
      <c r="C36" s="8">
        <v>-2684</v>
      </c>
      <c r="D36" s="9">
        <v>-2635</v>
      </c>
    </row>
    <row r="37" spans="3:4" ht="10.5" customHeight="1">
      <c r="C37" s="13"/>
      <c r="D37" s="14"/>
    </row>
    <row r="38" spans="1:4" ht="12.75">
      <c r="A38" s="3" t="s">
        <v>44</v>
      </c>
      <c r="C38" s="27">
        <f>SUM(C34:C36)</f>
        <v>6078</v>
      </c>
      <c r="D38" s="10">
        <f>SUM(D34:D36)</f>
        <v>8094</v>
      </c>
    </row>
    <row r="39" spans="3:4" ht="12.75">
      <c r="C39" s="8"/>
      <c r="D39" s="9"/>
    </row>
    <row r="40" spans="1:4" ht="12.75">
      <c r="A40" s="3" t="s">
        <v>45</v>
      </c>
      <c r="C40" s="8"/>
      <c r="D40" s="9"/>
    </row>
    <row r="41" spans="1:4" ht="12.75">
      <c r="A41" t="s">
        <v>39</v>
      </c>
      <c r="C41" s="8">
        <f>-C17</f>
        <v>6</v>
      </c>
      <c r="D41" s="9">
        <f>-D17</f>
        <v>11</v>
      </c>
    </row>
    <row r="42" spans="1:4" ht="12.75">
      <c r="A42" t="s">
        <v>34</v>
      </c>
      <c r="C42" s="8">
        <v>0</v>
      </c>
      <c r="D42" s="9">
        <v>0</v>
      </c>
    </row>
    <row r="43" spans="1:3" ht="12.75">
      <c r="A43" t="s">
        <v>14</v>
      </c>
      <c r="C43" s="8"/>
    </row>
    <row r="44" spans="1:4" ht="12.75">
      <c r="A44" s="1" t="s">
        <v>65</v>
      </c>
      <c r="B44" t="s">
        <v>46</v>
      </c>
      <c r="C44" s="8">
        <v>-196</v>
      </c>
      <c r="D44" s="9">
        <v>-450</v>
      </c>
    </row>
    <row r="45" spans="1:4" ht="12.75">
      <c r="A45" s="1" t="s">
        <v>65</v>
      </c>
      <c r="B45" t="s">
        <v>93</v>
      </c>
      <c r="C45" s="8">
        <v>3114</v>
      </c>
      <c r="D45" s="9">
        <v>0</v>
      </c>
    </row>
    <row r="46" spans="1:4" ht="12.75">
      <c r="A46" t="s">
        <v>16</v>
      </c>
      <c r="C46" s="8">
        <f>-2004-18399</f>
        <v>-20403</v>
      </c>
      <c r="D46" s="9">
        <f>-3198-9573</f>
        <v>-12771</v>
      </c>
    </row>
    <row r="47" spans="1:4" ht="12.75">
      <c r="A47" t="s">
        <v>96</v>
      </c>
      <c r="C47" s="8">
        <v>0</v>
      </c>
      <c r="D47" s="9">
        <v>0</v>
      </c>
    </row>
    <row r="48" spans="3:4" ht="10.5" customHeight="1">
      <c r="C48" s="8"/>
      <c r="D48" s="9"/>
    </row>
    <row r="49" spans="1:4" ht="12.75">
      <c r="A49" s="3" t="s">
        <v>47</v>
      </c>
      <c r="C49" s="27">
        <f>SUM(C41:C48)</f>
        <v>-17479</v>
      </c>
      <c r="D49" s="10">
        <f>SUM(D41:D48)</f>
        <v>-13210</v>
      </c>
    </row>
    <row r="50" spans="3:4" ht="12.75">
      <c r="C50" s="8"/>
      <c r="D50" s="9"/>
    </row>
    <row r="51" spans="1:4" ht="12.75">
      <c r="A51" s="3" t="s">
        <v>48</v>
      </c>
      <c r="C51" s="8"/>
      <c r="D51" s="9"/>
    </row>
    <row r="52" spans="1:4" ht="12.75">
      <c r="A52" t="s">
        <v>49</v>
      </c>
      <c r="C52" s="8">
        <v>-2373</v>
      </c>
      <c r="D52" s="9">
        <v>-10672</v>
      </c>
    </row>
    <row r="53" spans="1:4" ht="12.75">
      <c r="A53" t="s">
        <v>51</v>
      </c>
      <c r="C53" s="8">
        <v>47621</v>
      </c>
      <c r="D53" s="9">
        <v>57798</v>
      </c>
    </row>
    <row r="54" spans="1:4" ht="12.75">
      <c r="A54" t="s">
        <v>81</v>
      </c>
      <c r="C54" s="8">
        <v>0</v>
      </c>
      <c r="D54" s="9">
        <v>78</v>
      </c>
    </row>
    <row r="55" spans="1:4" ht="12.75">
      <c r="A55" t="s">
        <v>83</v>
      </c>
      <c r="C55" s="8">
        <v>-37649</v>
      </c>
      <c r="D55" s="9">
        <v>-34292</v>
      </c>
    </row>
    <row r="56" spans="1:4" ht="12.75">
      <c r="A56" t="s">
        <v>82</v>
      </c>
      <c r="C56" s="8">
        <v>-535</v>
      </c>
      <c r="D56" s="9">
        <v>-71</v>
      </c>
    </row>
    <row r="57" spans="1:4" ht="12.75">
      <c r="A57" t="s">
        <v>50</v>
      </c>
      <c r="C57" s="8">
        <f>-C16</f>
        <v>-5543</v>
      </c>
      <c r="D57" s="9">
        <v>-4222</v>
      </c>
    </row>
    <row r="58" spans="1:4" ht="12.75">
      <c r="A58" t="s">
        <v>92</v>
      </c>
      <c r="C58" s="8">
        <v>0</v>
      </c>
      <c r="D58" s="9">
        <v>0</v>
      </c>
    </row>
    <row r="59" spans="1:4" ht="12.75">
      <c r="A59" t="s">
        <v>97</v>
      </c>
      <c r="C59" s="8">
        <v>1913</v>
      </c>
      <c r="D59" s="9">
        <v>0</v>
      </c>
    </row>
    <row r="60" spans="1:5" ht="12.75">
      <c r="A60" t="s">
        <v>103</v>
      </c>
      <c r="C60" s="8">
        <v>0</v>
      </c>
      <c r="D60" s="9">
        <v>0</v>
      </c>
      <c r="E60" s="29"/>
    </row>
    <row r="61" spans="1:4" ht="12.75">
      <c r="A61" t="s">
        <v>104</v>
      </c>
      <c r="C61" s="8">
        <v>0</v>
      </c>
      <c r="D61" s="9">
        <v>0</v>
      </c>
    </row>
    <row r="62" spans="3:4" ht="10.5" customHeight="1">
      <c r="C62" s="8"/>
      <c r="D62" s="9"/>
    </row>
    <row r="63" spans="1:4" ht="12.75">
      <c r="A63" s="3" t="s">
        <v>91</v>
      </c>
      <c r="B63" s="3"/>
      <c r="C63" s="27">
        <f>SUM(C52:C61)</f>
        <v>3434</v>
      </c>
      <c r="D63" s="10">
        <f>SUM(D52:D61)</f>
        <v>8619</v>
      </c>
    </row>
    <row r="64" spans="1:4" ht="12.75">
      <c r="A64" s="3"/>
      <c r="B64" s="3"/>
      <c r="C64" s="8"/>
      <c r="D64" s="9"/>
    </row>
    <row r="65" spans="1:4" ht="12.75">
      <c r="A65" s="3" t="s">
        <v>56</v>
      </c>
      <c r="B65" s="3"/>
      <c r="C65" s="8">
        <f>+C38+C49+C63</f>
        <v>-7967</v>
      </c>
      <c r="D65" s="9">
        <f>+D38+D49+D63</f>
        <v>3503</v>
      </c>
    </row>
    <row r="66" spans="1:4" ht="12.75">
      <c r="A66" s="3"/>
      <c r="B66" s="3"/>
      <c r="C66" s="8"/>
      <c r="D66" s="9"/>
    </row>
    <row r="67" spans="1:4" ht="12.75">
      <c r="A67" s="3" t="s">
        <v>57</v>
      </c>
      <c r="B67" s="3"/>
      <c r="C67" s="8"/>
      <c r="D67" s="9"/>
    </row>
    <row r="68" spans="1:4" ht="12.75">
      <c r="A68" s="2" t="s">
        <v>66</v>
      </c>
      <c r="B68" s="3" t="s">
        <v>52</v>
      </c>
      <c r="C68" s="8">
        <v>-15969</v>
      </c>
      <c r="D68" s="9">
        <v>-6959</v>
      </c>
    </row>
    <row r="69" spans="1:4" ht="12.75">
      <c r="A69" s="2"/>
      <c r="B69" s="3"/>
      <c r="C69" s="8"/>
      <c r="D69" s="9"/>
    </row>
    <row r="70" spans="1:4" ht="13.5" thickBot="1">
      <c r="A70" s="2" t="s">
        <v>66</v>
      </c>
      <c r="B70" s="3" t="s">
        <v>53</v>
      </c>
      <c r="C70" s="17">
        <f>SUM(C65:C68)</f>
        <v>-23936</v>
      </c>
      <c r="D70" s="15">
        <f>SUM(D65:D68)</f>
        <v>-3456</v>
      </c>
    </row>
    <row r="71" spans="3:5" ht="12.75">
      <c r="C71" s="3"/>
      <c r="E71" s="9"/>
    </row>
    <row r="72" spans="1:5" ht="12.75">
      <c r="A72" s="3" t="s">
        <v>124</v>
      </c>
      <c r="C72" s="3"/>
      <c r="E72" s="9"/>
    </row>
    <row r="73" spans="1:5" ht="12.75">
      <c r="A73" s="3" t="s">
        <v>120</v>
      </c>
      <c r="C73" s="3"/>
      <c r="E73" s="9"/>
    </row>
    <row r="74" spans="3:5" ht="12.75">
      <c r="C74" s="3"/>
      <c r="E74" s="9"/>
    </row>
    <row r="75" spans="3:5" ht="12.75">
      <c r="C75" s="3"/>
      <c r="E75" s="9"/>
    </row>
    <row r="76" spans="3:5" ht="12.75">
      <c r="C76" s="3"/>
      <c r="E76" s="9"/>
    </row>
    <row r="77" spans="3:5" ht="12.75">
      <c r="C77" s="3"/>
      <c r="E77" s="9"/>
    </row>
    <row r="78" spans="3:5" ht="12.75">
      <c r="C78" s="3"/>
      <c r="E78" s="9"/>
    </row>
    <row r="79" spans="3:5" ht="12.75">
      <c r="C79" s="3"/>
      <c r="E79" s="9"/>
    </row>
    <row r="80" spans="3:5" ht="12.75">
      <c r="C80" s="3"/>
      <c r="E80" s="9"/>
    </row>
    <row r="81" spans="3:5" ht="12.75">
      <c r="C81" s="3"/>
      <c r="E81" s="9"/>
    </row>
    <row r="82" spans="3:5" ht="12.75">
      <c r="C82" s="3"/>
      <c r="E82" s="9"/>
    </row>
    <row r="83" spans="3:5" ht="12.75">
      <c r="C83" s="3"/>
      <c r="E83" s="9"/>
    </row>
    <row r="84" ht="12.75">
      <c r="E84" s="9"/>
    </row>
    <row r="85" ht="12.75">
      <c r="E85" s="9"/>
    </row>
    <row r="86" ht="12.75">
      <c r="E86" s="9"/>
    </row>
    <row r="87" ht="12.75">
      <c r="E87" s="9"/>
    </row>
    <row r="88" ht="12.75">
      <c r="E88" s="9"/>
    </row>
    <row r="89" ht="12.75">
      <c r="E89" s="9"/>
    </row>
    <row r="90" ht="12.75">
      <c r="E90" s="9"/>
    </row>
    <row r="91" ht="12.75">
      <c r="E91" s="9"/>
    </row>
  </sheetData>
  <printOptions horizontalCentered="1"/>
  <pageMargins left="1.15" right="1.15" top="0.75" bottom="0.75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Ireka Construction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Ireka Construction Berhad</dc:creator>
  <cp:keywords/>
  <dc:description/>
  <cp:lastModifiedBy>ICB</cp:lastModifiedBy>
  <cp:lastPrinted>2004-08-27T07:02:21Z</cp:lastPrinted>
  <dcterms:created xsi:type="dcterms:W3CDTF">2002-11-01T02:02:35Z</dcterms:created>
  <dcterms:modified xsi:type="dcterms:W3CDTF">2004-08-27T07:04:26Z</dcterms:modified>
  <cp:category/>
  <cp:version/>
  <cp:contentType/>
  <cp:contentStatus/>
</cp:coreProperties>
</file>