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IS" sheetId="1" r:id="rId1"/>
    <sheet name="BS" sheetId="2" r:id="rId2"/>
    <sheet name="Statement of Changes in Equity" sheetId="3" r:id="rId3"/>
    <sheet name="CF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<sst xmlns="http://schemas.openxmlformats.org/spreadsheetml/2006/main" count="179" uniqueCount="124">
  <si>
    <t>IREKA CORPORATION BERHAD</t>
  </si>
  <si>
    <t>RM'000</t>
  </si>
  <si>
    <t>Revenue</t>
  </si>
  <si>
    <t>Other operating income</t>
  </si>
  <si>
    <t>Profit from operations</t>
  </si>
  <si>
    <t>Finance cost</t>
  </si>
  <si>
    <t>Minority interest</t>
  </si>
  <si>
    <t>Net profit for the period</t>
  </si>
  <si>
    <t xml:space="preserve"> - basic</t>
  </si>
  <si>
    <t>Share of results of jointly controlled entities</t>
  </si>
  <si>
    <t>Profit from ordinary activities before taxation</t>
  </si>
  <si>
    <t>Taxation</t>
  </si>
  <si>
    <t>Profit from ordinary activities after taxation</t>
  </si>
  <si>
    <t>Non-current assets</t>
  </si>
  <si>
    <t>Property, plant and equipment</t>
  </si>
  <si>
    <t>Other investments</t>
  </si>
  <si>
    <t>Land and development expenditure</t>
  </si>
  <si>
    <t>Goodwill on consolidation</t>
  </si>
  <si>
    <t>Current assets</t>
  </si>
  <si>
    <t>Inventories</t>
  </si>
  <si>
    <t>Trade and other receivables</t>
  </si>
  <si>
    <t>Amounts due from customers on contracts</t>
  </si>
  <si>
    <t>Amounts due from jointly controlled entities</t>
  </si>
  <si>
    <t>Deposits, cash and bank balances</t>
  </si>
  <si>
    <t>Trade and other payables</t>
  </si>
  <si>
    <t>Borrowings</t>
  </si>
  <si>
    <t>Bank overdrafts</t>
  </si>
  <si>
    <t>Net current assets</t>
  </si>
  <si>
    <t>Financed by :</t>
  </si>
  <si>
    <t>Share capital</t>
  </si>
  <si>
    <t>Reserves</t>
  </si>
  <si>
    <t>Shareholders' equity</t>
  </si>
  <si>
    <t>Minority interests</t>
  </si>
  <si>
    <t>Long term and deferred liabilities</t>
  </si>
  <si>
    <t>Deferred taxation</t>
  </si>
  <si>
    <t>Investment in jointly controlled entities</t>
  </si>
  <si>
    <t>Cash flow from operating activities</t>
  </si>
  <si>
    <t>Net profit from ordinary activities before taxation</t>
  </si>
  <si>
    <t>Adjustments for :</t>
  </si>
  <si>
    <t>Interest expenses</t>
  </si>
  <si>
    <t>Interest income</t>
  </si>
  <si>
    <t>Depreciation</t>
  </si>
  <si>
    <t>Gain on disposals</t>
  </si>
  <si>
    <t>Operating profit before working capital changes</t>
  </si>
  <si>
    <t>Receivables</t>
  </si>
  <si>
    <t>Payables</t>
  </si>
  <si>
    <t>Net cash flow generated from operating activities</t>
  </si>
  <si>
    <t>Cash flow from investing activities</t>
  </si>
  <si>
    <t>Additions</t>
  </si>
  <si>
    <t>Disposals</t>
  </si>
  <si>
    <t>Development property</t>
  </si>
  <si>
    <t>Net cash flow used in investing activities</t>
  </si>
  <si>
    <t>Cash flow from financing activities</t>
  </si>
  <si>
    <t>Borrowing costs capitalised</t>
  </si>
  <si>
    <t>Interest paid</t>
  </si>
  <si>
    <t>Drawdown of bank borrowings</t>
  </si>
  <si>
    <t>Net cash flow generated from/(used in) financing activities</t>
  </si>
  <si>
    <t>at start of year</t>
  </si>
  <si>
    <t>at end of year</t>
  </si>
  <si>
    <t>Net cash flow from operating activities</t>
  </si>
  <si>
    <t>Income tax paid</t>
  </si>
  <si>
    <t>Net increase in cash and cash equivalents</t>
  </si>
  <si>
    <t>Cash and cash equivalents</t>
  </si>
  <si>
    <t>Note:-</t>
  </si>
  <si>
    <t>Audited</t>
  </si>
  <si>
    <t>Unaudited</t>
  </si>
  <si>
    <t>Less : Current liabilities</t>
  </si>
  <si>
    <t>Share Capital</t>
  </si>
  <si>
    <t>Share Premium</t>
  </si>
  <si>
    <t>Retained Profits</t>
  </si>
  <si>
    <t>Total</t>
  </si>
  <si>
    <t xml:space="preserve"> - </t>
  </si>
  <si>
    <t xml:space="preserve"> -</t>
  </si>
  <si>
    <t>Current Year</t>
  </si>
  <si>
    <t>Quarter</t>
  </si>
  <si>
    <t>Preceding Year</t>
  </si>
  <si>
    <t xml:space="preserve">Corresponding </t>
  </si>
  <si>
    <t>To Date</t>
  </si>
  <si>
    <t>Period</t>
  </si>
  <si>
    <t>Current Quarter</t>
  </si>
  <si>
    <t>As At Preceding</t>
  </si>
  <si>
    <t>Financial End</t>
  </si>
  <si>
    <t>As At End Of</t>
  </si>
  <si>
    <t>Earnings per share (sen) :</t>
  </si>
  <si>
    <t>31.3.2003</t>
  </si>
  <si>
    <t>Development properties</t>
  </si>
  <si>
    <t xml:space="preserve">Operating expenses </t>
  </si>
  <si>
    <t xml:space="preserve"> - fully diluted</t>
  </si>
  <si>
    <t>Balance as at 1.4.2002</t>
  </si>
  <si>
    <t xml:space="preserve">There are no comparative figures as this is the first interim financial statement prepared in compliance with </t>
  </si>
  <si>
    <t>MASB 26 Interim Financial Reporting.</t>
  </si>
  <si>
    <t>a</t>
  </si>
  <si>
    <t>Share of profits of jointly controlled entities</t>
  </si>
  <si>
    <t>Drawdown of hire purchase/lease finance</t>
  </si>
  <si>
    <t>Repayment of hire purchase/lease finance</t>
  </si>
  <si>
    <t>Repayment of bank borrowings</t>
  </si>
  <si>
    <t>(The Condensed Consolidated Income Statements should be read in conjuction with the</t>
  </si>
  <si>
    <t xml:space="preserve"> Annual Financial Report of the Group for the year ended 31 March 2002)</t>
  </si>
  <si>
    <t xml:space="preserve">(The Condensed Consolidated Balance Sheets should be read in conjuction with the </t>
  </si>
  <si>
    <t>(The Condensed Consolidated Statements of Changes in Equity should be read in conjuction</t>
  </si>
  <si>
    <t xml:space="preserve"> with the Annual Financial Report of the Group for the year ended 31 March 2002)</t>
  </si>
  <si>
    <t xml:space="preserve"> the Annual Financial Report of the Group for the year ended 31 March 2002)</t>
  </si>
  <si>
    <t xml:space="preserve">(The Condensed Consolidated Cash Flow Statements should be read in conjuction with </t>
  </si>
  <si>
    <t>N/A</t>
  </si>
  <si>
    <t xml:space="preserve">Condensed Consolidated Statement of Changes in Equity for the </t>
  </si>
  <si>
    <t>Deposits received from property development projects</t>
  </si>
  <si>
    <t>Other Information:-</t>
  </si>
  <si>
    <t>Gross interest income</t>
  </si>
  <si>
    <t>Gross interest expense</t>
  </si>
  <si>
    <t>Net tangible assets per share (RM)</t>
  </si>
  <si>
    <t xml:space="preserve">Issue of shares </t>
  </si>
  <si>
    <t>Other investment</t>
  </si>
  <si>
    <t>Proceeds from issue of shares</t>
  </si>
  <si>
    <t>Property development expenditure</t>
  </si>
  <si>
    <t>Dividend paid</t>
  </si>
  <si>
    <t>Condensed Consolidated Income Statements for the Quarter Ended 31 March 2003</t>
  </si>
  <si>
    <t>31.3.2002</t>
  </si>
  <si>
    <t>Condensed Consolidated Balance Sheet for the Quarter Ended 31 March 2003</t>
  </si>
  <si>
    <t>Quarter Ended 31 March 2003</t>
  </si>
  <si>
    <t>12 months ended 31.3.2003</t>
  </si>
  <si>
    <t>Balance as at 31.3.2003</t>
  </si>
  <si>
    <t>Condensed Consolidated Cash Flow Statement for the Quarter Ended 31 March 2003</t>
  </si>
  <si>
    <t>Other payables</t>
  </si>
  <si>
    <t>Amortisation of Goodwill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</si>
</sst>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#,##0.0_);\(#,##0.0\)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39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39" fontId="0" fillId="0" borderId="0" xfId="0" applyAlignment="1">
      <alignment/>
    </xf>
    <xf numFmtId="39" fontId="0" fillId="0" borderId="0" xfId="0" applyAlignment="1">
      <alignment horizontal="center"/>
    </xf>
    <xf numFmtId="39" fontId="1" fillId="0" borderId="0" xfId="0" applyFont="1" applyAlignment="1">
      <alignment horizontal="center"/>
    </xf>
    <xf numFmtId="39" fontId="1" fillId="0" borderId="0" xfId="0" applyFont="1" applyAlignment="1">
      <alignment/>
    </xf>
    <xf numFmtId="39" fontId="0" fillId="0" borderId="0" xfId="0" applyFont="1" applyAlignment="1">
      <alignment horizontal="center"/>
    </xf>
    <xf numFmtId="39" fontId="2" fillId="0" borderId="0" xfId="0" applyFont="1" applyAlignment="1">
      <alignment/>
    </xf>
    <xf numFmtId="39" fontId="3" fillId="0" borderId="0" xfId="0" applyFont="1" applyAlignment="1">
      <alignment/>
    </xf>
    <xf numFmtId="39" fontId="4" fillId="0" borderId="0" xfId="0" applyFont="1" applyAlignment="1">
      <alignment/>
    </xf>
    <xf numFmtId="165" fontId="1" fillId="0" borderId="0" xfId="15" applyNumberFormat="1" applyFont="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1" fillId="0" borderId="0" xfId="15" applyNumberFormat="1" applyFont="1" applyBorder="1" applyAlignment="1">
      <alignment/>
    </xf>
    <xf numFmtId="165" fontId="0" fillId="0" borderId="0" xfId="15" applyNumberFormat="1" applyBorder="1" applyAlignment="1">
      <alignment/>
    </xf>
    <xf numFmtId="165" fontId="1" fillId="0" borderId="2" xfId="15" applyNumberFormat="1" applyFon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0" xfId="15" applyNumberFormat="1" applyFont="1" applyAlignment="1">
      <alignment/>
    </xf>
    <xf numFmtId="165" fontId="1" fillId="0" borderId="3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165" fontId="0" fillId="0" borderId="0" xfId="15" applyNumberFormat="1" applyFont="1" applyAlignment="1">
      <alignment horizontal="right"/>
    </xf>
    <xf numFmtId="43" fontId="0" fillId="0" borderId="0" xfId="15" applyNumberFormat="1" applyAlignment="1">
      <alignment/>
    </xf>
    <xf numFmtId="165" fontId="0" fillId="0" borderId="0" xfId="15" applyNumberFormat="1" applyFont="1" applyAlignment="1">
      <alignment/>
    </xf>
    <xf numFmtId="43" fontId="1" fillId="0" borderId="4" xfId="15" applyNumberFormat="1" applyFont="1" applyBorder="1" applyAlignment="1">
      <alignment/>
    </xf>
    <xf numFmtId="43" fontId="0" fillId="0" borderId="4" xfId="15" applyNumberFormat="1" applyBorder="1" applyAlignment="1">
      <alignment/>
    </xf>
    <xf numFmtId="165" fontId="7" fillId="0" borderId="0" xfId="20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0" fillId="0" borderId="3" xfId="15" applyNumberFormat="1" applyFont="1" applyBorder="1" applyAlignment="1">
      <alignment/>
    </xf>
    <xf numFmtId="165" fontId="0" fillId="0" borderId="4" xfId="15" applyNumberFormat="1" applyFont="1" applyBorder="1" applyAlignment="1">
      <alignment/>
    </xf>
    <xf numFmtId="165" fontId="1" fillId="0" borderId="1" xfId="15" applyNumberFormat="1" applyFont="1" applyBorder="1" applyAlignment="1">
      <alignment/>
    </xf>
    <xf numFmtId="39" fontId="0" fillId="0" borderId="0" xfId="0" applyFont="1" applyAlignment="1">
      <alignment/>
    </xf>
    <xf numFmtId="165" fontId="0" fillId="0" borderId="0" xfId="0" applyNumberFormat="1" applyAlignment="1">
      <alignment/>
    </xf>
    <xf numFmtId="39" fontId="0" fillId="0" borderId="0" xfId="0" applyAlignment="1">
      <alignment horizontal="left"/>
    </xf>
    <xf numFmtId="165" fontId="1" fillId="0" borderId="0" xfId="15" applyNumberFormat="1" applyFont="1" applyAlignment="1">
      <alignment horizontal="right"/>
    </xf>
    <xf numFmtId="37" fontId="1" fillId="0" borderId="0" xfId="0" applyNumberFormat="1" applyFont="1" applyAlignment="1">
      <alignment/>
    </xf>
    <xf numFmtId="39" fontId="1" fillId="0" borderId="0" xfId="0" applyFont="1" applyAlignment="1">
      <alignment horizontal="right"/>
    </xf>
    <xf numFmtId="37" fontId="1" fillId="0" borderId="5" xfId="0" applyNumberFormat="1" applyFont="1" applyBorder="1" applyAlignment="1">
      <alignment/>
    </xf>
    <xf numFmtId="37" fontId="1" fillId="0" borderId="3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-@sum(115751230.63+7067514.88+2974206.17)/100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3"/>
  <sheetViews>
    <sheetView tabSelected="1" workbookViewId="0" topLeftCell="A37">
      <selection activeCell="C57" sqref="C57"/>
    </sheetView>
  </sheetViews>
  <sheetFormatPr defaultColWidth="9.140625" defaultRowHeight="12.75"/>
  <cols>
    <col min="1" max="1" width="6.421875" style="0" customWidth="1"/>
    <col min="2" max="2" width="38.421875" style="0" customWidth="1"/>
    <col min="3" max="3" width="14.8515625" style="3" customWidth="1"/>
    <col min="4" max="4" width="14.7109375" style="0" customWidth="1"/>
    <col min="5" max="5" width="15.28125" style="3" customWidth="1"/>
    <col min="6" max="6" width="14.57421875" style="0" customWidth="1"/>
    <col min="7" max="7" width="15.7109375" style="0" customWidth="1"/>
  </cols>
  <sheetData>
    <row r="1" ht="15.75">
      <c r="B1" s="5" t="s">
        <v>0</v>
      </c>
    </row>
    <row r="2" ht="15.75">
      <c r="B2" s="5" t="s">
        <v>115</v>
      </c>
    </row>
    <row r="3" ht="15.75">
      <c r="B3" s="5"/>
    </row>
    <row r="4" ht="15.75">
      <c r="B4" s="5"/>
    </row>
    <row r="6" spans="3:6" ht="12.75">
      <c r="C6" s="2" t="s">
        <v>65</v>
      </c>
      <c r="D6" s="1" t="s">
        <v>64</v>
      </c>
      <c r="E6" s="2" t="s">
        <v>65</v>
      </c>
      <c r="F6" s="1" t="s">
        <v>64</v>
      </c>
    </row>
    <row r="7" spans="3:6" ht="12.75">
      <c r="C7" s="2"/>
      <c r="D7" s="4" t="s">
        <v>75</v>
      </c>
      <c r="E7" s="2"/>
      <c r="F7" s="4" t="s">
        <v>75</v>
      </c>
    </row>
    <row r="8" spans="3:6" ht="12.75">
      <c r="C8" s="2" t="s">
        <v>73</v>
      </c>
      <c r="D8" s="4" t="s">
        <v>76</v>
      </c>
      <c r="E8" s="2" t="s">
        <v>73</v>
      </c>
      <c r="F8" s="4" t="s">
        <v>76</v>
      </c>
    </row>
    <row r="9" spans="3:7" ht="12.75">
      <c r="C9" s="2" t="s">
        <v>74</v>
      </c>
      <c r="D9" s="4" t="s">
        <v>74</v>
      </c>
      <c r="E9" s="2" t="s">
        <v>77</v>
      </c>
      <c r="F9" s="4" t="s">
        <v>78</v>
      </c>
      <c r="G9" s="1"/>
    </row>
    <row r="10" spans="3:7" ht="12.75">
      <c r="C10" s="2" t="s">
        <v>84</v>
      </c>
      <c r="D10" s="1" t="s">
        <v>116</v>
      </c>
      <c r="E10" s="2" t="s">
        <v>84</v>
      </c>
      <c r="F10" s="1" t="s">
        <v>116</v>
      </c>
      <c r="G10" s="1"/>
    </row>
    <row r="11" spans="3:7" ht="12.75">
      <c r="C11" s="2" t="s">
        <v>1</v>
      </c>
      <c r="D11" s="1" t="s">
        <v>1</v>
      </c>
      <c r="E11" s="2" t="s">
        <v>1</v>
      </c>
      <c r="F11" s="1" t="s">
        <v>1</v>
      </c>
      <c r="G11" s="1"/>
    </row>
    <row r="13" spans="2:6" ht="12.75">
      <c r="B13" t="s">
        <v>2</v>
      </c>
      <c r="C13" s="33">
        <v>98835</v>
      </c>
      <c r="D13" s="9">
        <v>78708</v>
      </c>
      <c r="E13" s="8">
        <v>313161</v>
      </c>
      <c r="F13" s="9">
        <v>217481</v>
      </c>
    </row>
    <row r="14" spans="4:6" ht="12.75">
      <c r="D14" s="9"/>
      <c r="E14" s="8"/>
      <c r="F14" s="9"/>
    </row>
    <row r="15" spans="2:6" ht="12.75">
      <c r="B15" t="s">
        <v>86</v>
      </c>
      <c r="C15" s="33">
        <v>-91934.79483</v>
      </c>
      <c r="D15" s="9">
        <f>-SUM(78708+375-8269+1781)</f>
        <v>-72595</v>
      </c>
      <c r="E15" s="8">
        <v>-288199.51139</v>
      </c>
      <c r="F15" s="24">
        <f>-SUM(217481-17799+809+4149)</f>
        <v>-204640</v>
      </c>
    </row>
    <row r="16" spans="4:6" ht="12.75">
      <c r="D16" s="9"/>
      <c r="E16" s="8"/>
      <c r="F16" s="9"/>
    </row>
    <row r="17" spans="2:6" ht="12.75">
      <c r="B17" t="s">
        <v>3</v>
      </c>
      <c r="C17" s="33">
        <v>92</v>
      </c>
      <c r="D17" s="9">
        <v>375</v>
      </c>
      <c r="E17" s="8">
        <v>578</v>
      </c>
      <c r="F17" s="9">
        <v>809</v>
      </c>
    </row>
    <row r="18" spans="4:6" ht="12.75">
      <c r="D18" s="14"/>
      <c r="E18" s="13"/>
      <c r="F18" s="14"/>
    </row>
    <row r="19" spans="2:6" ht="12.75">
      <c r="B19" t="s">
        <v>4</v>
      </c>
      <c r="C19" s="35">
        <v>6992.205170000001</v>
      </c>
      <c r="D19" s="9">
        <f>SUM(D13:D17)</f>
        <v>6488</v>
      </c>
      <c r="E19" s="8">
        <v>25539.48861</v>
      </c>
      <c r="F19" s="9">
        <f>SUM(F13:F17)</f>
        <v>13650</v>
      </c>
    </row>
    <row r="20" spans="4:6" ht="12.75">
      <c r="D20" s="9"/>
      <c r="E20" s="8"/>
      <c r="F20" s="9"/>
    </row>
    <row r="21" spans="2:6" ht="12.75">
      <c r="B21" t="s">
        <v>5</v>
      </c>
      <c r="C21" s="33">
        <v>-6224</v>
      </c>
      <c r="D21" s="9">
        <v>-3965</v>
      </c>
      <c r="E21" s="8">
        <v>-16205</v>
      </c>
      <c r="F21" s="9">
        <v>-9947</v>
      </c>
    </row>
    <row r="22" spans="4:6" ht="12.75">
      <c r="D22" s="9"/>
      <c r="E22" s="8"/>
      <c r="F22" s="9"/>
    </row>
    <row r="23" spans="2:6" ht="12.75">
      <c r="B23" t="s">
        <v>9</v>
      </c>
      <c r="C23" s="33">
        <v>713</v>
      </c>
      <c r="D23" s="9">
        <v>769</v>
      </c>
      <c r="E23" s="8">
        <v>968</v>
      </c>
      <c r="F23" s="9">
        <v>566</v>
      </c>
    </row>
    <row r="24" spans="4:6" ht="12.75">
      <c r="D24" s="14"/>
      <c r="E24" s="13"/>
      <c r="F24" s="14"/>
    </row>
    <row r="25" spans="2:6" ht="12.75">
      <c r="B25" t="s">
        <v>10</v>
      </c>
      <c r="C25" s="35">
        <v>1481.205170000001</v>
      </c>
      <c r="D25" s="9">
        <f>SUM(D19:D23)</f>
        <v>3292</v>
      </c>
      <c r="E25" s="8">
        <v>10302.48861</v>
      </c>
      <c r="F25" s="9">
        <f>SUM(F19:F23)</f>
        <v>4269</v>
      </c>
    </row>
    <row r="26" spans="4:6" ht="12.75">
      <c r="D26" s="9"/>
      <c r="E26" s="8"/>
      <c r="F26" s="9"/>
    </row>
    <row r="27" spans="2:6" ht="12.75">
      <c r="B27" t="s">
        <v>11</v>
      </c>
      <c r="C27" s="33">
        <v>-866</v>
      </c>
      <c r="D27" s="9">
        <v>-1507</v>
      </c>
      <c r="E27" s="8">
        <v>-2772</v>
      </c>
      <c r="F27" s="9">
        <v>-2458</v>
      </c>
    </row>
    <row r="28" spans="4:6" ht="12.75">
      <c r="D28" s="14"/>
      <c r="E28" s="13"/>
      <c r="F28" s="14"/>
    </row>
    <row r="29" spans="2:6" ht="12.75">
      <c r="B29" t="s">
        <v>12</v>
      </c>
      <c r="C29" s="35">
        <v>615.2051700000011</v>
      </c>
      <c r="D29" s="9">
        <f>SUM(D25:D27)</f>
        <v>1785</v>
      </c>
      <c r="E29" s="8">
        <v>7530.48861</v>
      </c>
      <c r="F29" s="9">
        <f>SUM(F25:F27)</f>
        <v>1811</v>
      </c>
    </row>
    <row r="30" spans="4:6" ht="12.75">
      <c r="D30" s="9"/>
      <c r="E30" s="8"/>
      <c r="F30" s="9"/>
    </row>
    <row r="31" spans="2:6" ht="12.75">
      <c r="B31" t="s">
        <v>6</v>
      </c>
      <c r="C31" s="33">
        <v>-1</v>
      </c>
      <c r="D31" s="9">
        <v>0</v>
      </c>
      <c r="E31" s="8">
        <v>-1</v>
      </c>
      <c r="F31" s="9">
        <v>0</v>
      </c>
    </row>
    <row r="32" spans="4:6" ht="12.75">
      <c r="D32" s="14"/>
      <c r="E32" s="13"/>
      <c r="F32" s="14"/>
    </row>
    <row r="33" spans="2:6" ht="13.5" thickBot="1">
      <c r="B33" t="s">
        <v>7</v>
      </c>
      <c r="C33" s="36">
        <v>614.2051700000011</v>
      </c>
      <c r="D33" s="15">
        <f>SUM(D29:D31)</f>
        <v>1785</v>
      </c>
      <c r="E33" s="17">
        <v>7529.48861</v>
      </c>
      <c r="F33" s="15">
        <f>SUM(F29:F31)</f>
        <v>1811</v>
      </c>
    </row>
    <row r="34" spans="4:6" ht="12.75">
      <c r="D34" s="9"/>
      <c r="E34" s="8"/>
      <c r="F34" s="9"/>
    </row>
    <row r="35" spans="4:6" ht="12.75">
      <c r="D35" s="9"/>
      <c r="E35" s="8"/>
      <c r="F35" s="9"/>
    </row>
    <row r="36" spans="2:6" ht="12.75">
      <c r="B36" t="s">
        <v>83</v>
      </c>
      <c r="D36" s="9"/>
      <c r="E36" s="8"/>
      <c r="F36" s="9"/>
    </row>
    <row r="37" spans="2:6" ht="12.75">
      <c r="B37" t="s">
        <v>8</v>
      </c>
      <c r="C37" s="3">
        <v>0.59</v>
      </c>
      <c r="D37" s="20">
        <v>2.6</v>
      </c>
      <c r="E37" s="18">
        <v>9.556944099423978</v>
      </c>
      <c r="F37" s="20">
        <v>2.64</v>
      </c>
    </row>
    <row r="38" spans="2:6" ht="12.75">
      <c r="B38" t="s">
        <v>87</v>
      </c>
      <c r="C38" s="34" t="s">
        <v>103</v>
      </c>
      <c r="D38" s="19" t="s">
        <v>103</v>
      </c>
      <c r="E38" s="32" t="s">
        <v>103</v>
      </c>
      <c r="F38" s="19" t="s">
        <v>103</v>
      </c>
    </row>
    <row r="39" spans="4:6" ht="12.75">
      <c r="D39" s="9"/>
      <c r="E39" s="8"/>
      <c r="F39" s="9"/>
    </row>
    <row r="40" spans="4:6" ht="12.75">
      <c r="D40" s="9"/>
      <c r="E40" s="8"/>
      <c r="F40" s="9"/>
    </row>
    <row r="41" spans="4:6" ht="12.75">
      <c r="D41" s="9"/>
      <c r="E41" s="8"/>
      <c r="F41" s="9"/>
    </row>
    <row r="42" spans="4:6" ht="12.75">
      <c r="D42" s="9"/>
      <c r="E42" s="8"/>
      <c r="F42" s="9"/>
    </row>
    <row r="43" spans="2:6" ht="15.75">
      <c r="B43" s="5" t="s">
        <v>96</v>
      </c>
      <c r="D43" s="9"/>
      <c r="E43" s="8"/>
      <c r="F43" s="9"/>
    </row>
    <row r="44" spans="2:6" ht="15.75">
      <c r="B44" s="5" t="s">
        <v>97</v>
      </c>
      <c r="D44" s="9"/>
      <c r="E44" s="8"/>
      <c r="F44" s="9"/>
    </row>
    <row r="45" spans="4:6" ht="12.75">
      <c r="D45" s="9"/>
      <c r="E45" s="8"/>
      <c r="F45" s="9"/>
    </row>
    <row r="46" spans="4:6" ht="12.75">
      <c r="D46" s="9"/>
      <c r="E46" s="8"/>
      <c r="F46" s="9"/>
    </row>
    <row r="47" spans="4:6" ht="12.75">
      <c r="D47" s="9"/>
      <c r="E47" s="8"/>
      <c r="F47" s="9"/>
    </row>
    <row r="48" spans="2:6" ht="12.75">
      <c r="B48" s="3" t="s">
        <v>106</v>
      </c>
      <c r="D48" s="9"/>
      <c r="E48" s="8"/>
      <c r="F48" s="9"/>
    </row>
    <row r="49" spans="4:6" ht="12.75">
      <c r="D49" s="9"/>
      <c r="E49" s="8"/>
      <c r="F49" s="9"/>
    </row>
    <row r="50" spans="2:6" ht="12.75">
      <c r="B50" t="s">
        <v>4</v>
      </c>
      <c r="C50" s="33">
        <v>6992.205170000001</v>
      </c>
      <c r="D50" s="21">
        <f>+D19</f>
        <v>6488</v>
      </c>
      <c r="E50" s="8">
        <v>25539.48861</v>
      </c>
      <c r="F50" s="21">
        <f>+F19</f>
        <v>13650</v>
      </c>
    </row>
    <row r="51" spans="4:6" ht="12.75">
      <c r="D51" s="9"/>
      <c r="E51" s="8"/>
      <c r="F51" s="9"/>
    </row>
    <row r="52" spans="2:6" ht="12.75">
      <c r="B52" t="s">
        <v>107</v>
      </c>
      <c r="C52" s="33">
        <v>73.1711600000001</v>
      </c>
      <c r="D52" s="9">
        <v>0</v>
      </c>
      <c r="E52" s="8">
        <v>1425.46551</v>
      </c>
      <c r="F52" s="9">
        <v>34</v>
      </c>
    </row>
    <row r="53" spans="4:6" ht="12.75">
      <c r="D53" s="9"/>
      <c r="E53" s="8"/>
      <c r="F53" s="9"/>
    </row>
    <row r="54" spans="2:6" ht="12.75">
      <c r="B54" t="s">
        <v>108</v>
      </c>
      <c r="C54" s="33">
        <v>6288.024290000001</v>
      </c>
      <c r="D54" s="9">
        <f>-D21</f>
        <v>3965</v>
      </c>
      <c r="E54" s="8">
        <v>17582.71224</v>
      </c>
      <c r="F54" s="9">
        <f>-SUM(+F21-F52)</f>
        <v>9981</v>
      </c>
    </row>
    <row r="55" spans="4:6" ht="12.75">
      <c r="D55" s="9"/>
      <c r="E55" s="8"/>
      <c r="F55" s="9"/>
    </row>
    <row r="56" spans="4:6" ht="12.75">
      <c r="D56" s="9"/>
      <c r="E56" s="8"/>
      <c r="F56" s="9"/>
    </row>
    <row r="57" spans="4:6" ht="12.75">
      <c r="D57" s="9"/>
      <c r="E57" s="8"/>
      <c r="F57" s="9"/>
    </row>
    <row r="58" spans="4:6" ht="12.75">
      <c r="D58" s="9"/>
      <c r="E58" s="8"/>
      <c r="F58" s="9"/>
    </row>
    <row r="59" spans="4:6" ht="12.75">
      <c r="D59" s="9"/>
      <c r="E59" s="8"/>
      <c r="F59" s="9"/>
    </row>
    <row r="60" spans="4:6" ht="12.75">
      <c r="D60" s="9"/>
      <c r="E60" s="8"/>
      <c r="F60" s="9"/>
    </row>
    <row r="61" spans="4:6" ht="12.75">
      <c r="D61" s="9"/>
      <c r="E61" s="8"/>
      <c r="F61" s="9"/>
    </row>
    <row r="62" spans="4:6" ht="12.75">
      <c r="D62" s="9"/>
      <c r="E62" s="8"/>
      <c r="F62" s="9"/>
    </row>
    <row r="63" spans="4:6" ht="12.75">
      <c r="D63" s="9"/>
      <c r="E63" s="8"/>
      <c r="F63" s="9"/>
    </row>
    <row r="64" spans="4:6" ht="12.75">
      <c r="D64" s="9"/>
      <c r="E64" s="8"/>
      <c r="F64" s="9"/>
    </row>
    <row r="65" spans="4:6" ht="12.75">
      <c r="D65" s="9"/>
      <c r="E65" s="8"/>
      <c r="F65" s="9"/>
    </row>
    <row r="66" spans="4:6" ht="12.75">
      <c r="D66" s="9"/>
      <c r="E66" s="8"/>
      <c r="F66" s="9"/>
    </row>
    <row r="67" spans="4:6" ht="12.75">
      <c r="D67" s="9"/>
      <c r="E67" s="8"/>
      <c r="F67" s="9"/>
    </row>
    <row r="68" spans="4:6" ht="12.75">
      <c r="D68" s="9"/>
      <c r="E68" s="8"/>
      <c r="F68" s="9"/>
    </row>
    <row r="69" spans="4:6" ht="12.75">
      <c r="D69" s="9"/>
      <c r="E69" s="8"/>
      <c r="F69" s="9"/>
    </row>
    <row r="70" spans="4:6" ht="12.75">
      <c r="D70" s="9"/>
      <c r="E70" s="8"/>
      <c r="F70" s="9"/>
    </row>
    <row r="71" spans="4:6" ht="12.75">
      <c r="D71" s="9"/>
      <c r="E71" s="8"/>
      <c r="F71" s="9"/>
    </row>
    <row r="72" spans="4:6" ht="12.75">
      <c r="D72" s="9"/>
      <c r="E72" s="8"/>
      <c r="F72" s="9"/>
    </row>
    <row r="73" spans="4:6" ht="12.75">
      <c r="D73" s="9"/>
      <c r="E73" s="8"/>
      <c r="F73" s="9"/>
    </row>
    <row r="74" spans="4:6" ht="12.75">
      <c r="D74" s="9"/>
      <c r="E74" s="8"/>
      <c r="F74" s="9"/>
    </row>
    <row r="75" spans="4:6" ht="12.75">
      <c r="D75" s="9"/>
      <c r="E75" s="8"/>
      <c r="F75" s="9"/>
    </row>
    <row r="76" spans="4:6" ht="12.75">
      <c r="D76" s="9"/>
      <c r="E76" s="8"/>
      <c r="F76" s="9"/>
    </row>
    <row r="77" spans="4:6" ht="12.75">
      <c r="D77" s="9"/>
      <c r="E77" s="8"/>
      <c r="F77" s="9"/>
    </row>
    <row r="78" spans="4:6" ht="12.75">
      <c r="D78" s="9"/>
      <c r="E78" s="8"/>
      <c r="F78" s="9"/>
    </row>
    <row r="79" spans="4:6" ht="12.75">
      <c r="D79" s="9"/>
      <c r="E79" s="8"/>
      <c r="F79" s="9"/>
    </row>
    <row r="80" spans="4:6" ht="12.75">
      <c r="D80" s="9"/>
      <c r="E80" s="8"/>
      <c r="F80" s="9"/>
    </row>
    <row r="81" spans="4:6" ht="12.75">
      <c r="D81" s="9"/>
      <c r="E81" s="8"/>
      <c r="F81" s="9"/>
    </row>
    <row r="82" spans="4:6" ht="12.75">
      <c r="D82" s="9"/>
      <c r="E82" s="8"/>
      <c r="F82" s="9"/>
    </row>
    <row r="83" spans="4:6" ht="12.75">
      <c r="D83" s="9"/>
      <c r="E83" s="8"/>
      <c r="F83" s="9"/>
    </row>
  </sheetData>
  <hyperlinks>
    <hyperlink ref="F15" r:id="rId1" display="-@sum(115751230.63+7067514.88+2974206.17)/1000"/>
  </hyperlinks>
  <printOptions/>
  <pageMargins left="0.75" right="0.75" top="1" bottom="1" header="0.5" footer="0.5"/>
  <pageSetup horizontalDpi="600" verticalDpi="600" orientation="portrait" paperSize="9" scale="8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27"/>
  <sheetViews>
    <sheetView workbookViewId="0" topLeftCell="A32">
      <selection activeCell="B40" sqref="B40"/>
    </sheetView>
  </sheetViews>
  <sheetFormatPr defaultColWidth="9.140625" defaultRowHeight="12.75"/>
  <cols>
    <col min="1" max="1" width="11.28125" style="0" customWidth="1"/>
    <col min="2" max="2" width="40.7109375" style="0" customWidth="1"/>
    <col min="3" max="6" width="15.7109375" style="0" customWidth="1"/>
  </cols>
  <sheetData>
    <row r="1" ht="15.75">
      <c r="B1" s="5" t="s">
        <v>0</v>
      </c>
    </row>
    <row r="2" ht="15.75">
      <c r="B2" s="5" t="s">
        <v>117</v>
      </c>
    </row>
    <row r="3" ht="15.75">
      <c r="B3" s="5"/>
    </row>
    <row r="5" spans="4:5" ht="12.75">
      <c r="D5" s="2" t="s">
        <v>65</v>
      </c>
      <c r="E5" s="1" t="s">
        <v>64</v>
      </c>
    </row>
    <row r="6" spans="3:5" ht="12.75">
      <c r="C6" s="2"/>
      <c r="D6" s="2" t="s">
        <v>82</v>
      </c>
      <c r="E6" s="4" t="s">
        <v>80</v>
      </c>
    </row>
    <row r="7" spans="3:5" ht="12.75">
      <c r="C7" s="2"/>
      <c r="D7" s="2" t="s">
        <v>79</v>
      </c>
      <c r="E7" s="4" t="s">
        <v>81</v>
      </c>
    </row>
    <row r="8" spans="3:5" ht="12.75">
      <c r="C8" s="2"/>
      <c r="D8" s="2" t="s">
        <v>84</v>
      </c>
      <c r="E8" s="1" t="s">
        <v>116</v>
      </c>
    </row>
    <row r="9" spans="3:5" ht="12.75">
      <c r="C9" s="2"/>
      <c r="D9" s="2" t="s">
        <v>1</v>
      </c>
      <c r="E9" s="1" t="s">
        <v>1</v>
      </c>
    </row>
    <row r="10" ht="12.75">
      <c r="D10" s="3"/>
    </row>
    <row r="11" spans="2:4" ht="12.75">
      <c r="B11" s="3" t="s">
        <v>13</v>
      </c>
      <c r="D11" s="3"/>
    </row>
    <row r="12" spans="2:5" ht="12.75">
      <c r="B12" t="s">
        <v>14</v>
      </c>
      <c r="D12" s="8">
        <v>31845</v>
      </c>
      <c r="E12" s="9">
        <v>25322</v>
      </c>
    </row>
    <row r="13" spans="2:5" ht="12.75">
      <c r="B13" t="s">
        <v>35</v>
      </c>
      <c r="D13" s="8">
        <v>140</v>
      </c>
      <c r="E13" s="9">
        <v>706</v>
      </c>
    </row>
    <row r="14" spans="2:5" ht="12.75">
      <c r="B14" t="s">
        <v>15</v>
      </c>
      <c r="D14" s="8">
        <v>5869</v>
      </c>
      <c r="E14" s="9">
        <v>1869</v>
      </c>
    </row>
    <row r="15" spans="2:5" ht="12.75">
      <c r="B15" t="s">
        <v>16</v>
      </c>
      <c r="D15" s="8">
        <v>168081</v>
      </c>
      <c r="E15" s="9">
        <v>103795</v>
      </c>
    </row>
    <row r="16" spans="2:5" ht="12.75">
      <c r="B16" t="s">
        <v>17</v>
      </c>
      <c r="D16" s="8">
        <v>16864</v>
      </c>
      <c r="E16" s="9">
        <v>17797</v>
      </c>
    </row>
    <row r="17" spans="4:5" ht="12.75">
      <c r="D17" s="28">
        <f>SUM(D12:D16)</f>
        <v>222799</v>
      </c>
      <c r="E17" s="10">
        <f>SUM(E12:E16)</f>
        <v>149489</v>
      </c>
    </row>
    <row r="18" spans="4:5" ht="12.75">
      <c r="D18" s="8"/>
      <c r="E18" s="9"/>
    </row>
    <row r="19" spans="2:5" ht="12.75">
      <c r="B19" s="3" t="s">
        <v>18</v>
      </c>
      <c r="D19" s="8"/>
      <c r="E19" s="9"/>
    </row>
    <row r="20" spans="2:5" ht="12.75">
      <c r="B20" t="s">
        <v>19</v>
      </c>
      <c r="D20" s="8">
        <v>7499</v>
      </c>
      <c r="E20" s="9">
        <v>4796</v>
      </c>
    </row>
    <row r="21" spans="2:5" ht="12.75">
      <c r="B21" t="s">
        <v>85</v>
      </c>
      <c r="D21" s="8">
        <v>279482</v>
      </c>
      <c r="E21" s="9">
        <v>187414</v>
      </c>
    </row>
    <row r="22" spans="2:5" ht="12.75">
      <c r="B22" t="s">
        <v>20</v>
      </c>
      <c r="D22" s="8">
        <f>SUM(90645124.48+6003578.51+570450)/1000</f>
        <v>97219.15299</v>
      </c>
      <c r="E22" s="16">
        <f>282369-187414</f>
        <v>94955</v>
      </c>
    </row>
    <row r="23" spans="2:5" ht="12.75">
      <c r="B23" t="s">
        <v>21</v>
      </c>
      <c r="D23" s="8">
        <v>57734</v>
      </c>
      <c r="E23" s="9">
        <v>43601</v>
      </c>
    </row>
    <row r="24" spans="2:5" ht="12.75">
      <c r="B24" t="s">
        <v>22</v>
      </c>
      <c r="D24" s="8">
        <v>11496</v>
      </c>
      <c r="E24" s="9">
        <v>9338</v>
      </c>
    </row>
    <row r="25" spans="2:5" ht="12.75">
      <c r="B25" t="s">
        <v>23</v>
      </c>
      <c r="D25" s="8">
        <f>SUM(3811207.24+6722126.7)/1000</f>
        <v>10533.33394</v>
      </c>
      <c r="E25" s="9">
        <v>6854</v>
      </c>
    </row>
    <row r="26" spans="4:5" ht="12.75">
      <c r="D26" s="28">
        <f>SUM(D20:D25)</f>
        <v>463963.48692999996</v>
      </c>
      <c r="E26" s="10">
        <f>SUM(E20:E25)</f>
        <v>346958</v>
      </c>
    </row>
    <row r="27" spans="4:5" ht="12.75">
      <c r="D27" s="8"/>
      <c r="E27" s="9"/>
    </row>
    <row r="28" spans="2:5" ht="12.75">
      <c r="B28" s="3" t="s">
        <v>66</v>
      </c>
      <c r="D28" s="8"/>
      <c r="E28" s="9"/>
    </row>
    <row r="29" spans="2:5" ht="12.75">
      <c r="B29" t="s">
        <v>24</v>
      </c>
      <c r="D29" s="8">
        <f>SUM(25200629.63+59098262.51+29019759.87)/1000</f>
        <v>113318.65201</v>
      </c>
      <c r="E29" s="9">
        <v>98716</v>
      </c>
    </row>
    <row r="30" spans="2:5" ht="12.75">
      <c r="B30" t="s">
        <v>25</v>
      </c>
      <c r="D30" s="8">
        <f>SUM(44688503.9+61049599.63+42621086.14+509474+464272.14+2312492.56)/1000</f>
        <v>151645.42837</v>
      </c>
      <c r="E30" s="9">
        <v>143736</v>
      </c>
    </row>
    <row r="31" spans="2:5" ht="12.75">
      <c r="B31" t="s">
        <v>26</v>
      </c>
      <c r="D31" s="8">
        <v>17492</v>
      </c>
      <c r="E31" s="9">
        <v>14460</v>
      </c>
    </row>
    <row r="32" spans="2:5" ht="12.75">
      <c r="B32" t="s">
        <v>11</v>
      </c>
      <c r="D32" s="8">
        <v>4052</v>
      </c>
      <c r="E32" s="9">
        <v>4874</v>
      </c>
    </row>
    <row r="33" spans="4:5" ht="12.75">
      <c r="D33" s="28">
        <f>SUM(D29:D32)</f>
        <v>286508.08038</v>
      </c>
      <c r="E33" s="10">
        <f>SUM(E29:E32)</f>
        <v>261786</v>
      </c>
    </row>
    <row r="34" spans="4:5" ht="12.75">
      <c r="D34" s="11"/>
      <c r="E34" s="12"/>
    </row>
    <row r="35" spans="2:5" ht="12.75">
      <c r="B35" s="3" t="s">
        <v>27</v>
      </c>
      <c r="D35" s="13">
        <f>+D26-D33</f>
        <v>177455.40654999996</v>
      </c>
      <c r="E35" s="14">
        <f>+E26-E33</f>
        <v>85172</v>
      </c>
    </row>
    <row r="36" spans="4:5" ht="12.75">
      <c r="D36" s="8"/>
      <c r="E36" s="9"/>
    </row>
    <row r="37" spans="4:5" ht="13.5" thickBot="1">
      <c r="D37" s="25">
        <f>+D17+D35</f>
        <v>400254.40654999996</v>
      </c>
      <c r="E37" s="27">
        <f>+E17+E35</f>
        <v>234661</v>
      </c>
    </row>
    <row r="38" spans="4:5" ht="12.75">
      <c r="D38" s="11"/>
      <c r="E38" s="12"/>
    </row>
    <row r="39" spans="2:5" ht="12.75">
      <c r="B39" s="3" t="s">
        <v>28</v>
      </c>
      <c r="D39" s="8"/>
      <c r="E39" s="9"/>
    </row>
    <row r="40" spans="4:5" ht="12.75">
      <c r="D40" s="8"/>
      <c r="E40" s="9"/>
    </row>
    <row r="41" spans="2:5" ht="12.75">
      <c r="B41" t="s">
        <v>29</v>
      </c>
      <c r="D41" s="8">
        <v>103248</v>
      </c>
      <c r="E41" s="9">
        <v>68661</v>
      </c>
    </row>
    <row r="42" spans="2:5" ht="12.75">
      <c r="B42" t="s">
        <v>30</v>
      </c>
      <c r="D42" s="13">
        <f>SUM(20588105.76+16917986.88+7529301.84)/1000</f>
        <v>45035.39448</v>
      </c>
      <c r="E42" s="14">
        <v>42880</v>
      </c>
    </row>
    <row r="43" spans="2:5" ht="12.75">
      <c r="B43" s="3" t="s">
        <v>31</v>
      </c>
      <c r="D43" s="8">
        <f>SUM(D41:D42)</f>
        <v>148283.39448000002</v>
      </c>
      <c r="E43" s="9">
        <f>SUM(E41:E42)</f>
        <v>111541</v>
      </c>
    </row>
    <row r="44" spans="2:5" ht="12.75">
      <c r="B44" s="3" t="s">
        <v>32</v>
      </c>
      <c r="D44" s="8">
        <v>1902</v>
      </c>
      <c r="E44" s="9">
        <v>1500</v>
      </c>
    </row>
    <row r="45" spans="2:5" ht="12.75">
      <c r="B45" s="3" t="s">
        <v>33</v>
      </c>
      <c r="D45" s="8"/>
      <c r="E45" s="9"/>
    </row>
    <row r="46" spans="2:5" ht="12.75">
      <c r="B46" t="s">
        <v>25</v>
      </c>
      <c r="D46" s="8">
        <f>SUM(233791717.97+1124508.54)/1000</f>
        <v>234916.22650999998</v>
      </c>
      <c r="E46" s="9">
        <v>119503</v>
      </c>
    </row>
    <row r="47" spans="2:5" ht="12.75">
      <c r="B47" s="29" t="s">
        <v>122</v>
      </c>
      <c r="D47" s="8">
        <v>13200</v>
      </c>
      <c r="E47" s="9">
        <v>0</v>
      </c>
    </row>
    <row r="48" spans="2:5" ht="12.75">
      <c r="B48" t="s">
        <v>34</v>
      </c>
      <c r="D48" s="8">
        <v>1953</v>
      </c>
      <c r="E48" s="9">
        <v>2117</v>
      </c>
    </row>
    <row r="49" spans="4:5" ht="13.5" thickBot="1">
      <c r="D49" s="17">
        <v>400254</v>
      </c>
      <c r="E49" s="26">
        <f>SUM(E43:E48)</f>
        <v>234661</v>
      </c>
    </row>
    <row r="50" spans="4:5" ht="12.75">
      <c r="D50" s="8"/>
      <c r="E50" s="9"/>
    </row>
    <row r="51" spans="4:5" ht="12.75">
      <c r="D51" s="8"/>
      <c r="E51" s="9"/>
    </row>
    <row r="52" spans="4:5" ht="12.75">
      <c r="D52" s="8"/>
      <c r="E52" s="9"/>
    </row>
    <row r="53" spans="4:5" ht="12.75">
      <c r="D53" s="8"/>
      <c r="E53" s="9"/>
    </row>
    <row r="54" spans="2:5" ht="15.75">
      <c r="B54" s="5" t="s">
        <v>98</v>
      </c>
      <c r="D54" s="8"/>
      <c r="E54" s="9"/>
    </row>
    <row r="55" spans="2:5" ht="15.75">
      <c r="B55" s="5" t="s">
        <v>97</v>
      </c>
      <c r="D55" s="8"/>
      <c r="E55" s="9"/>
    </row>
    <row r="56" spans="4:5" ht="12.75">
      <c r="D56" s="8"/>
      <c r="E56" s="9"/>
    </row>
    <row r="57" spans="4:5" ht="12.75">
      <c r="D57" s="8"/>
      <c r="E57" s="9"/>
    </row>
    <row r="58" spans="4:5" ht="12.75">
      <c r="D58" s="8"/>
      <c r="E58" s="9"/>
    </row>
    <row r="59" spans="2:5" ht="12.75">
      <c r="B59" s="3" t="s">
        <v>106</v>
      </c>
      <c r="D59" s="8"/>
      <c r="E59" s="9"/>
    </row>
    <row r="60" spans="4:5" ht="12.75">
      <c r="D60" s="8"/>
      <c r="E60" s="9"/>
    </row>
    <row r="61" spans="2:5" ht="13.5" thickBot="1">
      <c r="B61" t="s">
        <v>109</v>
      </c>
      <c r="D61" s="22">
        <f>SUM(D43-D16)/D41</f>
        <v>1.2728517209050056</v>
      </c>
      <c r="E61" s="23">
        <f>SUM(E43-E16)/E41</f>
        <v>1.365316555249705</v>
      </c>
    </row>
    <row r="62" spans="4:5" ht="12.75">
      <c r="D62" s="8"/>
      <c r="E62" s="9"/>
    </row>
    <row r="63" spans="4:5" ht="12.75">
      <c r="D63" s="8"/>
      <c r="E63" s="9"/>
    </row>
    <row r="64" spans="4:5" ht="12.75">
      <c r="D64" s="8"/>
      <c r="E64" s="9"/>
    </row>
    <row r="65" spans="4:5" ht="12.75">
      <c r="D65" s="8"/>
      <c r="E65" s="9"/>
    </row>
    <row r="66" spans="4:5" ht="12.75">
      <c r="D66" s="8"/>
      <c r="E66" s="9"/>
    </row>
    <row r="67" spans="4:5" ht="12.75">
      <c r="D67" s="8"/>
      <c r="E67" s="9"/>
    </row>
    <row r="68" spans="4:5" ht="12.75">
      <c r="D68" s="8"/>
      <c r="E68" s="9"/>
    </row>
    <row r="69" spans="4:5" ht="12.75">
      <c r="D69" s="8"/>
      <c r="E69" s="9"/>
    </row>
    <row r="70" spans="4:5" ht="12.75">
      <c r="D70" s="8"/>
      <c r="E70" s="9"/>
    </row>
    <row r="71" spans="4:5" ht="12.75">
      <c r="D71" s="8"/>
      <c r="E71" s="9"/>
    </row>
    <row r="72" spans="4:5" ht="12.75">
      <c r="D72" s="8"/>
      <c r="E72" s="9"/>
    </row>
    <row r="73" spans="4:5" ht="12.75">
      <c r="D73" s="8"/>
      <c r="E73" s="9"/>
    </row>
    <row r="74" spans="4:5" ht="12.75">
      <c r="D74" s="8"/>
      <c r="E74" s="9"/>
    </row>
    <row r="75" spans="4:5" ht="12.75">
      <c r="D75" s="8"/>
      <c r="E75" s="9"/>
    </row>
    <row r="76" spans="4:5" ht="12.75">
      <c r="D76" s="8"/>
      <c r="E76" s="9"/>
    </row>
    <row r="77" spans="4:5" ht="12.75">
      <c r="D77" s="8"/>
      <c r="E77" s="9"/>
    </row>
    <row r="78" spans="4:5" ht="12.75">
      <c r="D78" s="8"/>
      <c r="E78" s="9"/>
    </row>
    <row r="79" spans="4:5" ht="12.75">
      <c r="D79" s="8"/>
      <c r="E79" s="9"/>
    </row>
    <row r="80" spans="4:5" ht="12.75">
      <c r="D80" s="8"/>
      <c r="E80" s="9"/>
    </row>
    <row r="81" spans="4:5" ht="12.75">
      <c r="D81" s="8"/>
      <c r="E81" s="9"/>
    </row>
    <row r="82" spans="4:5" ht="12.75">
      <c r="D82" s="8"/>
      <c r="E82" s="9"/>
    </row>
    <row r="83" spans="4:5" ht="12.75">
      <c r="D83" s="8"/>
      <c r="E83" s="9"/>
    </row>
    <row r="84" spans="4:5" ht="12.75">
      <c r="D84" s="8"/>
      <c r="E84" s="9"/>
    </row>
    <row r="85" spans="4:5" ht="12.75">
      <c r="D85" s="8"/>
      <c r="E85" s="9"/>
    </row>
    <row r="86" spans="4:5" ht="12.75">
      <c r="D86" s="8"/>
      <c r="E86" s="9"/>
    </row>
    <row r="87" spans="4:5" ht="12.75">
      <c r="D87" s="8"/>
      <c r="E87" s="9"/>
    </row>
    <row r="88" spans="4:5" ht="12.75">
      <c r="D88" s="8"/>
      <c r="E88" s="9"/>
    </row>
    <row r="89" spans="4:5" ht="12.75">
      <c r="D89" s="8"/>
      <c r="E89" s="9"/>
    </row>
    <row r="90" spans="4:5" ht="12.75">
      <c r="D90" s="8"/>
      <c r="E90" s="9"/>
    </row>
    <row r="91" spans="4:5" ht="12.75">
      <c r="D91" s="8"/>
      <c r="E91" s="9"/>
    </row>
    <row r="92" spans="4:5" ht="12.75">
      <c r="D92" s="8"/>
      <c r="E92" s="9"/>
    </row>
    <row r="93" spans="4:5" ht="12.75">
      <c r="D93" s="8"/>
      <c r="E93" s="9"/>
    </row>
    <row r="94" spans="4:5" ht="12.75">
      <c r="D94" s="8"/>
      <c r="E94" s="9"/>
    </row>
    <row r="95" spans="4:5" ht="12.75">
      <c r="D95" s="8"/>
      <c r="E95" s="9"/>
    </row>
    <row r="96" spans="4:5" ht="12.75">
      <c r="D96" s="8"/>
      <c r="E96" s="9"/>
    </row>
    <row r="97" spans="4:5" ht="12.75">
      <c r="D97" s="8"/>
      <c r="E97" s="9"/>
    </row>
    <row r="98" spans="4:5" ht="12.75">
      <c r="D98" s="8"/>
      <c r="E98" s="9"/>
    </row>
    <row r="99" spans="4:5" ht="12.75">
      <c r="D99" s="8"/>
      <c r="E99" s="9"/>
    </row>
    <row r="100" spans="4:5" ht="12.75">
      <c r="D100" s="8"/>
      <c r="E100" s="9"/>
    </row>
    <row r="101" spans="4:5" ht="12.75">
      <c r="D101" s="8"/>
      <c r="E101" s="9"/>
    </row>
    <row r="102" spans="4:5" ht="12.75">
      <c r="D102" s="8"/>
      <c r="E102" s="9"/>
    </row>
    <row r="103" spans="4:5" ht="12.75">
      <c r="D103" s="8"/>
      <c r="E103" s="9"/>
    </row>
    <row r="104" spans="4:5" ht="12.75">
      <c r="D104" s="8"/>
      <c r="E104" s="9"/>
    </row>
    <row r="105" spans="4:5" ht="12.75">
      <c r="D105" s="8"/>
      <c r="E105" s="9"/>
    </row>
    <row r="106" spans="4:5" ht="12.75">
      <c r="D106" s="8"/>
      <c r="E106" s="9"/>
    </row>
    <row r="107" spans="4:5" ht="12.75">
      <c r="D107" s="8"/>
      <c r="E107" s="9"/>
    </row>
    <row r="108" spans="4:5" ht="12.75">
      <c r="D108" s="8"/>
      <c r="E108" s="9"/>
    </row>
    <row r="109" spans="4:5" ht="12.75">
      <c r="D109" s="8"/>
      <c r="E109" s="9"/>
    </row>
    <row r="110" spans="4:5" ht="12.75">
      <c r="D110" s="8"/>
      <c r="E110" s="9"/>
    </row>
    <row r="111" spans="4:5" ht="12.75">
      <c r="D111" s="8"/>
      <c r="E111" s="9"/>
    </row>
    <row r="112" spans="4:5" ht="12.75">
      <c r="D112" s="8"/>
      <c r="E112" s="9"/>
    </row>
    <row r="113" spans="4:5" ht="12.75">
      <c r="D113" s="8"/>
      <c r="E113" s="9"/>
    </row>
    <row r="114" spans="4:5" ht="12.75">
      <c r="D114" s="8"/>
      <c r="E114" s="9"/>
    </row>
    <row r="115" ht="12.75">
      <c r="D115" s="3"/>
    </row>
    <row r="116" ht="12.75">
      <c r="D116" s="3"/>
    </row>
    <row r="117" ht="12.75">
      <c r="D117" s="3"/>
    </row>
    <row r="118" ht="12.75">
      <c r="D118" s="3"/>
    </row>
    <row r="119" ht="12.75">
      <c r="D119" s="3"/>
    </row>
    <row r="120" ht="12.75">
      <c r="D120" s="3"/>
    </row>
    <row r="121" ht="12.75">
      <c r="D121" s="3"/>
    </row>
    <row r="122" ht="12.75">
      <c r="D122" s="3"/>
    </row>
    <row r="123" ht="12.75">
      <c r="D123" s="3"/>
    </row>
    <row r="124" ht="12.75">
      <c r="D124" s="3"/>
    </row>
    <row r="125" ht="12.75">
      <c r="D125" s="3"/>
    </row>
    <row r="126" ht="12.75">
      <c r="D126" s="3"/>
    </row>
    <row r="127" ht="12.75">
      <c r="D127" s="3"/>
    </row>
  </sheetData>
  <printOptions/>
  <pageMargins left="0.75" right="0.7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2"/>
  <sheetViews>
    <sheetView workbookViewId="0" topLeftCell="A1">
      <selection activeCell="C7" sqref="C6:C7"/>
    </sheetView>
  </sheetViews>
  <sheetFormatPr defaultColWidth="9.140625" defaultRowHeight="12.75"/>
  <cols>
    <col min="1" max="1" width="10.28125" style="0" customWidth="1"/>
    <col min="2" max="2" width="2.7109375" style="0" customWidth="1"/>
    <col min="3" max="3" width="31.140625" style="0" customWidth="1"/>
    <col min="4" max="6" width="15.7109375" style="0" customWidth="1"/>
    <col min="7" max="7" width="13.7109375" style="0" customWidth="1"/>
    <col min="8" max="8" width="15.7109375" style="0" customWidth="1"/>
  </cols>
  <sheetData>
    <row r="1" ht="15.75">
      <c r="B1" s="5" t="s">
        <v>0</v>
      </c>
    </row>
    <row r="2" ht="15.75">
      <c r="B2" s="5" t="s">
        <v>104</v>
      </c>
    </row>
    <row r="3" ht="15.75">
      <c r="B3" s="5" t="s">
        <v>118</v>
      </c>
    </row>
    <row r="5" ht="12.75">
      <c r="G5" s="2" t="s">
        <v>65</v>
      </c>
    </row>
    <row r="6" spans="3:7" ht="12.75">
      <c r="C6" s="2"/>
      <c r="D6" s="2" t="s">
        <v>67</v>
      </c>
      <c r="E6" s="2" t="s">
        <v>68</v>
      </c>
      <c r="F6" s="2" t="s">
        <v>69</v>
      </c>
      <c r="G6" s="2" t="s">
        <v>70</v>
      </c>
    </row>
    <row r="7" spans="2:7" ht="12.75">
      <c r="B7" s="2"/>
      <c r="C7" s="2"/>
      <c r="D7" s="2" t="s">
        <v>1</v>
      </c>
      <c r="E7" s="2" t="s">
        <v>1</v>
      </c>
      <c r="F7" s="2" t="s">
        <v>1</v>
      </c>
      <c r="G7" s="2" t="s">
        <v>1</v>
      </c>
    </row>
    <row r="9" ht="12.75">
      <c r="B9" s="7" t="s">
        <v>119</v>
      </c>
    </row>
    <row r="10" ht="12.75">
      <c r="B10" s="3"/>
    </row>
    <row r="11" spans="2:8" ht="12.75">
      <c r="B11" s="29" t="s">
        <v>88</v>
      </c>
      <c r="D11" s="8">
        <v>68661</v>
      </c>
      <c r="E11" s="8">
        <v>21006</v>
      </c>
      <c r="F11" s="8">
        <v>21874</v>
      </c>
      <c r="G11" s="8">
        <f>SUM(D11:F11)</f>
        <v>111541</v>
      </c>
      <c r="H11" s="3"/>
    </row>
    <row r="12" spans="4:8" ht="12.75">
      <c r="D12" s="8"/>
      <c r="E12" s="8"/>
      <c r="F12" s="8"/>
      <c r="G12" s="8"/>
      <c r="H12" s="3"/>
    </row>
    <row r="13" spans="2:8" ht="12.75">
      <c r="B13" t="s">
        <v>110</v>
      </c>
      <c r="D13" s="8">
        <v>34587</v>
      </c>
      <c r="E13" s="8">
        <v>-418</v>
      </c>
      <c r="F13" s="8">
        <v>0</v>
      </c>
      <c r="G13" s="8">
        <f>SUM(D13:F13)</f>
        <v>34169</v>
      </c>
      <c r="H13" s="3"/>
    </row>
    <row r="14" spans="4:8" ht="12.75">
      <c r="D14" s="8"/>
      <c r="E14" s="8"/>
      <c r="F14" s="8"/>
      <c r="G14" s="8"/>
      <c r="H14" s="3"/>
    </row>
    <row r="15" spans="2:8" ht="12.75">
      <c r="B15" t="s">
        <v>7</v>
      </c>
      <c r="D15" s="8">
        <v>0</v>
      </c>
      <c r="E15" s="8">
        <v>0</v>
      </c>
      <c r="F15" s="8">
        <v>7529</v>
      </c>
      <c r="G15" s="8">
        <f>SUM(D15:F15)</f>
        <v>7529</v>
      </c>
      <c r="H15" s="3"/>
    </row>
    <row r="16" spans="4:8" ht="12.75">
      <c r="D16" s="8"/>
      <c r="E16" s="8"/>
      <c r="F16" s="8"/>
      <c r="G16" s="8"/>
      <c r="H16" s="3"/>
    </row>
    <row r="17" spans="2:8" ht="12.75">
      <c r="B17" t="s">
        <v>114</v>
      </c>
      <c r="D17" s="8">
        <v>0</v>
      </c>
      <c r="E17" s="8">
        <v>0</v>
      </c>
      <c r="F17" s="8">
        <v>-4956</v>
      </c>
      <c r="G17" s="8">
        <f>SUM(D17:F17)</f>
        <v>-4956</v>
      </c>
      <c r="H17" s="3"/>
    </row>
    <row r="18" spans="4:8" ht="12.75">
      <c r="D18" s="13"/>
      <c r="E18" s="13"/>
      <c r="F18" s="13"/>
      <c r="G18" s="13"/>
      <c r="H18" s="3"/>
    </row>
    <row r="19" spans="2:8" ht="13.5" thickBot="1">
      <c r="B19" s="29" t="s">
        <v>120</v>
      </c>
      <c r="D19" s="17">
        <f>SUM(D11:D17)</f>
        <v>103248</v>
      </c>
      <c r="E19" s="17">
        <f>SUM(E11:E17)</f>
        <v>20588</v>
      </c>
      <c r="F19" s="17">
        <f>SUM(F11:F17)</f>
        <v>24447</v>
      </c>
      <c r="G19" s="17">
        <f>SUM(G11:G17)</f>
        <v>148283</v>
      </c>
      <c r="H19" s="3"/>
    </row>
    <row r="20" spans="4:8" ht="12.75">
      <c r="D20" s="3"/>
      <c r="E20" s="3"/>
      <c r="F20" s="3"/>
      <c r="G20" s="3"/>
      <c r="H20" s="3"/>
    </row>
    <row r="24" ht="12.75">
      <c r="B24" s="6" t="s">
        <v>63</v>
      </c>
    </row>
    <row r="25" spans="2:3" ht="12.75">
      <c r="B25" t="s">
        <v>91</v>
      </c>
      <c r="C25" t="s">
        <v>89</v>
      </c>
    </row>
    <row r="26" ht="12.75">
      <c r="C26" t="s">
        <v>90</v>
      </c>
    </row>
    <row r="31" ht="15.75">
      <c r="B31" s="5" t="s">
        <v>99</v>
      </c>
    </row>
    <row r="32" ht="15.75">
      <c r="B32" s="5" t="s">
        <v>100</v>
      </c>
    </row>
  </sheetData>
  <printOptions/>
  <pageMargins left="0.75" right="0.75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94"/>
  <sheetViews>
    <sheetView workbookViewId="0" topLeftCell="B31">
      <selection activeCell="E64" sqref="E64"/>
    </sheetView>
  </sheetViews>
  <sheetFormatPr defaultColWidth="9.140625" defaultRowHeight="12.75"/>
  <cols>
    <col min="1" max="1" width="15.7109375" style="0" customWidth="1"/>
    <col min="2" max="2" width="5.7109375" style="0" customWidth="1"/>
    <col min="3" max="3" width="50.7109375" style="0" customWidth="1"/>
    <col min="4" max="4" width="15.7109375" style="0" customWidth="1"/>
    <col min="5" max="5" width="4.8515625" style="0" customWidth="1"/>
    <col min="6" max="7" width="15.7109375" style="0" customWidth="1"/>
  </cols>
  <sheetData>
    <row r="1" ht="15.75">
      <c r="B1" s="5" t="s">
        <v>0</v>
      </c>
    </row>
    <row r="2" ht="15.75">
      <c r="B2" s="5" t="s">
        <v>121</v>
      </c>
    </row>
    <row r="4" ht="12.75">
      <c r="F4" s="2" t="s">
        <v>65</v>
      </c>
    </row>
    <row r="5" ht="12.75">
      <c r="F5" s="2" t="s">
        <v>73</v>
      </c>
    </row>
    <row r="6" ht="12.75">
      <c r="F6" s="2" t="s">
        <v>77</v>
      </c>
    </row>
    <row r="7" ht="12.75">
      <c r="F7" s="2" t="s">
        <v>84</v>
      </c>
    </row>
    <row r="8" ht="12.75">
      <c r="F8" s="2" t="s">
        <v>1</v>
      </c>
    </row>
    <row r="10" ht="12.75">
      <c r="B10" s="3" t="s">
        <v>36</v>
      </c>
    </row>
    <row r="11" spans="2:6" ht="12.75">
      <c r="B11" t="s">
        <v>37</v>
      </c>
      <c r="F11" s="9">
        <v>10302</v>
      </c>
    </row>
    <row r="12" spans="2:6" ht="12.75">
      <c r="B12" s="6" t="s">
        <v>38</v>
      </c>
      <c r="F12" s="9"/>
    </row>
    <row r="13" spans="2:6" ht="12.75">
      <c r="B13" t="s">
        <v>39</v>
      </c>
      <c r="F13" s="9">
        <v>16205</v>
      </c>
    </row>
    <row r="14" spans="2:6" ht="12.75">
      <c r="B14" t="s">
        <v>40</v>
      </c>
      <c r="F14" s="9">
        <v>-48</v>
      </c>
    </row>
    <row r="15" spans="2:6" ht="12.75">
      <c r="B15" t="s">
        <v>14</v>
      </c>
      <c r="F15" s="9"/>
    </row>
    <row r="16" spans="2:6" ht="12.75">
      <c r="B16" s="1" t="s">
        <v>71</v>
      </c>
      <c r="C16" t="s">
        <v>41</v>
      </c>
      <c r="F16" s="9">
        <v>3241</v>
      </c>
    </row>
    <row r="17" spans="2:6" ht="12.75">
      <c r="B17" s="1" t="s">
        <v>71</v>
      </c>
      <c r="C17" t="s">
        <v>42</v>
      </c>
      <c r="F17" s="9">
        <v>-43</v>
      </c>
    </row>
    <row r="18" spans="2:6" ht="12.75">
      <c r="B18" s="31" t="s">
        <v>123</v>
      </c>
      <c r="F18" s="9">
        <v>933</v>
      </c>
    </row>
    <row r="19" spans="2:6" ht="12.75">
      <c r="B19" t="s">
        <v>92</v>
      </c>
      <c r="F19" s="9">
        <v>-968</v>
      </c>
    </row>
    <row r="20" ht="12.75">
      <c r="F20" s="14"/>
    </row>
    <row r="21" spans="2:6" ht="12.75">
      <c r="B21" s="3" t="s">
        <v>43</v>
      </c>
      <c r="F21" s="9">
        <f>SUM(F11:F19)</f>
        <v>29622</v>
      </c>
    </row>
    <row r="22" ht="12.75">
      <c r="F22" s="9"/>
    </row>
    <row r="23" spans="2:6" ht="12.75">
      <c r="B23" t="s">
        <v>19</v>
      </c>
      <c r="F23" s="9">
        <v>-2703</v>
      </c>
    </row>
    <row r="24" spans="2:6" ht="12.75">
      <c r="B24" t="s">
        <v>44</v>
      </c>
      <c r="F24" s="9">
        <v>-4463</v>
      </c>
    </row>
    <row r="25" spans="2:6" ht="12.75">
      <c r="B25" t="s">
        <v>21</v>
      </c>
      <c r="F25" s="9">
        <v>-14133</v>
      </c>
    </row>
    <row r="26" spans="2:6" ht="12.75">
      <c r="B26" t="s">
        <v>22</v>
      </c>
      <c r="F26" s="9">
        <v>-623</v>
      </c>
    </row>
    <row r="27" spans="2:6" ht="12.75">
      <c r="B27" t="s">
        <v>45</v>
      </c>
      <c r="F27" s="9">
        <v>27802</v>
      </c>
    </row>
    <row r="28" ht="12.75">
      <c r="F28" s="14"/>
    </row>
    <row r="29" spans="2:6" ht="12.75">
      <c r="B29" s="3" t="s">
        <v>59</v>
      </c>
      <c r="F29" s="9">
        <f>SUM(F21:F27)</f>
        <v>35502</v>
      </c>
    </row>
    <row r="30" ht="12.75">
      <c r="F30" s="9"/>
    </row>
    <row r="31" spans="2:6" ht="12.75">
      <c r="B31" t="s">
        <v>60</v>
      </c>
      <c r="F31" s="9">
        <v>-2159</v>
      </c>
    </row>
    <row r="32" ht="12.75">
      <c r="F32" s="14"/>
    </row>
    <row r="33" spans="2:6" ht="12.75">
      <c r="B33" s="3" t="s">
        <v>46</v>
      </c>
      <c r="F33" s="10">
        <f>SUM(F29:F31)</f>
        <v>33343</v>
      </c>
    </row>
    <row r="34" ht="12.75">
      <c r="F34" s="9"/>
    </row>
    <row r="35" spans="2:6" ht="12.75">
      <c r="B35" s="3" t="s">
        <v>47</v>
      </c>
      <c r="F35" s="9"/>
    </row>
    <row r="36" spans="2:6" ht="12.75">
      <c r="B36" t="s">
        <v>40</v>
      </c>
      <c r="F36" s="9">
        <v>48</v>
      </c>
    </row>
    <row r="37" spans="2:6" ht="12.75">
      <c r="B37" t="s">
        <v>14</v>
      </c>
      <c r="F37" s="9"/>
    </row>
    <row r="38" spans="2:6" ht="12.75">
      <c r="B38" s="1" t="s">
        <v>71</v>
      </c>
      <c r="C38" t="s">
        <v>48</v>
      </c>
      <c r="F38" s="9">
        <v>-9968</v>
      </c>
    </row>
    <row r="39" spans="2:6" ht="12.75">
      <c r="B39" s="1" t="s">
        <v>71</v>
      </c>
      <c r="C39" t="s">
        <v>49</v>
      </c>
      <c r="F39" s="9">
        <v>247</v>
      </c>
    </row>
    <row r="40" spans="2:6" ht="12.75">
      <c r="B40" t="s">
        <v>50</v>
      </c>
      <c r="F40" s="9">
        <v>-64933</v>
      </c>
    </row>
    <row r="41" spans="2:6" ht="12.75">
      <c r="B41" t="s">
        <v>16</v>
      </c>
      <c r="F41" s="9">
        <v>-86087</v>
      </c>
    </row>
    <row r="42" spans="2:6" ht="12.75">
      <c r="B42" t="s">
        <v>113</v>
      </c>
      <c r="F42" s="9">
        <v>-23921</v>
      </c>
    </row>
    <row r="43" spans="2:6" ht="12.75">
      <c r="B43" t="s">
        <v>111</v>
      </c>
      <c r="F43" s="9">
        <v>-4000</v>
      </c>
    </row>
    <row r="44" ht="12.75">
      <c r="F44" s="9"/>
    </row>
    <row r="45" spans="2:6" ht="12.75">
      <c r="B45" s="3" t="s">
        <v>51</v>
      </c>
      <c r="E45" s="30"/>
      <c r="F45" s="10">
        <f>SUM(F36:F43)</f>
        <v>-188614</v>
      </c>
    </row>
    <row r="46" ht="12.75">
      <c r="F46" s="9"/>
    </row>
    <row r="47" spans="2:6" ht="12.75">
      <c r="B47" s="3" t="s">
        <v>52</v>
      </c>
      <c r="F47" s="9"/>
    </row>
    <row r="48" spans="2:6" ht="12.75">
      <c r="B48" t="s">
        <v>53</v>
      </c>
      <c r="F48" s="9">
        <v>2396</v>
      </c>
    </row>
    <row r="49" spans="2:6" ht="12.75">
      <c r="B49" t="s">
        <v>55</v>
      </c>
      <c r="F49" s="9">
        <v>358943</v>
      </c>
    </row>
    <row r="50" spans="2:6" ht="12.75">
      <c r="B50" t="s">
        <v>95</v>
      </c>
      <c r="F50" s="9">
        <v>-237431</v>
      </c>
    </row>
    <row r="51" spans="2:6" ht="12.75">
      <c r="B51" t="s">
        <v>93</v>
      </c>
      <c r="F51" s="9">
        <v>1536</v>
      </c>
    </row>
    <row r="52" spans="2:6" ht="12.75">
      <c r="B52" t="s">
        <v>94</v>
      </c>
      <c r="F52" s="9">
        <v>275</v>
      </c>
    </row>
    <row r="53" spans="2:6" ht="12.75">
      <c r="B53" t="s">
        <v>54</v>
      </c>
      <c r="F53" s="9">
        <v>-16205</v>
      </c>
    </row>
    <row r="54" spans="2:6" ht="12.75">
      <c r="B54" t="s">
        <v>114</v>
      </c>
      <c r="F54" s="9">
        <v>-4956</v>
      </c>
    </row>
    <row r="55" spans="2:6" ht="12.75">
      <c r="B55" t="s">
        <v>105</v>
      </c>
      <c r="F55" s="9">
        <v>16191</v>
      </c>
    </row>
    <row r="56" spans="2:6" ht="12.75">
      <c r="B56" t="s">
        <v>112</v>
      </c>
      <c r="F56" s="9">
        <v>35169</v>
      </c>
    </row>
    <row r="57" ht="12.75">
      <c r="F57" s="9"/>
    </row>
    <row r="58" spans="2:6" ht="12.75">
      <c r="B58" s="3" t="s">
        <v>56</v>
      </c>
      <c r="C58" s="3"/>
      <c r="D58" s="3"/>
      <c r="F58" s="10">
        <f>SUM(F48:F56)</f>
        <v>155918</v>
      </c>
    </row>
    <row r="59" spans="2:6" ht="12.75">
      <c r="B59" s="3"/>
      <c r="C59" s="3"/>
      <c r="D59" s="3"/>
      <c r="F59" s="9"/>
    </row>
    <row r="60" spans="2:6" ht="12.75">
      <c r="B60" s="3" t="s">
        <v>61</v>
      </c>
      <c r="C60" s="3"/>
      <c r="D60" s="3"/>
      <c r="F60" s="9">
        <f>+F33+F45+F58</f>
        <v>647</v>
      </c>
    </row>
    <row r="61" spans="2:6" ht="12.75">
      <c r="B61" s="3"/>
      <c r="C61" s="3"/>
      <c r="D61" s="3"/>
      <c r="F61" s="9"/>
    </row>
    <row r="62" spans="2:6" ht="12.75">
      <c r="B62" s="3" t="s">
        <v>62</v>
      </c>
      <c r="C62" s="3"/>
      <c r="D62" s="3"/>
      <c r="F62" s="9"/>
    </row>
    <row r="63" spans="2:6" ht="12.75">
      <c r="B63" s="2" t="s">
        <v>72</v>
      </c>
      <c r="C63" s="3" t="s">
        <v>57</v>
      </c>
      <c r="F63" s="9">
        <v>-7606</v>
      </c>
    </row>
    <row r="64" spans="2:6" ht="12.75">
      <c r="B64" s="2"/>
      <c r="C64" s="3"/>
      <c r="F64" s="9"/>
    </row>
    <row r="65" spans="2:6" ht="13.5" thickBot="1">
      <c r="B65" s="2" t="s">
        <v>72</v>
      </c>
      <c r="C65" s="3" t="s">
        <v>58</v>
      </c>
      <c r="F65" s="15">
        <f>SUM(F60:F63)</f>
        <v>-6959</v>
      </c>
    </row>
    <row r="66" spans="2:6" ht="12.75">
      <c r="B66" s="1"/>
      <c r="F66" s="9"/>
    </row>
    <row r="67" ht="12.75">
      <c r="G67" s="9"/>
    </row>
    <row r="68" spans="2:7" ht="12.75">
      <c r="B68" s="6" t="s">
        <v>63</v>
      </c>
      <c r="G68" s="9"/>
    </row>
    <row r="69" spans="2:7" ht="12.75">
      <c r="B69" t="s">
        <v>91</v>
      </c>
      <c r="C69" t="s">
        <v>89</v>
      </c>
      <c r="G69" s="9"/>
    </row>
    <row r="70" spans="3:7" ht="12.75">
      <c r="C70" t="s">
        <v>90</v>
      </c>
      <c r="G70" s="9"/>
    </row>
    <row r="71" ht="12.75">
      <c r="G71" s="9"/>
    </row>
    <row r="72" ht="12.75">
      <c r="G72" s="9"/>
    </row>
    <row r="73" ht="12.75">
      <c r="G73" s="9"/>
    </row>
    <row r="74" ht="12.75">
      <c r="G74" s="9"/>
    </row>
    <row r="75" spans="2:7" ht="15.75">
      <c r="B75" s="5" t="s">
        <v>102</v>
      </c>
      <c r="G75" s="9"/>
    </row>
    <row r="76" spans="2:7" ht="15.75">
      <c r="B76" s="5" t="s">
        <v>101</v>
      </c>
      <c r="G76" s="9"/>
    </row>
    <row r="77" ht="12.75">
      <c r="G77" s="9"/>
    </row>
    <row r="78" ht="12.75">
      <c r="G78" s="9"/>
    </row>
    <row r="79" ht="12.75">
      <c r="G79" s="9"/>
    </row>
    <row r="80" ht="12.75">
      <c r="G80" s="9"/>
    </row>
    <row r="81" ht="12.75">
      <c r="G81" s="9"/>
    </row>
    <row r="82" ht="12.75">
      <c r="G82" s="9"/>
    </row>
    <row r="83" ht="12.75">
      <c r="G83" s="9"/>
    </row>
    <row r="84" ht="12.75">
      <c r="G84" s="9"/>
    </row>
    <row r="85" ht="12.75">
      <c r="G85" s="9"/>
    </row>
    <row r="86" ht="12.75">
      <c r="G86" s="9"/>
    </row>
    <row r="87" ht="12.75">
      <c r="G87" s="9"/>
    </row>
    <row r="88" ht="12.75">
      <c r="G88" s="9"/>
    </row>
    <row r="89" ht="12.75">
      <c r="G89" s="9"/>
    </row>
    <row r="90" ht="12.75">
      <c r="G90" s="9"/>
    </row>
    <row r="91" ht="12.75">
      <c r="G91" s="9"/>
    </row>
    <row r="92" ht="12.75">
      <c r="G92" s="9"/>
    </row>
    <row r="93" ht="12.75">
      <c r="G93" s="9"/>
    </row>
    <row r="94" ht="12.75">
      <c r="G94" s="9"/>
    </row>
  </sheetData>
  <printOptions/>
  <pageMargins left="0.75" right="0.75" top="1" bottom="1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Ireka Construction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Ireka Construction Berhad</dc:creator>
  <cp:keywords/>
  <dc:description/>
  <cp:lastModifiedBy>ICB</cp:lastModifiedBy>
  <cp:lastPrinted>2003-08-05T04:31:52Z</cp:lastPrinted>
  <dcterms:created xsi:type="dcterms:W3CDTF">2002-11-01T02:02:35Z</dcterms:created>
  <dcterms:modified xsi:type="dcterms:W3CDTF">2003-08-05T04:32:11Z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