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IS" sheetId="1" r:id="rId1"/>
    <sheet name="BS" sheetId="2" r:id="rId2"/>
    <sheet name="Statement of Changes in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<sst xmlns="http://schemas.openxmlformats.org/spreadsheetml/2006/main" count="171" uniqueCount="124">
  <si>
    <t>IREKA CORPORATION BERHAD</t>
  </si>
  <si>
    <t>RM'000</t>
  </si>
  <si>
    <t>Revenue</t>
  </si>
  <si>
    <t>Other operating income</t>
  </si>
  <si>
    <t>Profit from operations</t>
  </si>
  <si>
    <t>Finance cost</t>
  </si>
  <si>
    <t>Minority interest</t>
  </si>
  <si>
    <t>Net profit for the period</t>
  </si>
  <si>
    <t xml:space="preserve"> - basic</t>
  </si>
  <si>
    <t>Share of results of jointly controlled entities</t>
  </si>
  <si>
    <t>Profit from ordinary activities before taxation</t>
  </si>
  <si>
    <t>Taxation</t>
  </si>
  <si>
    <t>Profit from ordinary activities after taxation</t>
  </si>
  <si>
    <t>Non-current assets</t>
  </si>
  <si>
    <t>Property, plant and equipment</t>
  </si>
  <si>
    <t>Other investments</t>
  </si>
  <si>
    <t>Land and development expenditure</t>
  </si>
  <si>
    <t>Goodwill on consolidation</t>
  </si>
  <si>
    <t>Current assets</t>
  </si>
  <si>
    <t>Inventories</t>
  </si>
  <si>
    <t>Trade and other receivables</t>
  </si>
  <si>
    <t>Amounts due from customers on contracts</t>
  </si>
  <si>
    <t>Amounts due from jointly controlled entities</t>
  </si>
  <si>
    <t>Deposits, cash and bank balances</t>
  </si>
  <si>
    <t>Trade and other payables</t>
  </si>
  <si>
    <t>Borrowings</t>
  </si>
  <si>
    <t>Bank overdrafts</t>
  </si>
  <si>
    <t>Net current assets</t>
  </si>
  <si>
    <t>Financed by :</t>
  </si>
  <si>
    <t>Share capital</t>
  </si>
  <si>
    <t>Reserves</t>
  </si>
  <si>
    <t>Shareholders' equity</t>
  </si>
  <si>
    <t>Minority interests</t>
  </si>
  <si>
    <t>Long term and deferred liabilities</t>
  </si>
  <si>
    <t>Deferred taxation</t>
  </si>
  <si>
    <t>Investment in jointly controlled entities</t>
  </si>
  <si>
    <t>Cash flow from operating activities</t>
  </si>
  <si>
    <t>Net profit from ordinary activities before taxation</t>
  </si>
  <si>
    <t>Adjustments for :</t>
  </si>
  <si>
    <t>Interest expenses</t>
  </si>
  <si>
    <t>Interest income</t>
  </si>
  <si>
    <t>Depreciation</t>
  </si>
  <si>
    <t>Gain on disposals</t>
  </si>
  <si>
    <t>Operating profit before working capital changes</t>
  </si>
  <si>
    <t>Receivables</t>
  </si>
  <si>
    <t>Payables</t>
  </si>
  <si>
    <t>Net cash flow generated from operating activities</t>
  </si>
  <si>
    <t>Cash flow from investing activities</t>
  </si>
  <si>
    <t>Additions</t>
  </si>
  <si>
    <t>Disposals</t>
  </si>
  <si>
    <t>Development property</t>
  </si>
  <si>
    <t>Net cash flow used in investing activities</t>
  </si>
  <si>
    <t>Cash flow from financing activities</t>
  </si>
  <si>
    <t>Borrowing costs capitalised</t>
  </si>
  <si>
    <t>Interest paid</t>
  </si>
  <si>
    <t>Drawdown of bank borrowings</t>
  </si>
  <si>
    <t>Net cash flow generated from/(used in) financing activities</t>
  </si>
  <si>
    <t>at start of year</t>
  </si>
  <si>
    <t>at end of year</t>
  </si>
  <si>
    <t>Net cash flow from operating activities</t>
  </si>
  <si>
    <t>Income tax paid</t>
  </si>
  <si>
    <t>Net increase in cash and cash equivalents</t>
  </si>
  <si>
    <t>Cash and cash equivalents</t>
  </si>
  <si>
    <t>Note:-</t>
  </si>
  <si>
    <t>31.3.2001</t>
  </si>
  <si>
    <t>Audited</t>
  </si>
  <si>
    <t>Unaudited</t>
  </si>
  <si>
    <t>Less : Current liabilities</t>
  </si>
  <si>
    <t>Share Capital</t>
  </si>
  <si>
    <t>Share Premium</t>
  </si>
  <si>
    <t>Retained Profits</t>
  </si>
  <si>
    <t>Total</t>
  </si>
  <si>
    <t xml:space="preserve"> - </t>
  </si>
  <si>
    <t xml:space="preserve"> -</t>
  </si>
  <si>
    <t>Current Year</t>
  </si>
  <si>
    <t>Quarter</t>
  </si>
  <si>
    <t>Preceding Year</t>
  </si>
  <si>
    <t xml:space="preserve">Corresponding </t>
  </si>
  <si>
    <t>To Date</t>
  </si>
  <si>
    <t>Period</t>
  </si>
  <si>
    <t>Current Quarter</t>
  </si>
  <si>
    <t>As At Preceding</t>
  </si>
  <si>
    <t>Financial End</t>
  </si>
  <si>
    <t>As At End Of</t>
  </si>
  <si>
    <t>Earnings per share (sen) :</t>
  </si>
  <si>
    <t>31.12.2002</t>
  </si>
  <si>
    <t>Development properties</t>
  </si>
  <si>
    <t xml:space="preserve">Operating expenses </t>
  </si>
  <si>
    <t xml:space="preserve"> - fully diluted</t>
  </si>
  <si>
    <t>Balance as at 1.4.2002</t>
  </si>
  <si>
    <t xml:space="preserve">There are no comparative figures as this is the first interim financial statement prepared in compliance with </t>
  </si>
  <si>
    <t>MASB 26 Interim Financial Reporting.</t>
  </si>
  <si>
    <t>a</t>
  </si>
  <si>
    <t>Share of profits of jointly controlled entities</t>
  </si>
  <si>
    <t>Drawdown of hire purchase/lease finance</t>
  </si>
  <si>
    <t>Repayment of hire purchase/lease finance</t>
  </si>
  <si>
    <t>Repayment of bank borrowings</t>
  </si>
  <si>
    <t>(The Condensed Consolidated Income Statements should be read in conjuction with the</t>
  </si>
  <si>
    <t xml:space="preserve"> Annual Financial Report of the Group for the year ended 31 March 2002)</t>
  </si>
  <si>
    <t xml:space="preserve">(The Condensed Consolidated Balance Sheets should be read in conjuction with the </t>
  </si>
  <si>
    <t>(The Condensed Consolidated Statements of Changes in Equity should be read in conjuction</t>
  </si>
  <si>
    <t xml:space="preserve"> with the Annual Financial Report of the Group for the year ended 31 March 2002)</t>
  </si>
  <si>
    <t xml:space="preserve"> the Annual Financial Report of the Group for the year ended 31 March 2002)</t>
  </si>
  <si>
    <t xml:space="preserve">(The Condensed Consolidated Cash Flow Statements should be read in conjuction with </t>
  </si>
  <si>
    <t>N/A</t>
  </si>
  <si>
    <t xml:space="preserve">Condensed Consolidated Statement of Changes in Equity for the </t>
  </si>
  <si>
    <t>Deposits received from property development projects</t>
  </si>
  <si>
    <t>Other Information:-</t>
  </si>
  <si>
    <t>Gross interest income</t>
  </si>
  <si>
    <t>Gross interest expense</t>
  </si>
  <si>
    <t>Net tangible assets per share (RM)</t>
  </si>
  <si>
    <t>Condensed Consolidated Income Statements for the Quarter Ended 31 December 2002</t>
  </si>
  <si>
    <t>31.12.2001</t>
  </si>
  <si>
    <t>Quarter Ended 31 December 2002</t>
  </si>
  <si>
    <t>9 months quarter ended 31.12.2002</t>
  </si>
  <si>
    <t>Balance as at 31.12.2002</t>
  </si>
  <si>
    <t>Condensed Consolidated Cash Flow Statement for the Quarter Ended 31 December 2002</t>
  </si>
  <si>
    <t xml:space="preserve">Issue of shares </t>
  </si>
  <si>
    <t>Other investment</t>
  </si>
  <si>
    <t>Proceeds from issue of shares</t>
  </si>
  <si>
    <t>Dividends paid</t>
  </si>
  <si>
    <t>Property development expenditure</t>
  </si>
  <si>
    <t>Condensed Consolidated Balance Sheet for the Quarter Ended 31 December 2002</t>
  </si>
  <si>
    <t>Dividend paid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</si>
</sst>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1" fillId="0" borderId="0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43" fontId="1" fillId="0" borderId="4" xfId="15" applyNumberFormat="1" applyFont="1" applyBorder="1" applyAlignment="1">
      <alignment/>
    </xf>
    <xf numFmtId="43" fontId="0" fillId="0" borderId="4" xfId="15" applyNumberFormat="1" applyBorder="1" applyAlignment="1">
      <alignment/>
    </xf>
    <xf numFmtId="165" fontId="7" fillId="0" borderId="0" xfId="20" applyNumberFormat="1" applyFont="1" applyBorder="1" applyAlignment="1">
      <alignment/>
    </xf>
    <xf numFmtId="43" fontId="1" fillId="0" borderId="0" xfId="15" applyNumberFormat="1" applyFont="1" applyAlignment="1">
      <alignment horizontal="right"/>
    </xf>
    <xf numFmtId="165" fontId="1" fillId="0" borderId="4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-@sum(115751230.63+7067514.88+2974206.17)/100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workbookViewId="0" topLeftCell="A14">
      <selection activeCell="A34" sqref="A34"/>
    </sheetView>
  </sheetViews>
  <sheetFormatPr defaultColWidth="9.140625" defaultRowHeight="12.75"/>
  <cols>
    <col min="1" max="1" width="40.7109375" style="0" customWidth="1"/>
    <col min="2" max="5" width="15.7109375" style="0" customWidth="1"/>
  </cols>
  <sheetData>
    <row r="1" ht="15.75">
      <c r="A1" s="5" t="s">
        <v>0</v>
      </c>
    </row>
    <row r="2" ht="15.75">
      <c r="A2" s="5" t="s">
        <v>111</v>
      </c>
    </row>
    <row r="5" spans="3:5" ht="12.75">
      <c r="C5" s="4" t="s">
        <v>76</v>
      </c>
      <c r="E5" s="4" t="s">
        <v>76</v>
      </c>
    </row>
    <row r="6" spans="2:5" ht="12.75">
      <c r="B6" s="2" t="s">
        <v>74</v>
      </c>
      <c r="C6" s="4" t="s">
        <v>77</v>
      </c>
      <c r="D6" s="2" t="s">
        <v>74</v>
      </c>
      <c r="E6" s="4" t="s">
        <v>77</v>
      </c>
    </row>
    <row r="7" spans="2:5" ht="12.75">
      <c r="B7" s="2" t="s">
        <v>75</v>
      </c>
      <c r="C7" s="4" t="s">
        <v>75</v>
      </c>
      <c r="D7" s="2" t="s">
        <v>78</v>
      </c>
      <c r="E7" s="4" t="s">
        <v>79</v>
      </c>
    </row>
    <row r="8" spans="2:5" ht="12.75">
      <c r="B8" s="2" t="s">
        <v>85</v>
      </c>
      <c r="C8" s="1" t="s">
        <v>112</v>
      </c>
      <c r="D8" s="2" t="s">
        <v>85</v>
      </c>
      <c r="E8" s="1" t="s">
        <v>112</v>
      </c>
    </row>
    <row r="9" spans="2:5" ht="12.75">
      <c r="B9" s="2" t="s">
        <v>1</v>
      </c>
      <c r="C9" s="1" t="s">
        <v>1</v>
      </c>
      <c r="D9" s="2" t="s">
        <v>1</v>
      </c>
      <c r="E9" s="1" t="s">
        <v>1</v>
      </c>
    </row>
    <row r="10" spans="2:4" ht="12.75">
      <c r="B10" s="3"/>
      <c r="D10" s="3"/>
    </row>
    <row r="11" spans="1:5" ht="12.75">
      <c r="A11" t="s">
        <v>2</v>
      </c>
      <c r="B11" s="8">
        <v>80434</v>
      </c>
      <c r="C11" s="9">
        <v>52721</v>
      </c>
      <c r="D11" s="8">
        <v>214326</v>
      </c>
      <c r="E11" s="9">
        <v>138773</v>
      </c>
    </row>
    <row r="12" spans="2:5" ht="12.75">
      <c r="B12" s="8"/>
      <c r="C12" s="9"/>
      <c r="D12" s="8"/>
      <c r="E12" s="9"/>
    </row>
    <row r="13" spans="1:5" ht="12.75">
      <c r="A13" t="s">
        <v>87</v>
      </c>
      <c r="B13" s="8">
        <v>-75669.18692000002</v>
      </c>
      <c r="C13" s="9">
        <v>-48504</v>
      </c>
      <c r="D13" s="8">
        <v>-196264.71656</v>
      </c>
      <c r="E13" s="24">
        <v>-125794</v>
      </c>
    </row>
    <row r="14" spans="2:5" ht="12.75">
      <c r="B14" s="8"/>
      <c r="C14" s="9"/>
      <c r="D14" s="8"/>
      <c r="E14" s="9"/>
    </row>
    <row r="15" spans="1:5" ht="12.75">
      <c r="A15" t="s">
        <v>3</v>
      </c>
      <c r="B15" s="8">
        <v>170</v>
      </c>
      <c r="C15" s="9">
        <v>215</v>
      </c>
      <c r="D15" s="8">
        <v>486</v>
      </c>
      <c r="E15" s="9">
        <v>434</v>
      </c>
    </row>
    <row r="16" spans="2:5" ht="12.75">
      <c r="B16" s="13"/>
      <c r="C16" s="14"/>
      <c r="D16" s="13"/>
      <c r="E16" s="14"/>
    </row>
    <row r="17" spans="1:5" ht="12.75">
      <c r="A17" t="s">
        <v>4</v>
      </c>
      <c r="B17" s="8">
        <v>4934.813079999978</v>
      </c>
      <c r="C17" s="9">
        <f>SUM(C11:C15)</f>
        <v>4432</v>
      </c>
      <c r="D17" s="8">
        <v>18547.28344</v>
      </c>
      <c r="E17" s="9">
        <f>SUM(E11:E15)</f>
        <v>13413</v>
      </c>
    </row>
    <row r="18" spans="2:5" ht="12.75">
      <c r="B18" s="8"/>
      <c r="C18" s="9"/>
      <c r="D18" s="8"/>
      <c r="E18" s="9"/>
    </row>
    <row r="19" spans="1:5" ht="12.75">
      <c r="A19" t="s">
        <v>5</v>
      </c>
      <c r="B19" s="8">
        <v>-3003</v>
      </c>
      <c r="C19" s="9">
        <v>-1350</v>
      </c>
      <c r="D19" s="8">
        <v>-9981</v>
      </c>
      <c r="E19" s="9">
        <v>-5982</v>
      </c>
    </row>
    <row r="20" spans="2:5" ht="12.75">
      <c r="B20" s="8"/>
      <c r="C20" s="9"/>
      <c r="D20" s="8"/>
      <c r="E20" s="9"/>
    </row>
    <row r="21" spans="1:5" ht="12.75">
      <c r="A21" t="s">
        <v>9</v>
      </c>
      <c r="B21" s="8">
        <v>145</v>
      </c>
      <c r="C21" s="9">
        <v>428</v>
      </c>
      <c r="D21" s="8">
        <v>255</v>
      </c>
      <c r="E21" s="9">
        <v>-6454</v>
      </c>
    </row>
    <row r="22" spans="2:5" ht="12.75">
      <c r="B22" s="13"/>
      <c r="C22" s="14"/>
      <c r="D22" s="13"/>
      <c r="E22" s="14"/>
    </row>
    <row r="23" spans="1:5" ht="12.75">
      <c r="A23" t="s">
        <v>10</v>
      </c>
      <c r="B23" s="8">
        <v>2076.813079999978</v>
      </c>
      <c r="C23" s="9">
        <f>SUM(C17:C21)</f>
        <v>3510</v>
      </c>
      <c r="D23" s="8">
        <v>8821.28344</v>
      </c>
      <c r="E23" s="9">
        <f>SUM(E17:E21)</f>
        <v>977</v>
      </c>
    </row>
    <row r="24" spans="2:5" ht="12.75">
      <c r="B24" s="8"/>
      <c r="C24" s="9"/>
      <c r="D24" s="8"/>
      <c r="E24" s="9"/>
    </row>
    <row r="25" spans="1:5" ht="12.75">
      <c r="A25" t="s">
        <v>11</v>
      </c>
      <c r="B25" s="8">
        <v>-447</v>
      </c>
      <c r="C25" s="9">
        <v>-535</v>
      </c>
      <c r="D25" s="8">
        <v>-1906</v>
      </c>
      <c r="E25" s="9">
        <v>-951</v>
      </c>
    </row>
    <row r="26" spans="2:5" ht="12.75">
      <c r="B26" s="13"/>
      <c r="C26" s="14"/>
      <c r="D26" s="13"/>
      <c r="E26" s="14"/>
    </row>
    <row r="27" spans="1:5" ht="12.75">
      <c r="A27" t="s">
        <v>12</v>
      </c>
      <c r="B27" s="8">
        <v>1629.813079999978</v>
      </c>
      <c r="C27" s="9">
        <f>SUM(C23:C25)</f>
        <v>2975</v>
      </c>
      <c r="D27" s="8">
        <v>6915.283439999999</v>
      </c>
      <c r="E27" s="9">
        <f>SUM(E23:E25)</f>
        <v>26</v>
      </c>
    </row>
    <row r="28" spans="2:5" ht="12.75">
      <c r="B28" s="8"/>
      <c r="C28" s="9"/>
      <c r="D28" s="8"/>
      <c r="E28" s="9"/>
    </row>
    <row r="29" spans="1:5" ht="12.75">
      <c r="A29" t="s">
        <v>6</v>
      </c>
      <c r="B29" s="8">
        <v>0</v>
      </c>
      <c r="C29" s="9">
        <v>0</v>
      </c>
      <c r="D29" s="8">
        <v>0</v>
      </c>
      <c r="E29" s="9">
        <v>0</v>
      </c>
    </row>
    <row r="30" spans="2:5" ht="12.75">
      <c r="B30" s="13"/>
      <c r="C30" s="14"/>
      <c r="D30" s="13"/>
      <c r="E30" s="14"/>
    </row>
    <row r="31" spans="1:5" ht="13.5" thickBot="1">
      <c r="A31" t="s">
        <v>7</v>
      </c>
      <c r="B31" s="17">
        <v>1629.813079999978</v>
      </c>
      <c r="C31" s="15">
        <f>SUM(C27:C29)</f>
        <v>2975</v>
      </c>
      <c r="D31" s="17">
        <v>6915.283439999999</v>
      </c>
      <c r="E31" s="15">
        <f>SUM(E27:E29)</f>
        <v>26</v>
      </c>
    </row>
    <row r="32" spans="2:5" ht="12.75">
      <c r="B32" s="8"/>
      <c r="C32" s="9"/>
      <c r="D32" s="8"/>
      <c r="E32" s="9"/>
    </row>
    <row r="33" spans="2:5" ht="12.75">
      <c r="B33" s="8"/>
      <c r="C33" s="9"/>
      <c r="D33" s="8"/>
      <c r="E33" s="9"/>
    </row>
    <row r="34" spans="1:5" ht="12.75">
      <c r="A34" t="s">
        <v>84</v>
      </c>
      <c r="B34" s="8"/>
      <c r="C34" s="9"/>
      <c r="D34" s="8"/>
      <c r="E34" s="9"/>
    </row>
    <row r="35" spans="1:5" ht="12.75">
      <c r="A35" t="s">
        <v>8</v>
      </c>
      <c r="B35" s="18">
        <v>2.33</v>
      </c>
      <c r="C35" s="20">
        <v>4.33</v>
      </c>
      <c r="D35" s="18">
        <v>9.87</v>
      </c>
      <c r="E35" s="20">
        <v>0.04</v>
      </c>
    </row>
    <row r="36" spans="1:5" ht="12.75">
      <c r="A36" t="s">
        <v>88</v>
      </c>
      <c r="B36" s="25" t="s">
        <v>104</v>
      </c>
      <c r="C36" s="19" t="s">
        <v>104</v>
      </c>
      <c r="D36" s="25" t="s">
        <v>104</v>
      </c>
      <c r="E36" s="19" t="s">
        <v>104</v>
      </c>
    </row>
    <row r="37" spans="2:5" ht="12.75">
      <c r="B37" s="8"/>
      <c r="C37" s="9"/>
      <c r="D37" s="8"/>
      <c r="E37" s="9"/>
    </row>
    <row r="38" spans="2:5" ht="12.75">
      <c r="B38" s="8"/>
      <c r="C38" s="9"/>
      <c r="D38" s="8"/>
      <c r="E38" s="9"/>
    </row>
    <row r="39" spans="2:5" ht="12.75">
      <c r="B39" s="8"/>
      <c r="C39" s="9"/>
      <c r="D39" s="8"/>
      <c r="E39" s="9"/>
    </row>
    <row r="40" spans="2:5" ht="12.75">
      <c r="B40" s="8"/>
      <c r="C40" s="9"/>
      <c r="D40" s="8"/>
      <c r="E40" s="9"/>
    </row>
    <row r="41" spans="1:5" ht="15.75">
      <c r="A41" s="5" t="s">
        <v>97</v>
      </c>
      <c r="B41" s="8"/>
      <c r="C41" s="9"/>
      <c r="D41" s="8"/>
      <c r="E41" s="9"/>
    </row>
    <row r="42" spans="1:5" ht="15.75">
      <c r="A42" s="5" t="s">
        <v>98</v>
      </c>
      <c r="B42" s="8"/>
      <c r="C42" s="9"/>
      <c r="D42" s="8"/>
      <c r="E42" s="9"/>
    </row>
    <row r="43" spans="2:5" ht="12.75">
      <c r="B43" s="8"/>
      <c r="C43" s="9"/>
      <c r="D43" s="8"/>
      <c r="E43" s="9"/>
    </row>
    <row r="44" spans="2:5" ht="12.75">
      <c r="B44" s="8"/>
      <c r="C44" s="9"/>
      <c r="D44" s="8"/>
      <c r="E44" s="9"/>
    </row>
    <row r="45" spans="2:5" ht="12.75">
      <c r="B45" s="8"/>
      <c r="C45" s="9"/>
      <c r="D45" s="8"/>
      <c r="E45" s="9"/>
    </row>
    <row r="46" spans="1:5" ht="12.75">
      <c r="A46" s="3" t="s">
        <v>107</v>
      </c>
      <c r="B46" s="8"/>
      <c r="C46" s="9"/>
      <c r="D46" s="8"/>
      <c r="E46" s="9"/>
    </row>
    <row r="47" spans="2:5" ht="12.75">
      <c r="B47" s="8"/>
      <c r="C47" s="9"/>
      <c r="D47" s="8"/>
      <c r="E47" s="9"/>
    </row>
    <row r="48" spans="1:5" ht="12.75">
      <c r="A48" t="s">
        <v>4</v>
      </c>
      <c r="B48" s="8">
        <v>4934.813079999978</v>
      </c>
      <c r="C48" s="21">
        <f>+C17</f>
        <v>4432</v>
      </c>
      <c r="D48" s="8">
        <v>18547.28344</v>
      </c>
      <c r="E48" s="21">
        <f>+E17</f>
        <v>13413</v>
      </c>
    </row>
    <row r="49" spans="2:5" ht="12.75">
      <c r="B49" s="8"/>
      <c r="C49" s="9"/>
      <c r="D49" s="8"/>
      <c r="E49" s="9"/>
    </row>
    <row r="50" spans="1:5" ht="12.75">
      <c r="A50" t="s">
        <v>108</v>
      </c>
      <c r="B50" s="8">
        <v>1309.1047199999998</v>
      </c>
      <c r="C50" s="9">
        <v>170</v>
      </c>
      <c r="D50" s="8">
        <v>1352.29435</v>
      </c>
      <c r="E50" s="9">
        <f>SUM(175519.52+8269.92)/1000</f>
        <v>183.78944</v>
      </c>
    </row>
    <row r="51" spans="2:5" ht="12.75">
      <c r="B51" s="8"/>
      <c r="C51" s="9"/>
      <c r="D51" s="8"/>
      <c r="E51" s="9"/>
    </row>
    <row r="52" spans="1:5" ht="12.75">
      <c r="A52" t="s">
        <v>109</v>
      </c>
      <c r="B52" s="8">
        <v>4273.1169199999995</v>
      </c>
      <c r="C52" s="9">
        <v>2124</v>
      </c>
      <c r="D52" s="8">
        <v>11294.68795</v>
      </c>
      <c r="E52" s="9">
        <f>-SUM(+E19-E50)</f>
        <v>6165.7894400000005</v>
      </c>
    </row>
    <row r="53" spans="2:5" ht="12.75">
      <c r="B53" s="8"/>
      <c r="C53" s="9"/>
      <c r="D53" s="8"/>
      <c r="E53" s="9"/>
    </row>
    <row r="54" spans="2:5" ht="12.75">
      <c r="B54" s="8"/>
      <c r="C54" s="9"/>
      <c r="D54" s="8"/>
      <c r="E54" s="9"/>
    </row>
    <row r="55" spans="2:5" ht="12.75">
      <c r="B55" s="8"/>
      <c r="C55" s="9"/>
      <c r="D55" s="8"/>
      <c r="E55" s="9"/>
    </row>
    <row r="56" spans="2:5" ht="12.75">
      <c r="B56" s="8"/>
      <c r="C56" s="9"/>
      <c r="D56" s="8"/>
      <c r="E56" s="9"/>
    </row>
    <row r="57" spans="2:5" ht="12.75">
      <c r="B57" s="8"/>
      <c r="C57" s="9"/>
      <c r="D57" s="8"/>
      <c r="E57" s="9"/>
    </row>
    <row r="58" spans="2:5" ht="12.75">
      <c r="B58" s="8"/>
      <c r="C58" s="9"/>
      <c r="D58" s="8"/>
      <c r="E58" s="9"/>
    </row>
    <row r="59" spans="2:5" ht="12.75">
      <c r="B59" s="8"/>
      <c r="C59" s="9"/>
      <c r="D59" s="8"/>
      <c r="E59" s="9"/>
    </row>
    <row r="60" spans="2:5" ht="12.75">
      <c r="B60" s="8"/>
      <c r="C60" s="9"/>
      <c r="D60" s="8"/>
      <c r="E60" s="9"/>
    </row>
    <row r="61" spans="2:5" ht="12.75">
      <c r="B61" s="8"/>
      <c r="C61" s="9"/>
      <c r="D61" s="8"/>
      <c r="E61" s="9"/>
    </row>
    <row r="62" spans="2:5" ht="12.75">
      <c r="B62" s="8"/>
      <c r="C62" s="9"/>
      <c r="D62" s="8"/>
      <c r="E62" s="9"/>
    </row>
    <row r="63" spans="2:5" ht="12.75">
      <c r="B63" s="8"/>
      <c r="C63" s="9"/>
      <c r="D63" s="8"/>
      <c r="E63" s="9"/>
    </row>
    <row r="64" spans="2:5" ht="12.75">
      <c r="B64" s="8"/>
      <c r="C64" s="9"/>
      <c r="D64" s="8"/>
      <c r="E64" s="9"/>
    </row>
    <row r="65" spans="2:5" ht="12.75">
      <c r="B65" s="8"/>
      <c r="C65" s="9"/>
      <c r="D65" s="8"/>
      <c r="E65" s="9"/>
    </row>
    <row r="66" spans="2:5" ht="12.75">
      <c r="B66" s="8"/>
      <c r="C66" s="9"/>
      <c r="D66" s="8"/>
      <c r="E66" s="9"/>
    </row>
    <row r="67" spans="2:5" ht="12.75">
      <c r="B67" s="8"/>
      <c r="C67" s="9"/>
      <c r="D67" s="8"/>
      <c r="E67" s="9"/>
    </row>
    <row r="68" spans="2:5" ht="12.75">
      <c r="B68" s="8"/>
      <c r="C68" s="9"/>
      <c r="D68" s="8"/>
      <c r="E68" s="9"/>
    </row>
    <row r="69" spans="2:5" ht="12.75">
      <c r="B69" s="8"/>
      <c r="C69" s="9"/>
      <c r="D69" s="8"/>
      <c r="E69" s="9"/>
    </row>
    <row r="70" spans="2:5" ht="12.75">
      <c r="B70" s="8"/>
      <c r="C70" s="9"/>
      <c r="D70" s="8"/>
      <c r="E70" s="9"/>
    </row>
    <row r="71" spans="2:5" ht="12.75">
      <c r="B71" s="8"/>
      <c r="C71" s="9"/>
      <c r="D71" s="8"/>
      <c r="E71" s="9"/>
    </row>
    <row r="72" spans="2:5" ht="12.75">
      <c r="B72" s="8"/>
      <c r="C72" s="9"/>
      <c r="D72" s="8"/>
      <c r="E72" s="9"/>
    </row>
    <row r="73" spans="2:5" ht="12.75">
      <c r="B73" s="8"/>
      <c r="C73" s="9"/>
      <c r="D73" s="8"/>
      <c r="E73" s="9"/>
    </row>
    <row r="74" spans="2:5" ht="12.75">
      <c r="B74" s="8"/>
      <c r="C74" s="9"/>
      <c r="D74" s="8"/>
      <c r="E74" s="9"/>
    </row>
    <row r="75" spans="2:5" ht="12.75">
      <c r="B75" s="8"/>
      <c r="C75" s="9"/>
      <c r="D75" s="8"/>
      <c r="E75" s="9"/>
    </row>
    <row r="76" spans="2:5" ht="12.75">
      <c r="B76" s="8"/>
      <c r="C76" s="9"/>
      <c r="D76" s="8"/>
      <c r="E76" s="9"/>
    </row>
    <row r="77" spans="2:5" ht="12.75">
      <c r="B77" s="8"/>
      <c r="C77" s="9"/>
      <c r="D77" s="8"/>
      <c r="E77" s="9"/>
    </row>
    <row r="78" spans="2:5" ht="12.75">
      <c r="B78" s="8"/>
      <c r="C78" s="9"/>
      <c r="D78" s="8"/>
      <c r="E78" s="9"/>
    </row>
    <row r="79" spans="2:5" ht="12.75">
      <c r="B79" s="8"/>
      <c r="C79" s="9"/>
      <c r="D79" s="8"/>
      <c r="E79" s="9"/>
    </row>
    <row r="80" spans="2:5" ht="12.75">
      <c r="B80" s="8"/>
      <c r="C80" s="9"/>
      <c r="D80" s="8"/>
      <c r="E80" s="9"/>
    </row>
    <row r="81" spans="2:5" ht="12.75">
      <c r="B81" s="8"/>
      <c r="C81" s="9"/>
      <c r="D81" s="8"/>
      <c r="E81" s="9"/>
    </row>
    <row r="82" spans="2:4" ht="12.75">
      <c r="B82" s="3"/>
      <c r="D82" s="3"/>
    </row>
    <row r="83" spans="2:4" ht="12.75">
      <c r="B83" s="3"/>
      <c r="D83" s="3"/>
    </row>
    <row r="84" spans="2:4" ht="12.75">
      <c r="B84" s="3"/>
      <c r="D84" s="3"/>
    </row>
    <row r="85" spans="2:4" ht="12.75">
      <c r="B85" s="3"/>
      <c r="D85" s="3"/>
    </row>
    <row r="86" spans="2:4" ht="12.75">
      <c r="B86" s="3"/>
      <c r="D86" s="3"/>
    </row>
    <row r="87" spans="2:4" ht="12.75">
      <c r="B87" s="3"/>
      <c r="D87" s="3"/>
    </row>
    <row r="88" spans="2:4" ht="12.75">
      <c r="B88" s="3"/>
      <c r="D88" s="3"/>
    </row>
    <row r="89" spans="2:4" ht="12.75">
      <c r="B89" s="3"/>
      <c r="D89" s="3"/>
    </row>
    <row r="90" spans="2:4" ht="12.75">
      <c r="B90" s="3"/>
      <c r="D90" s="3"/>
    </row>
    <row r="91" spans="2:4" ht="12.75">
      <c r="B91" s="3"/>
      <c r="D91" s="3"/>
    </row>
    <row r="92" spans="2:4" ht="12.75">
      <c r="B92" s="3"/>
      <c r="D92" s="3"/>
    </row>
    <row r="93" spans="2:4" ht="12.75">
      <c r="B93" s="3"/>
      <c r="D93" s="3"/>
    </row>
    <row r="94" spans="2:4" ht="12.75">
      <c r="B94" s="3"/>
      <c r="D94" s="3"/>
    </row>
    <row r="95" spans="2:4" ht="12.75">
      <c r="B95" s="3"/>
      <c r="D95" s="3"/>
    </row>
    <row r="96" spans="2:4" ht="12.75">
      <c r="B96" s="3"/>
      <c r="D96" s="3"/>
    </row>
    <row r="97" spans="2:4" ht="12.75">
      <c r="B97" s="3"/>
      <c r="D97" s="3"/>
    </row>
    <row r="98" spans="2:4" ht="12.75">
      <c r="B98" s="3"/>
      <c r="D98" s="3"/>
    </row>
    <row r="99" spans="2:4" ht="12.75">
      <c r="B99" s="3"/>
      <c r="D99" s="3"/>
    </row>
    <row r="100" spans="2:4" ht="12.75">
      <c r="B100" s="3"/>
      <c r="D100" s="3"/>
    </row>
    <row r="101" spans="2:4" ht="12.75">
      <c r="B101" s="3"/>
      <c r="D101" s="3"/>
    </row>
    <row r="102" spans="2:4" ht="12.75">
      <c r="B102" s="3"/>
      <c r="D102" s="3"/>
    </row>
    <row r="103" spans="2:4" ht="12.75">
      <c r="B103" s="3"/>
      <c r="D103" s="3"/>
    </row>
    <row r="104" spans="2:4" ht="12.75">
      <c r="B104" s="3"/>
      <c r="D104" s="3"/>
    </row>
    <row r="105" spans="2:4" ht="12.75">
      <c r="B105" s="3"/>
      <c r="D105" s="3"/>
    </row>
    <row r="106" spans="2:4" ht="12.75">
      <c r="B106" s="3"/>
      <c r="D106" s="3"/>
    </row>
    <row r="107" spans="2:4" ht="12.75">
      <c r="B107" s="3"/>
      <c r="D107" s="3"/>
    </row>
    <row r="108" spans="2:4" ht="12.75">
      <c r="B108" s="3"/>
      <c r="D108" s="3"/>
    </row>
    <row r="109" spans="2:4" ht="12.75">
      <c r="B109" s="3"/>
      <c r="D109" s="3"/>
    </row>
    <row r="110" spans="2:4" ht="12.75">
      <c r="B110" s="3"/>
      <c r="D110" s="3"/>
    </row>
    <row r="111" spans="2:4" ht="12.75">
      <c r="B111" s="3"/>
      <c r="D111" s="3"/>
    </row>
    <row r="112" spans="2:4" ht="12.75">
      <c r="B112" s="3"/>
      <c r="D112" s="3"/>
    </row>
    <row r="113" spans="2:4" ht="12.75">
      <c r="B113" s="3"/>
      <c r="D113" s="3"/>
    </row>
    <row r="114" spans="2:4" ht="12.75">
      <c r="B114" s="3"/>
      <c r="D114" s="3"/>
    </row>
    <row r="115" spans="2:4" ht="12.75">
      <c r="B115" s="3"/>
      <c r="D115" s="3"/>
    </row>
    <row r="116" spans="2:4" ht="12.75">
      <c r="B116" s="3"/>
      <c r="D116" s="3"/>
    </row>
    <row r="117" spans="2:4" ht="12.75">
      <c r="B117" s="3"/>
      <c r="D117" s="3"/>
    </row>
    <row r="118" spans="2:4" ht="12.75">
      <c r="B118" s="3"/>
      <c r="D118" s="3"/>
    </row>
    <row r="119" spans="2:4" ht="12.75">
      <c r="B119" s="3"/>
      <c r="D119" s="3"/>
    </row>
    <row r="120" spans="2:4" ht="12.75">
      <c r="B120" s="3"/>
      <c r="D120" s="3"/>
    </row>
    <row r="121" spans="2:4" ht="12.75">
      <c r="B121" s="3"/>
      <c r="D121" s="3"/>
    </row>
    <row r="122" spans="2:4" ht="12.75">
      <c r="B122" s="3"/>
      <c r="D122" s="3"/>
    </row>
    <row r="123" spans="2:4" ht="12.75">
      <c r="B123" s="3"/>
      <c r="D123" s="3"/>
    </row>
    <row r="124" spans="2:4" ht="12.75">
      <c r="B124" s="3"/>
      <c r="D124" s="3"/>
    </row>
    <row r="125" spans="2:4" ht="12.75">
      <c r="B125" s="3"/>
      <c r="D125" s="3"/>
    </row>
    <row r="126" spans="2:4" ht="12.75">
      <c r="B126" s="3"/>
      <c r="D126" s="3"/>
    </row>
    <row r="127" spans="2:4" ht="12.75">
      <c r="B127" s="3"/>
      <c r="D127" s="3"/>
    </row>
    <row r="128" spans="2:4" ht="12.75">
      <c r="B128" s="3"/>
      <c r="D128" s="3"/>
    </row>
    <row r="129" spans="2:4" ht="12.75">
      <c r="B129" s="3"/>
      <c r="D129" s="3"/>
    </row>
    <row r="130" spans="2:4" ht="12.75">
      <c r="B130" s="3"/>
      <c r="D130" s="3"/>
    </row>
    <row r="131" spans="2:4" ht="12.75">
      <c r="B131" s="3"/>
      <c r="D131" s="3"/>
    </row>
    <row r="132" spans="2:4" ht="12.75">
      <c r="B132" s="3"/>
      <c r="D132" s="3"/>
    </row>
    <row r="133" spans="2:4" ht="12.75">
      <c r="B133" s="3"/>
      <c r="D133" s="3"/>
    </row>
    <row r="134" spans="2:4" ht="12.75">
      <c r="B134" s="3"/>
      <c r="D134" s="3"/>
    </row>
    <row r="135" spans="2:4" ht="12.75">
      <c r="B135" s="3"/>
      <c r="D135" s="3"/>
    </row>
    <row r="136" spans="2:4" ht="12.75">
      <c r="B136" s="3"/>
      <c r="D136" s="3"/>
    </row>
    <row r="137" spans="2:4" ht="12.75">
      <c r="B137" s="3"/>
      <c r="D137" s="3"/>
    </row>
    <row r="138" spans="2:4" ht="12.75">
      <c r="B138" s="3"/>
      <c r="D138" s="3"/>
    </row>
    <row r="139" spans="2:4" ht="12.75">
      <c r="B139" s="3"/>
      <c r="D139" s="3"/>
    </row>
    <row r="140" spans="2:4" ht="12.75">
      <c r="B140" s="3"/>
      <c r="D140" s="3"/>
    </row>
    <row r="141" spans="2:4" ht="12.75">
      <c r="B141" s="3"/>
      <c r="D141" s="3"/>
    </row>
    <row r="142" spans="2:4" ht="12.75">
      <c r="B142" s="3"/>
      <c r="D142" s="3"/>
    </row>
    <row r="143" spans="2:4" ht="12.75">
      <c r="B143" s="3"/>
      <c r="D143" s="3"/>
    </row>
    <row r="144" spans="2:4" ht="12.75">
      <c r="B144" s="3"/>
      <c r="D144" s="3"/>
    </row>
    <row r="145" spans="2:4" ht="12.75">
      <c r="B145" s="3"/>
      <c r="D145" s="3"/>
    </row>
    <row r="146" spans="2:4" ht="12.75">
      <c r="B146" s="3"/>
      <c r="D146" s="3"/>
    </row>
    <row r="147" spans="2:4" ht="12.75">
      <c r="B147" s="3"/>
      <c r="D147" s="3"/>
    </row>
    <row r="148" spans="2:4" ht="12.75">
      <c r="B148" s="3"/>
      <c r="D148" s="3"/>
    </row>
    <row r="149" spans="2:4" ht="12.75">
      <c r="B149" s="3"/>
      <c r="D149" s="3"/>
    </row>
    <row r="150" spans="2:4" ht="12.75">
      <c r="B150" s="3"/>
      <c r="D150" s="3"/>
    </row>
    <row r="151" spans="2:4" ht="12.75">
      <c r="B151" s="3"/>
      <c r="D151" s="3"/>
    </row>
    <row r="152" spans="2:4" ht="12.75">
      <c r="B152" s="3"/>
      <c r="D152" s="3"/>
    </row>
    <row r="153" spans="2:4" ht="12.75">
      <c r="B153" s="3"/>
      <c r="D153" s="3"/>
    </row>
    <row r="154" spans="2:4" ht="12.75">
      <c r="B154" s="3"/>
      <c r="D154" s="3"/>
    </row>
    <row r="155" spans="2:4" ht="12.75">
      <c r="B155" s="3"/>
      <c r="D155" s="3"/>
    </row>
    <row r="156" spans="2:4" ht="12.75">
      <c r="B156" s="3"/>
      <c r="D156" s="3"/>
    </row>
    <row r="157" spans="2:4" ht="12.75">
      <c r="B157" s="3"/>
      <c r="D157" s="3"/>
    </row>
    <row r="158" spans="2:4" ht="12.75">
      <c r="B158" s="3"/>
      <c r="D158" s="3"/>
    </row>
    <row r="159" spans="2:4" ht="12.75">
      <c r="B159" s="3"/>
      <c r="D159" s="3"/>
    </row>
    <row r="160" spans="2:4" ht="12.75">
      <c r="B160" s="3"/>
      <c r="D160" s="3"/>
    </row>
    <row r="161" spans="2:4" ht="12.75">
      <c r="B161" s="3"/>
      <c r="D161" s="3"/>
    </row>
    <row r="162" spans="2:4" ht="12.75">
      <c r="B162" s="3"/>
      <c r="D162" s="3"/>
    </row>
    <row r="163" spans="2:4" ht="12.75">
      <c r="B163" s="3"/>
      <c r="D163" s="3"/>
    </row>
    <row r="164" spans="2:4" ht="12.75">
      <c r="B164" s="3"/>
      <c r="D164" s="3"/>
    </row>
    <row r="165" spans="2:4" ht="12.75">
      <c r="B165" s="3"/>
      <c r="D165" s="3"/>
    </row>
    <row r="166" spans="2:4" ht="12.75">
      <c r="B166" s="3"/>
      <c r="D166" s="3"/>
    </row>
    <row r="167" spans="2:4" ht="12.75">
      <c r="B167" s="3"/>
      <c r="D167" s="3"/>
    </row>
    <row r="168" spans="2:4" ht="12.75">
      <c r="B168" s="3"/>
      <c r="D168" s="3"/>
    </row>
    <row r="169" spans="2:4" ht="12.75">
      <c r="B169" s="3"/>
      <c r="D169" s="3"/>
    </row>
    <row r="170" spans="2:4" ht="12.75">
      <c r="B170" s="3"/>
      <c r="D170" s="3"/>
    </row>
    <row r="171" spans="2:4" ht="12.75">
      <c r="B171" s="3"/>
      <c r="D171" s="3"/>
    </row>
    <row r="172" spans="2:4" ht="12.75">
      <c r="B172" s="3"/>
      <c r="D172" s="3"/>
    </row>
    <row r="173" spans="2:4" ht="12.75">
      <c r="B173" s="3"/>
      <c r="D173" s="3"/>
    </row>
    <row r="174" spans="2:4" ht="12.75">
      <c r="B174" s="3"/>
      <c r="D174" s="3"/>
    </row>
    <row r="175" spans="2:4" ht="12.75">
      <c r="B175" s="3"/>
      <c r="D175" s="3"/>
    </row>
  </sheetData>
  <hyperlinks>
    <hyperlink ref="E13" r:id="rId1" display="-@sum(115751230.63+7067514.88+2974206.17)/1000"/>
  </hyperlinks>
  <printOptions/>
  <pageMargins left="0.75" right="0.75" top="1" bottom="1" header="0.5" footer="0.5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39">
      <selection activeCell="A2" sqref="A2"/>
    </sheetView>
  </sheetViews>
  <sheetFormatPr defaultColWidth="9.140625" defaultRowHeight="12.75"/>
  <cols>
    <col min="1" max="1" width="40.7109375" style="0" customWidth="1"/>
    <col min="2" max="6" width="15.7109375" style="0" customWidth="1"/>
  </cols>
  <sheetData>
    <row r="1" ht="15.75">
      <c r="A1" s="5" t="s">
        <v>0</v>
      </c>
    </row>
    <row r="2" ht="15.75">
      <c r="A2" s="5" t="s">
        <v>122</v>
      </c>
    </row>
    <row r="3" ht="15.75">
      <c r="A3" s="5"/>
    </row>
    <row r="5" spans="4:5" ht="12.75">
      <c r="D5" s="2" t="s">
        <v>66</v>
      </c>
      <c r="E5" s="1" t="s">
        <v>65</v>
      </c>
    </row>
    <row r="6" spans="2:5" ht="12.75">
      <c r="B6" s="2"/>
      <c r="D6" s="2" t="s">
        <v>83</v>
      </c>
      <c r="E6" s="4" t="s">
        <v>81</v>
      </c>
    </row>
    <row r="7" spans="2:5" ht="12.75">
      <c r="B7" s="2"/>
      <c r="D7" s="2" t="s">
        <v>80</v>
      </c>
      <c r="E7" s="4" t="s">
        <v>82</v>
      </c>
    </row>
    <row r="8" spans="2:5" ht="12.75">
      <c r="B8" s="2"/>
      <c r="D8" s="2" t="s">
        <v>85</v>
      </c>
      <c r="E8" s="1" t="s">
        <v>64</v>
      </c>
    </row>
    <row r="9" spans="2:5" ht="12.75">
      <c r="B9" s="2"/>
      <c r="D9" s="2" t="s">
        <v>1</v>
      </c>
      <c r="E9" s="1" t="s">
        <v>1</v>
      </c>
    </row>
    <row r="10" ht="12.75">
      <c r="D10" s="3"/>
    </row>
    <row r="11" spans="1:4" ht="12.75">
      <c r="A11" s="3" t="s">
        <v>13</v>
      </c>
      <c r="D11" s="3"/>
    </row>
    <row r="12" spans="1:5" ht="12.75">
      <c r="A12" t="s">
        <v>14</v>
      </c>
      <c r="D12" s="8">
        <v>30319</v>
      </c>
      <c r="E12" s="9">
        <v>25322</v>
      </c>
    </row>
    <row r="13" spans="1:5" ht="12.75">
      <c r="A13" t="s">
        <v>35</v>
      </c>
      <c r="D13" s="8">
        <v>140</v>
      </c>
      <c r="E13" s="9">
        <v>706</v>
      </c>
    </row>
    <row r="14" spans="1:5" ht="12.75">
      <c r="A14" t="s">
        <v>15</v>
      </c>
      <c r="D14" s="8">
        <v>5869</v>
      </c>
      <c r="E14" s="9">
        <v>1869</v>
      </c>
    </row>
    <row r="15" spans="1:5" ht="12.75">
      <c r="A15" t="s">
        <v>16</v>
      </c>
      <c r="D15" s="8">
        <v>158696</v>
      </c>
      <c r="E15" s="9">
        <v>103795</v>
      </c>
    </row>
    <row r="16" spans="1:5" ht="12.75">
      <c r="A16" t="s">
        <v>17</v>
      </c>
      <c r="D16" s="8">
        <v>17797</v>
      </c>
      <c r="E16" s="9">
        <v>17797</v>
      </c>
    </row>
    <row r="17" spans="4:5" ht="12.75">
      <c r="D17" s="29">
        <f>SUM(D12:D16)</f>
        <v>212821</v>
      </c>
      <c r="E17" s="10">
        <f>SUM(E12:E16)</f>
        <v>149489</v>
      </c>
    </row>
    <row r="18" spans="4:5" ht="12.75">
      <c r="D18" s="8"/>
      <c r="E18" s="9"/>
    </row>
    <row r="19" spans="1:5" ht="12.75">
      <c r="A19" s="3" t="s">
        <v>18</v>
      </c>
      <c r="D19" s="8"/>
      <c r="E19" s="9"/>
    </row>
    <row r="20" spans="1:5" ht="12.75">
      <c r="A20" t="s">
        <v>19</v>
      </c>
      <c r="D20" s="8">
        <v>7030</v>
      </c>
      <c r="E20" s="9">
        <v>4796</v>
      </c>
    </row>
    <row r="21" spans="1:5" ht="12.75">
      <c r="A21" t="s">
        <v>86</v>
      </c>
      <c r="C21" s="8"/>
      <c r="D21" s="8">
        <v>257235</v>
      </c>
      <c r="E21" s="9">
        <v>187414</v>
      </c>
    </row>
    <row r="22" spans="1:5" ht="12.75">
      <c r="A22" t="s">
        <v>20</v>
      </c>
      <c r="D22" s="8">
        <f>SUM(88653912.56+8445314.07+570450)/1000</f>
        <v>97669.67663</v>
      </c>
      <c r="E22" s="16">
        <f>282369-187414</f>
        <v>94955</v>
      </c>
    </row>
    <row r="23" spans="1:5" ht="12.75">
      <c r="A23" t="s">
        <v>21</v>
      </c>
      <c r="D23" s="8">
        <v>56235</v>
      </c>
      <c r="E23" s="9">
        <v>43601</v>
      </c>
    </row>
    <row r="24" spans="1:5" ht="12.75">
      <c r="A24" t="s">
        <v>22</v>
      </c>
      <c r="D24" s="8">
        <v>10171</v>
      </c>
      <c r="E24" s="9">
        <v>9338</v>
      </c>
    </row>
    <row r="25" spans="1:5" ht="12.75">
      <c r="A25" t="s">
        <v>23</v>
      </c>
      <c r="D25" s="8">
        <f>SUM(21725284.78+5132422.32)/1000</f>
        <v>26857.707100000003</v>
      </c>
      <c r="E25" s="9">
        <v>6854</v>
      </c>
    </row>
    <row r="26" spans="4:5" ht="12.75">
      <c r="D26" s="29">
        <f>SUM(D20:D25)</f>
        <v>455198.38373</v>
      </c>
      <c r="E26" s="10">
        <f>SUM(E20:E25)</f>
        <v>346958</v>
      </c>
    </row>
    <row r="27" spans="4:5" ht="12.75">
      <c r="D27" s="8"/>
      <c r="E27" s="9"/>
    </row>
    <row r="28" spans="1:5" ht="12.75">
      <c r="A28" s="3" t="s">
        <v>67</v>
      </c>
      <c r="D28" s="8"/>
      <c r="E28" s="9"/>
    </row>
    <row r="29" spans="1:5" ht="12.75">
      <c r="A29" t="s">
        <v>24</v>
      </c>
      <c r="C29" s="9"/>
      <c r="D29" s="8">
        <f>SUM(34503842.02+63101717.16+45459854.98)/1000</f>
        <v>143065.41416</v>
      </c>
      <c r="E29" s="9">
        <v>98716</v>
      </c>
    </row>
    <row r="30" spans="1:5" ht="12.75">
      <c r="A30" t="s">
        <v>25</v>
      </c>
      <c r="C30" s="9"/>
      <c r="D30" s="8">
        <f>SUM(42500000+58853180.7+41203419.2+509474+515480.45+1437012.34)/1000-1</f>
        <v>145017.56669</v>
      </c>
      <c r="E30" s="9">
        <v>143736</v>
      </c>
    </row>
    <row r="31" spans="1:5" ht="12.75">
      <c r="A31" t="s">
        <v>26</v>
      </c>
      <c r="C31" s="9"/>
      <c r="D31" s="8">
        <v>10290</v>
      </c>
      <c r="E31" s="9">
        <v>14460</v>
      </c>
    </row>
    <row r="32" spans="1:5" ht="12.75">
      <c r="A32" t="s">
        <v>11</v>
      </c>
      <c r="C32" s="9"/>
      <c r="D32" s="8">
        <v>3934</v>
      </c>
      <c r="E32" s="9">
        <v>4874</v>
      </c>
    </row>
    <row r="33" spans="3:5" ht="12.75">
      <c r="C33" s="9"/>
      <c r="D33" s="29">
        <f>SUM(D29:D32)</f>
        <v>302306.98085</v>
      </c>
      <c r="E33" s="10">
        <f>SUM(E29:E32)</f>
        <v>261786</v>
      </c>
    </row>
    <row r="34" spans="4:5" ht="12.75">
      <c r="D34" s="11"/>
      <c r="E34" s="12"/>
    </row>
    <row r="35" spans="1:5" ht="12.75">
      <c r="A35" s="3" t="s">
        <v>27</v>
      </c>
      <c r="D35" s="13">
        <f>+D26-D33</f>
        <v>152891.40288</v>
      </c>
      <c r="E35" s="14">
        <f>+E26-E33</f>
        <v>85172</v>
      </c>
    </row>
    <row r="36" spans="4:5" ht="12.75">
      <c r="D36" s="8"/>
      <c r="E36" s="9"/>
    </row>
    <row r="37" spans="4:5" ht="13.5" thickBot="1">
      <c r="D37" s="26">
        <f>+D17+D35</f>
        <v>365712.40288</v>
      </c>
      <c r="E37" s="28">
        <f>+E17+E35</f>
        <v>234661</v>
      </c>
    </row>
    <row r="38" spans="4:5" ht="12.75">
      <c r="D38" s="11"/>
      <c r="E38" s="12"/>
    </row>
    <row r="39" spans="1:5" ht="12.75">
      <c r="A39" s="3" t="s">
        <v>28</v>
      </c>
      <c r="D39" s="8"/>
      <c r="E39" s="9"/>
    </row>
    <row r="40" spans="4:5" ht="12.75">
      <c r="D40" s="8"/>
      <c r="E40" s="9"/>
    </row>
    <row r="41" spans="1:5" ht="12.75">
      <c r="A41" t="s">
        <v>29</v>
      </c>
      <c r="D41" s="8">
        <v>103248</v>
      </c>
      <c r="E41" s="9">
        <v>68661</v>
      </c>
    </row>
    <row r="42" spans="1:5" ht="12.75">
      <c r="A42" t="s">
        <v>30</v>
      </c>
      <c r="D42" s="13">
        <f>SUM(21061146.96+16917986.88+6914916.59)/1000</f>
        <v>44894.05043000001</v>
      </c>
      <c r="E42" s="14">
        <v>42880</v>
      </c>
    </row>
    <row r="43" spans="1:5" ht="12.75">
      <c r="A43" s="3" t="s">
        <v>31</v>
      </c>
      <c r="D43" s="8">
        <f>SUM(D41:D42)</f>
        <v>148142.05043</v>
      </c>
      <c r="E43" s="9">
        <f>SUM(E41:E42)</f>
        <v>111541</v>
      </c>
    </row>
    <row r="44" spans="1:5" ht="12.75">
      <c r="A44" s="3" t="s">
        <v>32</v>
      </c>
      <c r="D44" s="8">
        <v>1500</v>
      </c>
      <c r="E44" s="9">
        <v>1500</v>
      </c>
    </row>
    <row r="45" spans="1:5" ht="12.75">
      <c r="A45" s="3" t="s">
        <v>33</v>
      </c>
      <c r="D45" s="8"/>
      <c r="E45" s="9"/>
    </row>
    <row r="46" spans="1:5" ht="12.75">
      <c r="A46" t="s">
        <v>25</v>
      </c>
      <c r="D46" s="8">
        <f>SUM(212955524.23+1161448.35)/1000</f>
        <v>214116.97257999997</v>
      </c>
      <c r="E46" s="9">
        <v>119503</v>
      </c>
    </row>
    <row r="47" spans="1:5" ht="12.75">
      <c r="A47" t="s">
        <v>34</v>
      </c>
      <c r="D47" s="8">
        <v>1953</v>
      </c>
      <c r="E47" s="9">
        <v>2117</v>
      </c>
    </row>
    <row r="48" spans="4:5" ht="13.5" thickBot="1">
      <c r="D48" s="17">
        <f>SUM(D43:D47)</f>
        <v>365712.02301</v>
      </c>
      <c r="E48" s="27">
        <f>SUM(E43:E47)</f>
        <v>234661</v>
      </c>
    </row>
    <row r="49" spans="4:5" ht="12.75">
      <c r="D49" s="8"/>
      <c r="E49" s="9"/>
    </row>
    <row r="50" spans="4:5" ht="12.75">
      <c r="D50" s="8"/>
      <c r="E50" s="9"/>
    </row>
    <row r="51" spans="4:5" ht="12.75">
      <c r="D51" s="8"/>
      <c r="E51" s="9"/>
    </row>
    <row r="52" spans="4:5" ht="12.75">
      <c r="D52" s="8"/>
      <c r="E52" s="9"/>
    </row>
    <row r="53" spans="1:5" ht="15.75">
      <c r="A53" s="5" t="s">
        <v>99</v>
      </c>
      <c r="D53" s="8"/>
      <c r="E53" s="9"/>
    </row>
    <row r="54" spans="1:5" ht="15.75">
      <c r="A54" s="5" t="s">
        <v>98</v>
      </c>
      <c r="D54" s="8"/>
      <c r="E54" s="9"/>
    </row>
    <row r="55" spans="4:5" ht="12.75">
      <c r="D55" s="8"/>
      <c r="E55" s="9"/>
    </row>
    <row r="56" spans="4:5" ht="12.75">
      <c r="D56" s="8"/>
      <c r="E56" s="9"/>
    </row>
    <row r="57" spans="4:5" ht="12.75">
      <c r="D57" s="8"/>
      <c r="E57" s="9"/>
    </row>
    <row r="58" spans="1:5" ht="12.75">
      <c r="A58" s="3" t="s">
        <v>107</v>
      </c>
      <c r="D58" s="8"/>
      <c r="E58" s="9"/>
    </row>
    <row r="59" spans="4:5" ht="12.75">
      <c r="D59" s="8"/>
      <c r="E59" s="9"/>
    </row>
    <row r="60" spans="1:5" ht="13.5" thickBot="1">
      <c r="A60" t="s">
        <v>110</v>
      </c>
      <c r="D60" s="22">
        <f>SUM(D43-D16)/D41</f>
        <v>1.2624462500968543</v>
      </c>
      <c r="E60" s="23">
        <f>SUM(E43-E16)/E41</f>
        <v>1.365316555249705</v>
      </c>
    </row>
    <row r="61" spans="4:5" ht="12.75">
      <c r="D61" s="8"/>
      <c r="E61" s="9"/>
    </row>
    <row r="62" spans="4:5" ht="12.75">
      <c r="D62" s="8"/>
      <c r="E62" s="9"/>
    </row>
    <row r="63" spans="4:5" ht="12.75">
      <c r="D63" s="8"/>
      <c r="E63" s="9"/>
    </row>
    <row r="64" spans="4:5" ht="12.75">
      <c r="D64" s="8"/>
      <c r="E64" s="9"/>
    </row>
    <row r="65" spans="4:5" ht="12.75">
      <c r="D65" s="8"/>
      <c r="E65" s="9"/>
    </row>
    <row r="66" spans="4:5" ht="12.75">
      <c r="D66" s="8"/>
      <c r="E66" s="9"/>
    </row>
    <row r="67" spans="4:5" ht="12.75">
      <c r="D67" s="8"/>
      <c r="E67" s="9"/>
    </row>
    <row r="68" spans="4:5" ht="12.75">
      <c r="D68" s="8"/>
      <c r="E68" s="9"/>
    </row>
    <row r="69" spans="4:5" ht="12.75">
      <c r="D69" s="8"/>
      <c r="E69" s="9"/>
    </row>
    <row r="70" spans="4:5" ht="12.75">
      <c r="D70" s="8"/>
      <c r="E70" s="9"/>
    </row>
    <row r="71" spans="4:5" ht="12.75">
      <c r="D71" s="8"/>
      <c r="E71" s="9"/>
    </row>
    <row r="72" spans="4:5" ht="12.75">
      <c r="D72" s="8"/>
      <c r="E72" s="9"/>
    </row>
    <row r="73" spans="4:5" ht="12.75">
      <c r="D73" s="8"/>
      <c r="E73" s="9"/>
    </row>
    <row r="74" spans="4:5" ht="12.75">
      <c r="D74" s="8"/>
      <c r="E74" s="9"/>
    </row>
    <row r="75" spans="4:5" ht="12.75">
      <c r="D75" s="8"/>
      <c r="E75" s="9"/>
    </row>
    <row r="76" spans="4:5" ht="12.75">
      <c r="D76" s="8"/>
      <c r="E76" s="9"/>
    </row>
    <row r="77" spans="4:5" ht="12.75">
      <c r="D77" s="8"/>
      <c r="E77" s="9"/>
    </row>
    <row r="78" spans="4:5" ht="12.75">
      <c r="D78" s="8"/>
      <c r="E78" s="9"/>
    </row>
    <row r="79" spans="4:5" ht="12.75">
      <c r="D79" s="8"/>
      <c r="E79" s="9"/>
    </row>
    <row r="80" spans="4:5" ht="12.75">
      <c r="D80" s="8"/>
      <c r="E80" s="9"/>
    </row>
    <row r="81" spans="4:5" ht="12.75">
      <c r="D81" s="8"/>
      <c r="E81" s="9"/>
    </row>
    <row r="82" spans="4:5" ht="12.75">
      <c r="D82" s="8"/>
      <c r="E82" s="9"/>
    </row>
    <row r="83" spans="4:5" ht="12.75">
      <c r="D83" s="8"/>
      <c r="E83" s="9"/>
    </row>
    <row r="84" spans="4:5" ht="12.75">
      <c r="D84" s="8"/>
      <c r="E84" s="9"/>
    </row>
    <row r="85" spans="4:5" ht="12.75">
      <c r="D85" s="8"/>
      <c r="E85" s="9"/>
    </row>
    <row r="86" spans="4:5" ht="12.75">
      <c r="D86" s="8"/>
      <c r="E86" s="9"/>
    </row>
    <row r="87" spans="4:5" ht="12.75">
      <c r="D87" s="8"/>
      <c r="E87" s="9"/>
    </row>
    <row r="88" spans="4:5" ht="12.75">
      <c r="D88" s="8"/>
      <c r="E88" s="9"/>
    </row>
    <row r="89" spans="4:5" ht="12.75">
      <c r="D89" s="8"/>
      <c r="E89" s="9"/>
    </row>
    <row r="90" spans="4:5" ht="12.75">
      <c r="D90" s="8"/>
      <c r="E90" s="9"/>
    </row>
    <row r="91" spans="4:5" ht="12.75">
      <c r="D91" s="8"/>
      <c r="E91" s="9"/>
    </row>
    <row r="92" spans="4:5" ht="12.75">
      <c r="D92" s="8"/>
      <c r="E92" s="9"/>
    </row>
    <row r="93" spans="4:5" ht="12.75">
      <c r="D93" s="8"/>
      <c r="E93" s="9"/>
    </row>
    <row r="94" spans="4:5" ht="12.75">
      <c r="D94" s="8"/>
      <c r="E94" s="9"/>
    </row>
    <row r="95" spans="4:5" ht="12.75">
      <c r="D95" s="8"/>
      <c r="E95" s="9"/>
    </row>
    <row r="96" spans="4:5" ht="12.75">
      <c r="D96" s="8"/>
      <c r="E96" s="9"/>
    </row>
    <row r="97" spans="4:5" ht="12.75">
      <c r="D97" s="8"/>
      <c r="E97" s="9"/>
    </row>
    <row r="98" spans="4:5" ht="12.75">
      <c r="D98" s="8"/>
      <c r="E98" s="9"/>
    </row>
    <row r="99" spans="4:5" ht="12.75">
      <c r="D99" s="8"/>
      <c r="E99" s="9"/>
    </row>
    <row r="100" spans="4:5" ht="12.75">
      <c r="D100" s="8"/>
      <c r="E100" s="9"/>
    </row>
    <row r="101" spans="4:5" ht="12.75">
      <c r="D101" s="8"/>
      <c r="E101" s="9"/>
    </row>
    <row r="102" spans="4:5" ht="12.75">
      <c r="D102" s="8"/>
      <c r="E102" s="9"/>
    </row>
    <row r="103" spans="4:5" ht="12.75">
      <c r="D103" s="8"/>
      <c r="E103" s="9"/>
    </row>
    <row r="104" spans="4:5" ht="12.75">
      <c r="D104" s="8"/>
      <c r="E104" s="9"/>
    </row>
    <row r="105" spans="4:5" ht="12.75">
      <c r="D105" s="8"/>
      <c r="E105" s="9"/>
    </row>
    <row r="106" spans="4:5" ht="12.75">
      <c r="D106" s="8"/>
      <c r="E106" s="9"/>
    </row>
    <row r="107" spans="4:5" ht="12.75">
      <c r="D107" s="8"/>
      <c r="E107" s="9"/>
    </row>
    <row r="108" spans="4:5" ht="12.75">
      <c r="D108" s="8"/>
      <c r="E108" s="9"/>
    </row>
    <row r="109" spans="4:5" ht="12.75">
      <c r="D109" s="8"/>
      <c r="E109" s="9"/>
    </row>
    <row r="110" spans="4:5" ht="12.75">
      <c r="D110" s="8"/>
      <c r="E110" s="9"/>
    </row>
    <row r="111" spans="4:5" ht="12.75">
      <c r="D111" s="8"/>
      <c r="E111" s="9"/>
    </row>
    <row r="112" spans="4:5" ht="12.75">
      <c r="D112" s="8"/>
      <c r="E112" s="9"/>
    </row>
    <row r="113" spans="4:5" ht="12.75">
      <c r="D113" s="8"/>
      <c r="E113" s="9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7" sqref="A17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7" width="15.7109375" style="0" customWidth="1"/>
  </cols>
  <sheetData>
    <row r="1" ht="15.75">
      <c r="A1" s="5" t="s">
        <v>0</v>
      </c>
    </row>
    <row r="2" ht="15.75">
      <c r="A2" s="5" t="s">
        <v>105</v>
      </c>
    </row>
    <row r="3" ht="15.75">
      <c r="A3" s="5" t="s">
        <v>113</v>
      </c>
    </row>
    <row r="6" spans="2:6" ht="12.75">
      <c r="B6" s="2"/>
      <c r="C6" s="2" t="s">
        <v>68</v>
      </c>
      <c r="D6" s="2" t="s">
        <v>69</v>
      </c>
      <c r="E6" s="2" t="s">
        <v>70</v>
      </c>
      <c r="F6" s="2" t="s">
        <v>71</v>
      </c>
    </row>
    <row r="7" spans="1:6" ht="12.75">
      <c r="A7" s="2"/>
      <c r="B7" s="2"/>
      <c r="C7" s="2" t="s">
        <v>1</v>
      </c>
      <c r="D7" s="2" t="s">
        <v>1</v>
      </c>
      <c r="E7" s="2" t="s">
        <v>1</v>
      </c>
      <c r="F7" s="2" t="s">
        <v>1</v>
      </c>
    </row>
    <row r="9" ht="12.75">
      <c r="A9" s="7" t="s">
        <v>114</v>
      </c>
    </row>
    <row r="10" ht="12.75">
      <c r="A10" s="3"/>
    </row>
    <row r="11" spans="1:7" ht="12.75">
      <c r="A11" s="30" t="s">
        <v>89</v>
      </c>
      <c r="C11" s="8">
        <v>68661</v>
      </c>
      <c r="D11" s="8">
        <v>21006</v>
      </c>
      <c r="E11" s="8">
        <v>21874</v>
      </c>
      <c r="F11" s="8">
        <f>SUM(C11:E11)</f>
        <v>111541</v>
      </c>
      <c r="G11" s="3"/>
    </row>
    <row r="12" spans="3:7" ht="12.75">
      <c r="C12" s="8"/>
      <c r="D12" s="8"/>
      <c r="E12" s="8"/>
      <c r="F12" s="8"/>
      <c r="G12" s="3"/>
    </row>
    <row r="13" spans="1:7" ht="12.75">
      <c r="A13" t="s">
        <v>117</v>
      </c>
      <c r="C13" s="8">
        <v>34587</v>
      </c>
      <c r="D13" s="8">
        <v>55</v>
      </c>
      <c r="E13" s="8">
        <v>0</v>
      </c>
      <c r="F13" s="8">
        <f>SUM(C13:E13)</f>
        <v>34642</v>
      </c>
      <c r="G13" s="3"/>
    </row>
    <row r="14" spans="3:7" ht="12.75">
      <c r="C14" s="8"/>
      <c r="D14" s="8"/>
      <c r="E14" s="8"/>
      <c r="F14" s="8"/>
      <c r="G14" s="3"/>
    </row>
    <row r="15" spans="1:7" ht="12.75">
      <c r="A15" t="s">
        <v>7</v>
      </c>
      <c r="C15" s="8">
        <v>0</v>
      </c>
      <c r="D15" s="8">
        <v>0</v>
      </c>
      <c r="E15" s="8">
        <v>6915</v>
      </c>
      <c r="F15" s="8">
        <f>SUM(C15:E15)</f>
        <v>6915</v>
      </c>
      <c r="G15" s="3"/>
    </row>
    <row r="16" spans="3:7" ht="12.75">
      <c r="C16" s="8"/>
      <c r="D16" s="8"/>
      <c r="E16" s="8"/>
      <c r="F16" s="8"/>
      <c r="G16" s="3"/>
    </row>
    <row r="17" spans="1:7" ht="12.75">
      <c r="A17" t="s">
        <v>123</v>
      </c>
      <c r="C17" s="8">
        <v>0</v>
      </c>
      <c r="D17" s="8">
        <v>0</v>
      </c>
      <c r="E17" s="8">
        <v>-4956</v>
      </c>
      <c r="F17" s="8">
        <f>SUM(C17:E17)</f>
        <v>-4956</v>
      </c>
      <c r="G17" s="3"/>
    </row>
    <row r="18" spans="3:7" ht="12.75">
      <c r="C18" s="13"/>
      <c r="D18" s="13"/>
      <c r="E18" s="13"/>
      <c r="F18" s="13"/>
      <c r="G18" s="3"/>
    </row>
    <row r="19" spans="1:7" ht="13.5" thickBot="1">
      <c r="A19" s="30" t="s">
        <v>115</v>
      </c>
      <c r="C19" s="17">
        <f>SUM(C11:C17)</f>
        <v>103248</v>
      </c>
      <c r="D19" s="17">
        <f>SUM(D11:D17)</f>
        <v>21061</v>
      </c>
      <c r="E19" s="17">
        <f>SUM(E11:E17)</f>
        <v>23833</v>
      </c>
      <c r="F19" s="17">
        <f>SUM(F11:F17)</f>
        <v>148142</v>
      </c>
      <c r="G19" s="3"/>
    </row>
    <row r="20" spans="3:7" ht="12.75">
      <c r="C20" s="3"/>
      <c r="D20" s="3"/>
      <c r="E20" s="3"/>
      <c r="F20" s="3"/>
      <c r="G20" s="3"/>
    </row>
    <row r="24" ht="12.75">
      <c r="A24" s="6" t="s">
        <v>63</v>
      </c>
    </row>
    <row r="25" spans="1:2" ht="12.75">
      <c r="A25" t="s">
        <v>92</v>
      </c>
      <c r="B25" t="s">
        <v>90</v>
      </c>
    </row>
    <row r="26" ht="12.75">
      <c r="B26" t="s">
        <v>91</v>
      </c>
    </row>
    <row r="31" ht="15.75">
      <c r="A31" s="5" t="s">
        <v>100</v>
      </c>
    </row>
    <row r="32" ht="15.75">
      <c r="A32" s="5" t="s">
        <v>101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52">
      <selection activeCell="E80" sqref="E80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6" width="15.7109375" style="0" customWidth="1"/>
  </cols>
  <sheetData>
    <row r="1" ht="15.75">
      <c r="A1" s="5" t="s">
        <v>0</v>
      </c>
    </row>
    <row r="2" ht="15.75">
      <c r="A2" s="5" t="s">
        <v>116</v>
      </c>
    </row>
    <row r="5" ht="12.75">
      <c r="E5" s="2" t="s">
        <v>74</v>
      </c>
    </row>
    <row r="6" ht="12.75">
      <c r="E6" s="2" t="s">
        <v>78</v>
      </c>
    </row>
    <row r="7" ht="12.75">
      <c r="E7" s="2" t="s">
        <v>85</v>
      </c>
    </row>
    <row r="8" ht="12.75">
      <c r="E8" s="2" t="s">
        <v>1</v>
      </c>
    </row>
    <row r="10" ht="12.75">
      <c r="A10" s="3" t="s">
        <v>36</v>
      </c>
    </row>
    <row r="11" spans="1:5" ht="12.75">
      <c r="A11" t="s">
        <v>37</v>
      </c>
      <c r="E11" s="9">
        <v>8821</v>
      </c>
    </row>
    <row r="12" spans="1:5" ht="12.75">
      <c r="A12" s="6" t="s">
        <v>38</v>
      </c>
      <c r="E12" s="9"/>
    </row>
    <row r="13" spans="1:5" ht="12.75">
      <c r="A13" t="s">
        <v>39</v>
      </c>
      <c r="E13" s="9">
        <v>9981</v>
      </c>
    </row>
    <row r="14" spans="1:5" ht="12.75">
      <c r="A14" t="s">
        <v>40</v>
      </c>
      <c r="E14" s="9">
        <v>-39</v>
      </c>
    </row>
    <row r="15" spans="1:5" ht="12.75">
      <c r="A15" t="s">
        <v>14</v>
      </c>
      <c r="E15" s="9"/>
    </row>
    <row r="16" spans="1:5" ht="12.75">
      <c r="A16" s="1" t="s">
        <v>72</v>
      </c>
      <c r="B16" t="s">
        <v>41</v>
      </c>
      <c r="E16" s="9">
        <v>2366</v>
      </c>
    </row>
    <row r="17" spans="1:5" ht="12.75">
      <c r="A17" s="1" t="s">
        <v>72</v>
      </c>
      <c r="B17" t="s">
        <v>42</v>
      </c>
      <c r="E17" s="9">
        <v>-36</v>
      </c>
    </row>
    <row r="18" spans="1:5" ht="12.75">
      <c r="A18" t="s">
        <v>93</v>
      </c>
      <c r="E18" s="9">
        <v>-255</v>
      </c>
    </row>
    <row r="19" ht="12.75">
      <c r="E19" s="14"/>
    </row>
    <row r="20" spans="1:5" ht="12.75">
      <c r="A20" s="3" t="s">
        <v>43</v>
      </c>
      <c r="E20" s="9">
        <f>SUM(E11:E18)</f>
        <v>20838</v>
      </c>
    </row>
    <row r="21" ht="12.75">
      <c r="E21" s="9"/>
    </row>
    <row r="22" spans="1:5" ht="12.75">
      <c r="A22" t="s">
        <v>19</v>
      </c>
      <c r="E22" s="9">
        <v>-2234</v>
      </c>
    </row>
    <row r="23" spans="1:5" ht="12.75">
      <c r="A23" t="s">
        <v>44</v>
      </c>
      <c r="E23" s="9">
        <v>-4314</v>
      </c>
    </row>
    <row r="24" spans="1:5" ht="12.75">
      <c r="A24" t="s">
        <v>21</v>
      </c>
      <c r="E24" s="9">
        <v>-12634</v>
      </c>
    </row>
    <row r="25" spans="1:5" ht="12.75">
      <c r="A25" t="s">
        <v>22</v>
      </c>
      <c r="E25" s="9">
        <v>-11</v>
      </c>
    </row>
    <row r="26" spans="1:5" ht="12.75">
      <c r="A26" t="s">
        <v>45</v>
      </c>
      <c r="E26" s="9">
        <v>44349</v>
      </c>
    </row>
    <row r="27" ht="12.75">
      <c r="E27" s="14"/>
    </row>
    <row r="28" spans="1:5" ht="12.75">
      <c r="A28" s="3" t="s">
        <v>59</v>
      </c>
      <c r="E28" s="9">
        <f>SUM(E20:E26)</f>
        <v>45994</v>
      </c>
    </row>
    <row r="29" ht="12.75">
      <c r="E29" s="9"/>
    </row>
    <row r="30" spans="1:5" ht="12.75">
      <c r="A30" t="s">
        <v>60</v>
      </c>
      <c r="E30" s="9">
        <v>-1412</v>
      </c>
    </row>
    <row r="31" ht="12.75">
      <c r="E31" s="14"/>
    </row>
    <row r="32" spans="1:5" ht="12.75">
      <c r="A32" s="3" t="s">
        <v>46</v>
      </c>
      <c r="E32" s="10">
        <f>SUM(E28:E30)</f>
        <v>44582</v>
      </c>
    </row>
    <row r="33" ht="12.75">
      <c r="E33" s="9"/>
    </row>
    <row r="34" spans="1:5" ht="12.75">
      <c r="A34" s="3" t="s">
        <v>47</v>
      </c>
      <c r="E34" s="9"/>
    </row>
    <row r="35" spans="1:5" ht="12.75">
      <c r="A35" t="s">
        <v>40</v>
      </c>
      <c r="E35" s="9">
        <v>39</v>
      </c>
    </row>
    <row r="36" spans="1:5" ht="12.75">
      <c r="A36" t="s">
        <v>14</v>
      </c>
      <c r="E36" s="9"/>
    </row>
    <row r="37" spans="1:5" ht="12.75">
      <c r="A37" s="1" t="s">
        <v>72</v>
      </c>
      <c r="B37" t="s">
        <v>48</v>
      </c>
      <c r="E37" s="9">
        <v>-7457</v>
      </c>
    </row>
    <row r="38" spans="1:5" ht="12.75">
      <c r="A38" s="1" t="s">
        <v>72</v>
      </c>
      <c r="B38" t="s">
        <v>49</v>
      </c>
      <c r="E38" s="9">
        <v>130</v>
      </c>
    </row>
    <row r="39" spans="1:5" ht="12.75">
      <c r="A39" t="s">
        <v>50</v>
      </c>
      <c r="E39" s="9">
        <v>-46755</v>
      </c>
    </row>
    <row r="40" spans="1:5" ht="12.75">
      <c r="A40" t="s">
        <v>16</v>
      </c>
      <c r="E40" s="9">
        <v>-71385</v>
      </c>
    </row>
    <row r="41" spans="1:5" ht="12.75">
      <c r="A41" t="s">
        <v>121</v>
      </c>
      <c r="E41" s="9">
        <v>-8994</v>
      </c>
    </row>
    <row r="42" spans="1:5" ht="12.75">
      <c r="A42" t="s">
        <v>118</v>
      </c>
      <c r="E42" s="9">
        <v>-4000</v>
      </c>
    </row>
    <row r="43" ht="12.75">
      <c r="E43" s="9"/>
    </row>
    <row r="44" spans="1:5" ht="12.75">
      <c r="A44" s="3" t="s">
        <v>51</v>
      </c>
      <c r="D44" s="31"/>
      <c r="E44" s="10">
        <f>SUM(E35:E42)</f>
        <v>-138422</v>
      </c>
    </row>
    <row r="45" ht="12.75">
      <c r="E45" s="9"/>
    </row>
    <row r="46" spans="1:5" ht="12.75">
      <c r="A46" s="3" t="s">
        <v>52</v>
      </c>
      <c r="E46" s="9"/>
    </row>
    <row r="47" spans="1:5" ht="12.75">
      <c r="A47" t="s">
        <v>53</v>
      </c>
      <c r="E47" s="9">
        <v>-4631</v>
      </c>
    </row>
    <row r="48" spans="1:5" ht="12.75">
      <c r="A48" t="s">
        <v>55</v>
      </c>
      <c r="E48" s="9">
        <v>273691</v>
      </c>
    </row>
    <row r="49" spans="1:5" ht="12.75">
      <c r="A49" t="s">
        <v>96</v>
      </c>
      <c r="E49" s="9">
        <v>-178767</v>
      </c>
    </row>
    <row r="50" spans="1:5" ht="12.75">
      <c r="A50" t="s">
        <v>94</v>
      </c>
      <c r="E50" s="9">
        <v>1278</v>
      </c>
    </row>
    <row r="51" spans="1:5" ht="12.75">
      <c r="A51" t="s">
        <v>95</v>
      </c>
      <c r="E51" s="9">
        <v>-306</v>
      </c>
    </row>
    <row r="52" spans="1:5" ht="12.75">
      <c r="A52" t="s">
        <v>54</v>
      </c>
      <c r="E52" s="9">
        <v>-9981</v>
      </c>
    </row>
    <row r="53" spans="1:5" ht="12.75">
      <c r="A53" t="s">
        <v>120</v>
      </c>
      <c r="E53" s="9">
        <v>-4956</v>
      </c>
    </row>
    <row r="54" spans="1:5" ht="12.75">
      <c r="A54" t="s">
        <v>106</v>
      </c>
      <c r="E54" s="9">
        <v>7043</v>
      </c>
    </row>
    <row r="55" spans="1:5" ht="12.75">
      <c r="A55" t="s">
        <v>119</v>
      </c>
      <c r="E55" s="9">
        <v>34642</v>
      </c>
    </row>
    <row r="56" ht="12.75">
      <c r="E56" s="9"/>
    </row>
    <row r="57" spans="1:5" ht="12.75">
      <c r="A57" s="3" t="s">
        <v>56</v>
      </c>
      <c r="B57" s="3"/>
      <c r="C57" s="3"/>
      <c r="E57" s="10">
        <f>SUM(E47:E55)</f>
        <v>118013</v>
      </c>
    </row>
    <row r="58" spans="1:5" ht="12.75">
      <c r="A58" s="3"/>
      <c r="B58" s="3"/>
      <c r="C58" s="3"/>
      <c r="E58" s="9"/>
    </row>
    <row r="59" spans="1:5" ht="12.75">
      <c r="A59" s="3" t="s">
        <v>61</v>
      </c>
      <c r="B59" s="3"/>
      <c r="C59" s="3"/>
      <c r="E59" s="9">
        <f>+E32+E44+E57</f>
        <v>24173</v>
      </c>
    </row>
    <row r="60" spans="1:5" ht="12.75">
      <c r="A60" s="3"/>
      <c r="B60" s="3"/>
      <c r="C60" s="3"/>
      <c r="E60" s="9"/>
    </row>
    <row r="61" spans="1:5" ht="12.75">
      <c r="A61" s="3" t="s">
        <v>62</v>
      </c>
      <c r="B61" s="3"/>
      <c r="C61" s="3"/>
      <c r="E61" s="9"/>
    </row>
    <row r="62" spans="1:5" ht="12.75">
      <c r="A62" s="2" t="s">
        <v>73</v>
      </c>
      <c r="B62" s="3" t="s">
        <v>57</v>
      </c>
      <c r="E62" s="9">
        <v>-7605</v>
      </c>
    </row>
    <row r="63" spans="1:5" ht="12.75">
      <c r="A63" s="2"/>
      <c r="B63" s="3"/>
      <c r="E63" s="9"/>
    </row>
    <row r="64" spans="1:5" ht="13.5" thickBot="1">
      <c r="A64" s="2" t="s">
        <v>73</v>
      </c>
      <c r="B64" s="3" t="s">
        <v>58</v>
      </c>
      <c r="E64" s="15">
        <f>SUM(E59:E62)</f>
        <v>16568</v>
      </c>
    </row>
    <row r="65" spans="1:5" ht="12.75">
      <c r="A65" s="1"/>
      <c r="E65" s="9"/>
    </row>
    <row r="66" ht="12.75">
      <c r="F66" s="9"/>
    </row>
    <row r="67" spans="1:6" ht="12.75">
      <c r="A67" s="6" t="s">
        <v>63</v>
      </c>
      <c r="F67" s="9"/>
    </row>
    <row r="68" spans="1:6" ht="12.75">
      <c r="A68" t="s">
        <v>92</v>
      </c>
      <c r="B68" t="s">
        <v>90</v>
      </c>
      <c r="F68" s="9"/>
    </row>
    <row r="69" spans="2:6" ht="12.75">
      <c r="B69" t="s">
        <v>91</v>
      </c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spans="1:6" ht="15.75">
      <c r="A74" s="5" t="s">
        <v>103</v>
      </c>
      <c r="F74" s="9"/>
    </row>
    <row r="75" spans="1:6" ht="15.75">
      <c r="A75" s="5" t="s">
        <v>102</v>
      </c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Ireka Construction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Ireka Construction Berhad</dc:creator>
  <cp:keywords/>
  <dc:description/>
  <cp:lastModifiedBy>IREKA CONSTRUCTIONS ENGINEERI</cp:lastModifiedBy>
  <cp:lastPrinted>2003-02-26T01:41:32Z</cp:lastPrinted>
  <dcterms:created xsi:type="dcterms:W3CDTF">2002-11-01T02:02:35Z</dcterms:created>
  <dcterms:modified xsi:type="dcterms:W3CDTF">2003-02-27T10:04:02Z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