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q12-99" sheetId="1" r:id="rId1"/>
  </sheets>
  <definedNames>
    <definedName name="_xlnm.Print_Area" localSheetId="0">'q12-99'!$A$87:$H$148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<sst xmlns="http://schemas.openxmlformats.org/spreadsheetml/2006/main" count="219" uniqueCount="123">
  <si>
    <t>QUARTERLY REPORT</t>
  </si>
  <si>
    <t>Quarterly report on consolidated results for the financial quarter ended 31 December 1999.</t>
  </si>
  <si>
    <t>The figures have not been audited.</t>
  </si>
  <si>
    <t>CONSOLIDATED INCOME STATEMENT</t>
  </si>
  <si>
    <t>&lt;-- INDIVIDUAL QUARTER --&gt;</t>
  </si>
  <si>
    <t>&lt;--CUMULATIVE QUARTER--&gt;</t>
  </si>
  <si>
    <t>Current</t>
  </si>
  <si>
    <t>Preceding Year</t>
  </si>
  <si>
    <t>Year</t>
  </si>
  <si>
    <t>Corresponding</t>
  </si>
  <si>
    <t>Quarter</t>
  </si>
  <si>
    <t>To Date</t>
  </si>
  <si>
    <t>Period</t>
  </si>
  <si>
    <t>31.12.1999</t>
  </si>
  <si>
    <t>31.12.1998</t>
  </si>
  <si>
    <t>RM'000</t>
  </si>
  <si>
    <t>1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</si>
  <si>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</si>
  <si>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</si>
  <si>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</si>
  <si>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</si>
  <si>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</si>
  <si>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</si>
  <si>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</si>
  <si>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2</t>
  </si>
  <si>
    <t>Operating profit / 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</si>
  <si>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</si>
  <si>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</si>
  <si>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</si>
  <si>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</si>
  <si>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</si>
  <si>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</si>
  <si>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</si>
  <si>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</si>
  <si>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 interest 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</si>
  <si>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</si>
  <si>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</si>
  <si>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</si>
  <si>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</si>
  <si>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</si>
  <si>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</si>
  <si>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</si>
  <si>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</si>
  <si>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</si>
  <si>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</si>
  <si>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 xml:space="preserve"> (i)   Profit / (loss) after taxation before</t>
  </si>
  <si>
    <t xml:space="preserve">       deducting minority interests and </t>
  </si>
  <si>
    <t xml:space="preserve">       extraordinary items</t>
  </si>
  <si>
    <t xml:space="preserve"> (ii)  Less minority interests</t>
  </si>
  <si>
    <t>Insignificant</t>
  </si>
  <si>
    <t>::</t>
  </si>
  <si>
    <t>&lt;---- INDIVIDUAL QUARTER ---&gt;</t>
  </si>
  <si>
    <t>&lt;-- CUMULATIVE QUARTER --&gt;</t>
  </si>
  <si>
    <t>(j)</t>
  </si>
  <si>
    <t>Profit / (loss) after taxation attributable to</t>
  </si>
  <si>
    <t>members of the company</t>
  </si>
  <si>
    <t>(k)</t>
  </si>
  <si>
    <t xml:space="preserve"> (i)   Extraordinary items</t>
  </si>
  <si>
    <t xml:space="preserve"> (iii) Extraordinary items attributable to</t>
  </si>
  <si>
    <t xml:space="preserve">       members of the company</t>
  </si>
  <si>
    <t>(l)</t>
  </si>
  <si>
    <t>Profit / (loss) after taxation and extraordinary</t>
  </si>
  <si>
    <t>items attributable to members of the company</t>
  </si>
  <si>
    <t>3</t>
  </si>
  <si>
    <t>Earnings per share based on 2(j) above after</t>
  </si>
  <si>
    <t xml:space="preserve">deducting any provision for preference </t>
  </si>
  <si>
    <t>dividends, if any :-</t>
  </si>
  <si>
    <t xml:space="preserve"> (i)   Basic (based on 68,436,956 ordinary </t>
  </si>
  <si>
    <t xml:space="preserve">                  shares ) (sen)</t>
  </si>
  <si>
    <t xml:space="preserve"> (ii)  Fully diluted (based on 92,914,956</t>
  </si>
  <si>
    <t xml:space="preserve">                           ordinary shares ) (sen)</t>
  </si>
  <si>
    <t>4</t>
  </si>
  <si>
    <t>Dividend per share (sen)</t>
  </si>
  <si>
    <t>Nil</t>
  </si>
  <si>
    <t>Dividend description</t>
  </si>
  <si>
    <t>CONSOLIDATED BALANCE SHEET</t>
  </si>
  <si>
    <t>Unaudited</t>
  </si>
  <si>
    <t>Audited</t>
  </si>
  <si>
    <t>As At</t>
  </si>
  <si>
    <t>End Of</t>
  </si>
  <si>
    <t>Preceding</t>
  </si>
  <si>
    <t>Financial</t>
  </si>
  <si>
    <t>Year End</t>
  </si>
  <si>
    <t>31.3.1999</t>
  </si>
  <si>
    <t>Fixed Assets</t>
  </si>
  <si>
    <t>Investment in Associated Companies</t>
  </si>
  <si>
    <t>Long Term Investments</t>
  </si>
  <si>
    <t>Intangible Assets</t>
  </si>
  <si>
    <t xml:space="preserve"> ------------------------------</t>
  </si>
  <si>
    <t>5</t>
  </si>
  <si>
    <t>Current Assets</t>
  </si>
  <si>
    <t xml:space="preserve">   Stock and Work-in-progress</t>
  </si>
  <si>
    <t xml:space="preserve">   Trade Debtors</t>
  </si>
  <si>
    <t xml:space="preserve">   Development Project</t>
  </si>
  <si>
    <t xml:space="preserve">   Other Debtors</t>
  </si>
  <si>
    <t xml:space="preserve">   Joint Ventures</t>
  </si>
  <si>
    <t xml:space="preserve">   Deposits with Financial Institutions</t>
  </si>
  <si>
    <t xml:space="preserve">   Bank &amp; Cash</t>
  </si>
  <si>
    <t>6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</si>
  <si>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</si>
  <si>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</si>
  <si>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</si>
  <si>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</si>
  <si>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</si>
  <si>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Proposed Dividends</t>
  </si>
  <si>
    <t>7</t>
  </si>
  <si>
    <t>Net Current Assets</t>
  </si>
  <si>
    <t>Net Assets</t>
  </si>
  <si>
    <t xml:space="preserve"> ===============</t>
  </si>
  <si>
    <t>8</t>
  </si>
  <si>
    <t>Shareholders' Funds</t>
  </si>
  <si>
    <t>Share Capital</t>
  </si>
  <si>
    <t>Reserves</t>
  </si>
  <si>
    <t xml:space="preserve">   Share Premium</t>
  </si>
  <si>
    <t xml:space="preserve">   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</si>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</sst>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W204"/>
  <sheetViews>
    <sheetView tabSelected="1" showOutlineSymbols="0" zoomScale="75" zoomScaleNormal="75" workbookViewId="0" topLeftCell="O150">
      <selection activeCell="W177" sqref="W177"/>
    </sheetView>
  </sheetViews>
  <sheetFormatPr defaultColWidth="8.88671875" defaultRowHeight="15"/>
  <cols>
    <col min="1" max="1" width="2.6640625" style="0" customWidth="1"/>
    <col min="2" max="2" width="3.6640625" style="0" customWidth="1"/>
    <col min="3" max="3" width="15.6640625" style="0" customWidth="1"/>
    <col min="4" max="4" width="12.6640625" style="0" customWidth="1"/>
    <col min="5" max="5" width="9.6640625" style="0" customWidth="1"/>
    <col min="6" max="6" width="12.6640625" style="0" customWidth="1"/>
    <col min="7" max="7" width="9.6640625" style="0" customWidth="1"/>
    <col min="8" max="8" width="12.6640625" style="0" customWidth="1"/>
    <col min="9" max="16384" width="9.6640625" style="0" customWidth="1"/>
  </cols>
  <sheetData>
    <row r="1" spans="1:153" ht="18">
      <c r="A1" s="4" t="s">
        <v>0</v>
      </c>
      <c r="B1" s="6"/>
      <c r="C1" s="9"/>
      <c r="D1" s="9"/>
      <c r="E1" s="9"/>
      <c r="F1" s="9"/>
      <c r="G1" s="9"/>
      <c r="H1" s="9"/>
      <c r="I1" s="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</row>
    <row r="2" spans="1:153" ht="15">
      <c r="A2" s="9"/>
      <c r="B2" s="9"/>
      <c r="C2" s="9"/>
      <c r="D2" s="9"/>
      <c r="E2" s="9"/>
      <c r="F2" s="9"/>
      <c r="G2" s="9"/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</row>
    <row r="3" spans="1:153" ht="15">
      <c r="A3" s="6" t="s">
        <v>1</v>
      </c>
      <c r="B3" s="9"/>
      <c r="C3" s="9"/>
      <c r="D3" s="9"/>
      <c r="E3" s="9"/>
      <c r="F3" s="9"/>
      <c r="G3" s="9"/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</row>
    <row r="4" spans="1:153" ht="15">
      <c r="A4" s="6" t="s">
        <v>2</v>
      </c>
      <c r="B4" s="9"/>
      <c r="C4" s="9"/>
      <c r="D4" s="9"/>
      <c r="E4" s="9"/>
      <c r="F4" s="9"/>
      <c r="G4" s="9"/>
      <c r="H4" s="9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</row>
    <row r="5" spans="1:153" ht="15">
      <c r="A5" s="9"/>
      <c r="B5" s="9"/>
      <c r="C5" s="9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</row>
    <row r="6" spans="1:153" ht="15">
      <c r="A6" s="9"/>
      <c r="B6" s="9"/>
      <c r="C6" s="9"/>
      <c r="D6" s="9"/>
      <c r="E6" s="9"/>
      <c r="F6" s="9"/>
      <c r="G6" s="9"/>
      <c r="H6" s="9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</row>
    <row r="7" spans="1:153" ht="15.75">
      <c r="A7" s="11" t="s">
        <v>3</v>
      </c>
      <c r="B7" s="6"/>
      <c r="C7" s="9"/>
      <c r="D7" s="9"/>
      <c r="E7" s="9"/>
      <c r="F7" s="9"/>
      <c r="G7" s="9"/>
      <c r="H7" s="9"/>
      <c r="I7" s="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</row>
    <row r="8" spans="1:153" ht="15">
      <c r="A8" s="9"/>
      <c r="B8" s="9"/>
      <c r="C8" s="9"/>
      <c r="D8" s="9"/>
      <c r="E8" s="9"/>
      <c r="F8" s="9"/>
      <c r="G8" s="9"/>
      <c r="H8" s="9"/>
      <c r="I8" s="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</row>
    <row r="9" spans="1:153" ht="15">
      <c r="A9" s="9"/>
      <c r="B9" s="9"/>
      <c r="C9" s="9"/>
      <c r="D9" s="9"/>
      <c r="E9" s="12" t="s">
        <v>4</v>
      </c>
      <c r="F9" s="6"/>
      <c r="G9" s="12" t="s">
        <v>5</v>
      </c>
      <c r="H9" s="6"/>
      <c r="I9" s="6"/>
      <c r="J9" s="3"/>
      <c r="K9" s="3"/>
      <c r="L9" s="6"/>
      <c r="M9" s="9"/>
      <c r="N9" s="9"/>
      <c r="O9" s="9"/>
      <c r="P9" s="9"/>
      <c r="Q9" s="9"/>
      <c r="R9" s="9"/>
      <c r="S9" s="9"/>
      <c r="T9" s="9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</row>
    <row r="10" spans="1:153" ht="15">
      <c r="A10" s="9"/>
      <c r="B10" s="9"/>
      <c r="C10" s="9"/>
      <c r="D10" s="9"/>
      <c r="E10" s="14" t="s">
        <v>6</v>
      </c>
      <c r="F10" s="14" t="s">
        <v>7</v>
      </c>
      <c r="G10" s="14" t="s">
        <v>6</v>
      </c>
      <c r="H10" s="14" t="s">
        <v>7</v>
      </c>
      <c r="I10" s="6"/>
      <c r="J10" s="3"/>
      <c r="K10" s="3"/>
      <c r="L10" s="6"/>
      <c r="M10" s="9"/>
      <c r="N10" s="9"/>
      <c r="O10" s="9"/>
      <c r="P10" s="9"/>
      <c r="Q10" s="9"/>
      <c r="R10" s="9"/>
      <c r="S10" s="9"/>
      <c r="T10" s="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</row>
    <row r="11" spans="1:153" ht="15">
      <c r="A11" s="9"/>
      <c r="B11" s="9"/>
      <c r="C11" s="9"/>
      <c r="D11" s="9"/>
      <c r="E11" s="14" t="s">
        <v>8</v>
      </c>
      <c r="F11" s="14" t="s">
        <v>9</v>
      </c>
      <c r="G11" s="14" t="s">
        <v>8</v>
      </c>
      <c r="H11" s="14" t="s">
        <v>9</v>
      </c>
      <c r="I11" s="6"/>
      <c r="J11" s="6"/>
      <c r="K11" s="6"/>
      <c r="L11" s="6"/>
      <c r="M11" s="9"/>
      <c r="N11" s="9"/>
      <c r="O11" s="9"/>
      <c r="P11" s="9"/>
      <c r="Q11" s="9"/>
      <c r="R11" s="9"/>
      <c r="S11" s="9"/>
      <c r="T11" s="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</row>
    <row r="12" spans="1:153" ht="15">
      <c r="A12" s="9"/>
      <c r="B12" s="9"/>
      <c r="C12" s="9"/>
      <c r="D12" s="9"/>
      <c r="E12" s="14" t="s">
        <v>10</v>
      </c>
      <c r="F12" s="14" t="s">
        <v>10</v>
      </c>
      <c r="G12" s="14" t="s">
        <v>11</v>
      </c>
      <c r="H12" s="14" t="s">
        <v>12</v>
      </c>
      <c r="I12" s="6"/>
      <c r="J12" s="14"/>
      <c r="K12" s="14"/>
      <c r="L12" s="14"/>
      <c r="M12" s="14"/>
      <c r="N12" s="9"/>
      <c r="O12" s="3"/>
      <c r="P12" s="3"/>
      <c r="Q12" s="3"/>
      <c r="R12" s="3"/>
      <c r="S12" s="9"/>
      <c r="T12" s="9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</row>
    <row r="13" spans="1:153" ht="15">
      <c r="A13" s="9"/>
      <c r="B13" s="9"/>
      <c r="C13" s="9"/>
      <c r="D13" s="9"/>
      <c r="E13" s="14" t="s">
        <v>13</v>
      </c>
      <c r="F13" s="14" t="s">
        <v>14</v>
      </c>
      <c r="G13" s="14" t="s">
        <v>13</v>
      </c>
      <c r="H13" s="14" t="s">
        <v>14</v>
      </c>
      <c r="I13" s="6"/>
      <c r="J13" s="6"/>
      <c r="K13" s="14"/>
      <c r="L13" s="14"/>
      <c r="M13" s="14"/>
      <c r="N13" s="9"/>
      <c r="O13" s="14"/>
      <c r="P13" s="14"/>
      <c r="Q13" s="14"/>
      <c r="R13" s="14"/>
      <c r="S13" s="9"/>
      <c r="T13" s="9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</row>
    <row r="14" spans="1:153" ht="15">
      <c r="A14" s="9"/>
      <c r="B14" s="9"/>
      <c r="C14" s="9"/>
      <c r="D14" s="9"/>
      <c r="E14" s="14" t="s">
        <v>15</v>
      </c>
      <c r="F14" s="14" t="s">
        <v>15</v>
      </c>
      <c r="G14" s="14" t="s">
        <v>15</v>
      </c>
      <c r="H14" s="14" t="s">
        <v>15</v>
      </c>
      <c r="I14" s="6"/>
      <c r="J14" s="14"/>
      <c r="K14" s="14"/>
      <c r="L14" s="14"/>
      <c r="M14" s="14"/>
      <c r="N14" s="9"/>
      <c r="O14" s="14"/>
      <c r="P14" s="14"/>
      <c r="Q14" s="14"/>
      <c r="R14" s="14"/>
      <c r="S14" s="9"/>
      <c r="T14" s="9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</row>
    <row r="15" spans="1:15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</row>
    <row r="16" spans="1:153" ht="15">
      <c r="A16" s="15" t="s">
        <v>16</v>
      </c>
      <c r="B16" s="15" t="s">
        <v>17</v>
      </c>
      <c r="C16" s="9" t="s">
        <v>18</v>
      </c>
      <c r="D16" s="9"/>
      <c r="E16" s="7">
        <f>Q16</f>
        <v>0</v>
      </c>
      <c r="F16" s="16" t="s">
        <v>19</v>
      </c>
      <c r="G16" s="7">
        <f>L16</f>
        <v>0</v>
      </c>
      <c r="H16" s="7">
        <v>112763</v>
      </c>
      <c r="I16" s="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</row>
    <row r="17" spans="1:153" ht="15">
      <c r="A17" s="9"/>
      <c r="B17" s="9"/>
      <c r="C17" s="9"/>
      <c r="D17" s="9"/>
      <c r="E17" s="7"/>
      <c r="F17" s="7"/>
      <c r="G17" s="7"/>
      <c r="H17" s="7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</row>
    <row r="18" spans="1:153" ht="15">
      <c r="A18" s="9"/>
      <c r="B18" s="15" t="s">
        <v>20</v>
      </c>
      <c r="C18" s="9" t="s">
        <v>21</v>
      </c>
      <c r="D18" s="9"/>
      <c r="E18" s="7">
        <f>Q18</f>
        <v>0</v>
      </c>
      <c r="F18" s="16" t="s">
        <v>19</v>
      </c>
      <c r="G18" s="7">
        <f>L18</f>
        <v>0</v>
      </c>
      <c r="H18" s="7">
        <v>0</v>
      </c>
      <c r="I18" s="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</row>
    <row r="19" spans="1:153" ht="15">
      <c r="A19" s="9"/>
      <c r="B19" s="9"/>
      <c r="C19" s="9"/>
      <c r="D19" s="9"/>
      <c r="E19" s="7"/>
      <c r="F19" s="7"/>
      <c r="G19" s="7"/>
      <c r="H19" s="7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</row>
    <row r="20" spans="1:153" ht="15">
      <c r="A20" s="9"/>
      <c r="B20" s="15" t="s">
        <v>22</v>
      </c>
      <c r="C20" s="9" t="s">
        <v>23</v>
      </c>
      <c r="D20" s="9"/>
      <c r="E20" s="7">
        <f>Q20</f>
        <v>0</v>
      </c>
      <c r="F20" s="16" t="s">
        <v>19</v>
      </c>
      <c r="G20" s="7">
        <f>L20</f>
        <v>0</v>
      </c>
      <c r="H20" s="7">
        <v>1703</v>
      </c>
      <c r="I20" s="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</row>
    <row r="21" spans="1:153" ht="15">
      <c r="A21" s="9"/>
      <c r="B21" s="9"/>
      <c r="C21" s="9"/>
      <c r="D21" s="9"/>
      <c r="E21" s="7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</row>
    <row r="22" spans="1:153" ht="15">
      <c r="A22" s="9"/>
      <c r="B22" s="9"/>
      <c r="C22" s="9"/>
      <c r="D22" s="9"/>
      <c r="E22" s="7"/>
      <c r="F22" s="7"/>
      <c r="G22" s="7"/>
      <c r="H22" s="7"/>
      <c r="I22" s="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</row>
    <row r="23" spans="1:153" ht="15">
      <c r="A23" s="15" t="s">
        <v>24</v>
      </c>
      <c r="B23" s="15" t="s">
        <v>17</v>
      </c>
      <c r="C23" s="9" t="s">
        <v>25</v>
      </c>
      <c r="D23" s="9"/>
      <c r="E23" s="7">
        <f>Q23</f>
        <v>0</v>
      </c>
      <c r="F23" s="16" t="s">
        <v>19</v>
      </c>
      <c r="G23" s="7">
        <f>G34-G28-G30</f>
        <v>0</v>
      </c>
      <c r="H23" s="7">
        <f>H34-H28-H30</f>
        <v>11571.15164</v>
      </c>
      <c r="I23" s="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</row>
    <row r="24" spans="1:153" ht="15">
      <c r="A24" s="9"/>
      <c r="B24" s="9"/>
      <c r="C24" s="9" t="s">
        <v>26</v>
      </c>
      <c r="D24" s="9"/>
      <c r="E24" s="7"/>
      <c r="F24" s="7"/>
      <c r="G24" s="7"/>
      <c r="H24" s="7"/>
      <c r="I24" s="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</row>
    <row r="25" spans="1:153" ht="15">
      <c r="A25" s="9"/>
      <c r="B25" s="9"/>
      <c r="C25" s="9" t="s">
        <v>27</v>
      </c>
      <c r="D25" s="9"/>
      <c r="E25" s="7"/>
      <c r="F25" s="7"/>
      <c r="G25" s="7"/>
      <c r="H25" s="7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</row>
    <row r="26" spans="1:153" ht="15">
      <c r="A26" s="9"/>
      <c r="B26" s="9"/>
      <c r="C26" s="9" t="s">
        <v>28</v>
      </c>
      <c r="D26" s="9"/>
      <c r="E26" s="7"/>
      <c r="F26" s="7"/>
      <c r="G26" s="7"/>
      <c r="H26" s="7"/>
      <c r="I26" s="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</row>
    <row r="27" spans="1:153" ht="15">
      <c r="A27" s="9"/>
      <c r="B27" s="9"/>
      <c r="C27" s="9"/>
      <c r="D27" s="9"/>
      <c r="E27" s="7"/>
      <c r="F27" s="7"/>
      <c r="G27" s="7"/>
      <c r="H27" s="7"/>
      <c r="I27" s="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</row>
    <row r="28" spans="1:153" ht="15">
      <c r="A28" s="9"/>
      <c r="B28" s="15" t="s">
        <v>20</v>
      </c>
      <c r="C28" s="9" t="s">
        <v>29</v>
      </c>
      <c r="D28" s="9"/>
      <c r="E28" s="7">
        <f>Q28</f>
        <v>0</v>
      </c>
      <c r="F28" s="16" t="s">
        <v>19</v>
      </c>
      <c r="G28" s="7">
        <f>L28</f>
        <v>0</v>
      </c>
      <c r="H28" s="7">
        <v>-5996</v>
      </c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</row>
    <row r="29" spans="1:153" ht="15">
      <c r="A29" s="9"/>
      <c r="B29" s="9"/>
      <c r="C29" s="9"/>
      <c r="D29" s="9"/>
      <c r="E29" s="7"/>
      <c r="F29" s="7"/>
      <c r="G29" s="7"/>
      <c r="H29" s="7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</row>
    <row r="30" spans="1:153" ht="15">
      <c r="A30" s="9"/>
      <c r="B30" s="15" t="s">
        <v>22</v>
      </c>
      <c r="C30" s="9" t="s">
        <v>30</v>
      </c>
      <c r="D30" s="9"/>
      <c r="E30" s="7">
        <f>Q30</f>
        <v>0</v>
      </c>
      <c r="F30" s="16" t="s">
        <v>19</v>
      </c>
      <c r="G30" s="7">
        <f>L30</f>
        <v>0</v>
      </c>
      <c r="H30" s="7">
        <f>-SUM(1881269.45+1335882.19)/1000</f>
        <v>-3217.1516399999996</v>
      </c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</row>
    <row r="31" spans="1:153" ht="15">
      <c r="A31" s="9"/>
      <c r="B31" s="9"/>
      <c r="C31" s="9"/>
      <c r="D31" s="9"/>
      <c r="E31" s="7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</row>
    <row r="32" spans="1:153" ht="15">
      <c r="A32" s="9"/>
      <c r="B32" s="15" t="s">
        <v>31</v>
      </c>
      <c r="C32" s="9" t="s">
        <v>32</v>
      </c>
      <c r="D32" s="9"/>
      <c r="E32" s="7">
        <f>Q32</f>
        <v>0</v>
      </c>
      <c r="F32" s="16" t="s">
        <v>19</v>
      </c>
      <c r="G32" s="7">
        <f>L32</f>
        <v>0</v>
      </c>
      <c r="H32" s="7">
        <v>0</v>
      </c>
      <c r="I32" s="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</row>
    <row r="33" spans="1:153" ht="15">
      <c r="A33" s="9"/>
      <c r="B33" s="9"/>
      <c r="C33" s="9"/>
      <c r="D33" s="9"/>
      <c r="E33" s="7"/>
      <c r="F33" s="7"/>
      <c r="G33" s="7"/>
      <c r="H33" s="7"/>
      <c r="I33" s="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</row>
    <row r="34" spans="1:153" ht="15">
      <c r="A34" s="9"/>
      <c r="B34" s="15" t="s">
        <v>33</v>
      </c>
      <c r="C34" s="9" t="s">
        <v>34</v>
      </c>
      <c r="D34" s="9"/>
      <c r="E34" s="7">
        <f>Q34</f>
        <v>0</v>
      </c>
      <c r="F34" s="16" t="s">
        <v>19</v>
      </c>
      <c r="G34" s="7">
        <f>L34</f>
        <v>0</v>
      </c>
      <c r="H34" s="7">
        <v>2358</v>
      </c>
      <c r="I34" s="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</row>
    <row r="35" spans="1:153" ht="15">
      <c r="A35" s="9"/>
      <c r="B35" s="9"/>
      <c r="C35" s="9" t="s">
        <v>26</v>
      </c>
      <c r="D35" s="9"/>
      <c r="E35" s="7"/>
      <c r="F35" s="7"/>
      <c r="G35" s="7"/>
      <c r="H35" s="7"/>
      <c r="I35" s="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</row>
    <row r="36" spans="1:153" ht="15">
      <c r="A36" s="9"/>
      <c r="B36" s="9"/>
      <c r="C36" s="9" t="s">
        <v>35</v>
      </c>
      <c r="D36" s="9"/>
      <c r="E36" s="7"/>
      <c r="F36" s="7"/>
      <c r="G36" s="7"/>
      <c r="H36" s="7"/>
      <c r="I36" s="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</row>
    <row r="37" spans="1:153" ht="15">
      <c r="A37" s="9"/>
      <c r="B37" s="9"/>
      <c r="C37" s="9" t="s">
        <v>36</v>
      </c>
      <c r="D37" s="9"/>
      <c r="E37" s="7"/>
      <c r="F37" s="7"/>
      <c r="G37" s="7"/>
      <c r="H37" s="7"/>
      <c r="I37" s="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</row>
    <row r="38" spans="1:153" ht="15">
      <c r="A38" s="9"/>
      <c r="B38" s="9"/>
      <c r="C38" s="9"/>
      <c r="D38" s="9"/>
      <c r="E38" s="7"/>
      <c r="F38" s="7"/>
      <c r="G38" s="7"/>
      <c r="H38" s="7"/>
      <c r="I38" s="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</row>
    <row r="39" spans="1:153" ht="15">
      <c r="A39" s="9"/>
      <c r="B39" s="15" t="s">
        <v>37</v>
      </c>
      <c r="C39" s="9" t="s">
        <v>38</v>
      </c>
      <c r="D39" s="9"/>
      <c r="E39" s="7">
        <f>Q39</f>
        <v>0</v>
      </c>
      <c r="F39" s="16" t="s">
        <v>19</v>
      </c>
      <c r="G39" s="7">
        <f>L39</f>
        <v>0</v>
      </c>
      <c r="H39" s="7">
        <v>0</v>
      </c>
      <c r="I39" s="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</row>
    <row r="40" spans="1:153" ht="15">
      <c r="A40" s="9"/>
      <c r="B40" s="9"/>
      <c r="C40" s="9"/>
      <c r="D40" s="9"/>
      <c r="E40" s="7"/>
      <c r="F40" s="7"/>
      <c r="G40" s="7"/>
      <c r="H40" s="7"/>
      <c r="I40" s="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</row>
    <row r="41" spans="1:153" ht="15">
      <c r="A41" s="9"/>
      <c r="B41" s="15" t="s">
        <v>39</v>
      </c>
      <c r="C41" s="9" t="s">
        <v>40</v>
      </c>
      <c r="D41" s="9"/>
      <c r="E41" s="7">
        <f>Q41</f>
        <v>0</v>
      </c>
      <c r="F41" s="16" t="s">
        <v>19</v>
      </c>
      <c r="G41" s="7">
        <f>L41</f>
        <v>0</v>
      </c>
      <c r="H41" s="7">
        <f>H34+H39</f>
        <v>2358</v>
      </c>
      <c r="I41" s="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</row>
    <row r="42" spans="1:153" ht="15">
      <c r="A42" s="9"/>
      <c r="B42" s="3"/>
      <c r="C42" s="9" t="s">
        <v>41</v>
      </c>
      <c r="D42" s="9"/>
      <c r="E42" s="7"/>
      <c r="F42" s="7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</row>
    <row r="43" spans="1:153" ht="15">
      <c r="A43" s="9"/>
      <c r="B43" s="9"/>
      <c r="C43" s="9"/>
      <c r="D43" s="9"/>
      <c r="E43" s="7"/>
      <c r="F43" s="7"/>
      <c r="G43" s="7"/>
      <c r="H43" s="7"/>
      <c r="I43" s="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</row>
    <row r="44" spans="1:153" ht="15">
      <c r="A44" s="9"/>
      <c r="B44" s="15" t="s">
        <v>42</v>
      </c>
      <c r="C44" s="9" t="s">
        <v>43</v>
      </c>
      <c r="D44" s="9"/>
      <c r="E44" s="7">
        <f>Q44</f>
        <v>0</v>
      </c>
      <c r="F44" s="16" t="s">
        <v>19</v>
      </c>
      <c r="G44" s="7">
        <f>L44</f>
        <v>0</v>
      </c>
      <c r="H44" s="7">
        <v>0</v>
      </c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</row>
    <row r="45" spans="1:153" ht="15">
      <c r="A45" s="9"/>
      <c r="B45" s="9"/>
      <c r="C45" s="9"/>
      <c r="D45" s="9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</row>
    <row r="46" spans="1:153" ht="15">
      <c r="A46" s="9"/>
      <c r="B46" s="15" t="s">
        <v>44</v>
      </c>
      <c r="C46" s="9" t="s">
        <v>45</v>
      </c>
      <c r="D46" s="9"/>
      <c r="E46" s="7">
        <f>Q46</f>
        <v>0</v>
      </c>
      <c r="F46" s="16" t="s">
        <v>19</v>
      </c>
      <c r="G46" s="7">
        <f>L46</f>
        <v>0</v>
      </c>
      <c r="H46" s="7">
        <f>H41-H44</f>
        <v>2358</v>
      </c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5">
      <c r="A47" s="9"/>
      <c r="B47" s="9"/>
      <c r="C47" s="9" t="s">
        <v>46</v>
      </c>
      <c r="D47" s="9"/>
      <c r="E47" s="7"/>
      <c r="F47" s="7"/>
      <c r="G47" s="7"/>
      <c r="H47" s="7"/>
      <c r="I47" s="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5">
      <c r="A48" s="9"/>
      <c r="B48" s="9"/>
      <c r="C48" s="9" t="s">
        <v>47</v>
      </c>
      <c r="D48" s="9"/>
      <c r="E48" s="7"/>
      <c r="F48" s="7"/>
      <c r="G48" s="7"/>
      <c r="H48" s="7"/>
      <c r="I48" s="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</row>
    <row r="49" spans="1:153" ht="15">
      <c r="A49" s="9"/>
      <c r="B49" s="9"/>
      <c r="C49" s="9"/>
      <c r="D49" s="9"/>
      <c r="E49" s="7"/>
      <c r="F49" s="7"/>
      <c r="G49" s="7"/>
      <c r="H49" s="7"/>
      <c r="I49" s="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</row>
    <row r="50" spans="1:153" ht="15">
      <c r="A50" s="9"/>
      <c r="B50" s="9"/>
      <c r="C50" s="9" t="s">
        <v>48</v>
      </c>
      <c r="D50" s="9"/>
      <c r="E50" s="7">
        <v>-19</v>
      </c>
      <c r="F50" s="16" t="s">
        <v>19</v>
      </c>
      <c r="G50" s="7">
        <f>L50</f>
        <v>0</v>
      </c>
      <c r="H50" s="18" t="s">
        <v>49</v>
      </c>
      <c r="I50" s="9"/>
      <c r="J50" s="18"/>
      <c r="K50" s="18"/>
      <c r="L50" s="18"/>
      <c r="M50" s="7"/>
      <c r="N50" s="7"/>
      <c r="O50" s="16"/>
      <c r="P50" s="16"/>
      <c r="Q50" s="7"/>
      <c r="R50" s="7"/>
      <c r="S50" s="7"/>
      <c r="T50" s="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ht="15">
      <c r="A51" s="21" t="s">
        <v>50</v>
      </c>
      <c r="B51" s="9"/>
      <c r="C51" s="9"/>
      <c r="D51" s="9"/>
      <c r="E51" s="1"/>
      <c r="F51" s="1"/>
      <c r="G51" s="1"/>
      <c r="H51" s="5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</row>
    <row r="52" spans="1:153" ht="15">
      <c r="A52" s="9"/>
      <c r="B52" s="9"/>
      <c r="C52" s="9"/>
      <c r="D52" s="9"/>
      <c r="E52" s="14" t="s">
        <v>51</v>
      </c>
      <c r="F52" s="6"/>
      <c r="G52" s="14" t="s">
        <v>52</v>
      </c>
      <c r="H52" s="6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</row>
    <row r="53" spans="1:153" ht="15">
      <c r="A53" s="9"/>
      <c r="B53" s="9"/>
      <c r="C53" s="9"/>
      <c r="D53" s="9"/>
      <c r="E53" s="14" t="s">
        <v>6</v>
      </c>
      <c r="F53" s="14" t="s">
        <v>7</v>
      </c>
      <c r="G53" s="14" t="s">
        <v>6</v>
      </c>
      <c r="H53" s="14" t="s">
        <v>7</v>
      </c>
      <c r="I53" s="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</row>
    <row r="54" spans="1:153" ht="15">
      <c r="A54" s="9"/>
      <c r="B54" s="9"/>
      <c r="C54" s="9"/>
      <c r="D54" s="9"/>
      <c r="E54" s="14" t="s">
        <v>8</v>
      </c>
      <c r="F54" s="14" t="s">
        <v>9</v>
      </c>
      <c r="G54" s="14" t="s">
        <v>8</v>
      </c>
      <c r="H54" s="14" t="s">
        <v>9</v>
      </c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</row>
    <row r="55" spans="1:153" ht="15">
      <c r="A55" s="9"/>
      <c r="B55" s="9"/>
      <c r="C55" s="9"/>
      <c r="D55" s="9"/>
      <c r="E55" s="14" t="s">
        <v>10</v>
      </c>
      <c r="F55" s="14" t="s">
        <v>10</v>
      </c>
      <c r="G55" s="14" t="s">
        <v>11</v>
      </c>
      <c r="H55" s="14" t="s">
        <v>12</v>
      </c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</row>
    <row r="56" spans="1:153" ht="15">
      <c r="A56" s="9"/>
      <c r="B56" s="9"/>
      <c r="C56" s="9"/>
      <c r="D56" s="9"/>
      <c r="E56" s="14" t="s">
        <v>13</v>
      </c>
      <c r="F56" s="14" t="s">
        <v>14</v>
      </c>
      <c r="G56" s="14" t="s">
        <v>13</v>
      </c>
      <c r="H56" s="14" t="s">
        <v>14</v>
      </c>
      <c r="I56" s="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</row>
    <row r="57" spans="1:153" ht="15">
      <c r="A57" s="9"/>
      <c r="B57" s="9"/>
      <c r="C57" s="9"/>
      <c r="D57" s="9"/>
      <c r="E57" s="13" t="s">
        <v>15</v>
      </c>
      <c r="F57" s="13" t="s">
        <v>15</v>
      </c>
      <c r="G57" s="13" t="s">
        <v>15</v>
      </c>
      <c r="H57" s="13" t="s">
        <v>15</v>
      </c>
      <c r="I57" s="6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</row>
    <row r="58" spans="1:153" ht="15">
      <c r="A58" s="9"/>
      <c r="B58" s="9"/>
      <c r="C58" s="9"/>
      <c r="D58" s="9"/>
      <c r="E58" s="5"/>
      <c r="F58" s="5"/>
      <c r="G58" s="5"/>
      <c r="H58" s="5"/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</row>
    <row r="59" spans="1:153" ht="15">
      <c r="A59" s="9"/>
      <c r="B59" s="15" t="s">
        <v>53</v>
      </c>
      <c r="C59" s="9" t="s">
        <v>54</v>
      </c>
      <c r="D59" s="9"/>
      <c r="E59" s="7">
        <v>366</v>
      </c>
      <c r="F59" s="16" t="s">
        <v>19</v>
      </c>
      <c r="G59" s="7">
        <f>L59</f>
        <v>0</v>
      </c>
      <c r="H59" s="7">
        <v>2358</v>
      </c>
      <c r="I59" s="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</row>
    <row r="60" spans="1:153" ht="15">
      <c r="A60" s="9"/>
      <c r="B60" s="9"/>
      <c r="C60" s="9" t="s">
        <v>55</v>
      </c>
      <c r="D60" s="9"/>
      <c r="E60" s="7"/>
      <c r="F60" s="7"/>
      <c r="G60" s="7"/>
      <c r="H60" s="7"/>
      <c r="I60" s="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</row>
    <row r="61" spans="1:153" ht="15">
      <c r="A61" s="9"/>
      <c r="B61" s="9"/>
      <c r="C61" s="9"/>
      <c r="D61" s="9"/>
      <c r="E61" s="7"/>
      <c r="F61" s="7"/>
      <c r="G61" s="7"/>
      <c r="H61" s="7"/>
      <c r="I61" s="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</row>
    <row r="62" spans="1:153" ht="15">
      <c r="A62" s="9"/>
      <c r="B62" s="15" t="s">
        <v>56</v>
      </c>
      <c r="C62" s="9" t="s">
        <v>57</v>
      </c>
      <c r="D62" s="9"/>
      <c r="E62" s="7">
        <f>Q62</f>
        <v>0</v>
      </c>
      <c r="F62" s="16" t="s">
        <v>19</v>
      </c>
      <c r="G62" s="7">
        <f>L62</f>
        <v>0</v>
      </c>
      <c r="H62" s="7">
        <v>0</v>
      </c>
      <c r="I62" s="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</row>
    <row r="63" spans="1:153" ht="15">
      <c r="A63" s="9"/>
      <c r="B63" s="9"/>
      <c r="C63" s="9" t="s">
        <v>48</v>
      </c>
      <c r="D63" s="9"/>
      <c r="E63" s="7">
        <f>Q63</f>
        <v>0</v>
      </c>
      <c r="F63" s="16" t="s">
        <v>19</v>
      </c>
      <c r="G63" s="7">
        <f>L63</f>
        <v>0</v>
      </c>
      <c r="H63" s="7">
        <v>0</v>
      </c>
      <c r="I63" s="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</row>
    <row r="64" spans="1:153" ht="15">
      <c r="A64" s="9"/>
      <c r="B64" s="9"/>
      <c r="C64" s="9" t="s">
        <v>58</v>
      </c>
      <c r="D64" s="9"/>
      <c r="E64" s="7">
        <f>Q64</f>
        <v>0</v>
      </c>
      <c r="F64" s="16" t="s">
        <v>19</v>
      </c>
      <c r="G64" s="7">
        <f>L64</f>
        <v>0</v>
      </c>
      <c r="H64" s="7">
        <v>0</v>
      </c>
      <c r="I64" s="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</row>
    <row r="65" spans="1:153" ht="15">
      <c r="A65" s="9"/>
      <c r="B65" s="9"/>
      <c r="C65" s="9" t="s">
        <v>59</v>
      </c>
      <c r="D65" s="9"/>
      <c r="E65" s="7"/>
      <c r="F65" s="7"/>
      <c r="G65" s="7"/>
      <c r="H65" s="7"/>
      <c r="I65" s="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</row>
    <row r="66" spans="1:153" ht="15">
      <c r="A66" s="9"/>
      <c r="B66" s="9"/>
      <c r="C66" s="9"/>
      <c r="D66" s="9"/>
      <c r="E66" s="7"/>
      <c r="F66" s="7"/>
      <c r="G66" s="7"/>
      <c r="H66" s="7"/>
      <c r="I66" s="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</row>
    <row r="67" spans="1:153" ht="15">
      <c r="A67" s="9"/>
      <c r="B67" s="15" t="s">
        <v>60</v>
      </c>
      <c r="C67" s="9" t="s">
        <v>61</v>
      </c>
      <c r="D67" s="9"/>
      <c r="E67" s="7">
        <v>366</v>
      </c>
      <c r="F67" s="16" t="s">
        <v>19</v>
      </c>
      <c r="G67" s="7">
        <f>L67</f>
        <v>0</v>
      </c>
      <c r="H67" s="7">
        <f>H59+SUM(H62:H64)</f>
        <v>2358</v>
      </c>
      <c r="I67" s="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</row>
    <row r="68" spans="1:153" ht="15">
      <c r="A68" s="9"/>
      <c r="B68" s="9"/>
      <c r="C68" s="9" t="s">
        <v>62</v>
      </c>
      <c r="D68" s="9"/>
      <c r="E68" s="7"/>
      <c r="F68" s="7"/>
      <c r="G68" s="7"/>
      <c r="H68" s="7"/>
      <c r="I68" s="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</row>
    <row r="69" spans="1:153" ht="15">
      <c r="A69" s="9"/>
      <c r="B69" s="9"/>
      <c r="C69" s="9"/>
      <c r="D69" s="9"/>
      <c r="E69" s="7"/>
      <c r="F69" s="7"/>
      <c r="G69" s="7"/>
      <c r="H69" s="7"/>
      <c r="I69" s="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</row>
    <row r="70" spans="1:153" ht="15">
      <c r="A70" s="9"/>
      <c r="B70" s="9"/>
      <c r="C70" s="9"/>
      <c r="D70" s="9"/>
      <c r="E70" s="7"/>
      <c r="F70" s="7"/>
      <c r="G70" s="7"/>
      <c r="H70" s="7"/>
      <c r="I70" s="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</row>
    <row r="71" spans="1:153" ht="15">
      <c r="A71" s="15" t="s">
        <v>63</v>
      </c>
      <c r="B71" s="15" t="s">
        <v>17</v>
      </c>
      <c r="C71" s="9" t="s">
        <v>64</v>
      </c>
      <c r="D71" s="9"/>
      <c r="E71" s="7"/>
      <c r="F71" s="3"/>
      <c r="G71" s="7"/>
      <c r="H71" s="7"/>
      <c r="I71" s="9"/>
      <c r="J71" s="10"/>
      <c r="K71" s="10"/>
      <c r="L71" s="10"/>
      <c r="M71" s="10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</row>
    <row r="72" spans="1:153" ht="15">
      <c r="A72" s="9"/>
      <c r="B72" s="9"/>
      <c r="C72" s="9" t="s">
        <v>65</v>
      </c>
      <c r="D72" s="9"/>
      <c r="E72" s="7"/>
      <c r="F72" s="7"/>
      <c r="G72" s="7"/>
      <c r="H72" s="7"/>
      <c r="I72" s="9"/>
      <c r="J72" s="2"/>
      <c r="K72" s="10"/>
      <c r="L72" s="10"/>
      <c r="M72" s="10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</row>
    <row r="73" spans="1:153" ht="15">
      <c r="A73" s="9"/>
      <c r="B73" s="9"/>
      <c r="C73" s="9" t="s">
        <v>66</v>
      </c>
      <c r="D73" s="9"/>
      <c r="E73" s="7"/>
      <c r="F73" s="7"/>
      <c r="G73" s="7"/>
      <c r="H73" s="7"/>
      <c r="I73" s="9"/>
      <c r="J73" s="10"/>
      <c r="K73" s="10"/>
      <c r="L73" s="10"/>
      <c r="M73" s="1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</row>
    <row r="74" spans="1:153" ht="15">
      <c r="A74" s="9"/>
      <c r="B74" s="9"/>
      <c r="C74" s="9"/>
      <c r="D74" s="9"/>
      <c r="E74" s="7"/>
      <c r="F74" s="7"/>
      <c r="G74" s="7"/>
      <c r="H74" s="7"/>
      <c r="I74" s="9"/>
      <c r="J74" s="10"/>
      <c r="K74" s="10"/>
      <c r="L74" s="10"/>
      <c r="M74" s="1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</row>
    <row r="75" spans="1:153" ht="15">
      <c r="A75" s="9"/>
      <c r="B75" s="9"/>
      <c r="C75" s="9" t="s">
        <v>67</v>
      </c>
      <c r="D75" s="9"/>
      <c r="E75" s="8">
        <f>Q75</f>
        <v>0</v>
      </c>
      <c r="F75" s="17" t="s">
        <v>19</v>
      </c>
      <c r="G75" s="8">
        <f>L75</f>
        <v>0</v>
      </c>
      <c r="H75" s="8">
        <f>SUM(2358482.17/68401381)*100</f>
        <v>3.4480037325562187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</row>
    <row r="76" spans="1:153" ht="15">
      <c r="A76" s="9"/>
      <c r="B76" s="9"/>
      <c r="C76" s="9" t="s">
        <v>68</v>
      </c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</row>
    <row r="77" spans="1:153" ht="15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ht="15">
      <c r="A78" s="9"/>
      <c r="B78" s="9"/>
      <c r="C78" s="9" t="s">
        <v>69</v>
      </c>
      <c r="D78" s="9"/>
      <c r="E78" s="8">
        <f>Q78</f>
        <v>0</v>
      </c>
      <c r="F78" s="17" t="s">
        <v>19</v>
      </c>
      <c r="G78" s="8">
        <f>L78</f>
        <v>0</v>
      </c>
      <c r="H78" s="8">
        <f>SUM(2358482.17/93531381)*100</f>
        <v>2.521594511685869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ht="15">
      <c r="A79" s="9"/>
      <c r="B79" s="9"/>
      <c r="C79" s="9" t="s">
        <v>70</v>
      </c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ht="15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</row>
    <row r="81" spans="1:153" ht="15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15">
      <c r="A82" s="15" t="s">
        <v>71</v>
      </c>
      <c r="B82" s="15" t="s">
        <v>17</v>
      </c>
      <c r="C82" s="9" t="s">
        <v>72</v>
      </c>
      <c r="D82" s="9"/>
      <c r="E82" s="16" t="s">
        <v>73</v>
      </c>
      <c r="F82" s="16" t="s">
        <v>19</v>
      </c>
      <c r="G82" s="16" t="s">
        <v>73</v>
      </c>
      <c r="H82" s="16" t="s">
        <v>73</v>
      </c>
      <c r="I82" s="9"/>
      <c r="J82" s="16"/>
      <c r="K82" s="16"/>
      <c r="L82" s="16"/>
      <c r="M82" s="7"/>
      <c r="N82" s="7"/>
      <c r="O82" s="16"/>
      <c r="P82" s="16"/>
      <c r="Q82" s="16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</row>
    <row r="83" spans="1:153" ht="15">
      <c r="A83" s="9"/>
      <c r="B83" s="9"/>
      <c r="C83" s="9"/>
      <c r="D83" s="9"/>
      <c r="E83" s="7"/>
      <c r="F83" s="7"/>
      <c r="G83" s="7"/>
      <c r="H83" s="7"/>
      <c r="I83" s="9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</row>
    <row r="84" spans="1:153" ht="15">
      <c r="A84" s="9"/>
      <c r="B84" s="15" t="s">
        <v>20</v>
      </c>
      <c r="C84" s="9" t="s">
        <v>74</v>
      </c>
      <c r="D84" s="9"/>
      <c r="E84" s="16" t="s">
        <v>19</v>
      </c>
      <c r="F84" s="16" t="s">
        <v>19</v>
      </c>
      <c r="G84" s="16" t="s">
        <v>19</v>
      </c>
      <c r="H84" s="16" t="s">
        <v>19</v>
      </c>
      <c r="I84" s="9"/>
      <c r="J84" s="16"/>
      <c r="K84" s="16"/>
      <c r="L84" s="16"/>
      <c r="M84" s="7"/>
      <c r="N84" s="7"/>
      <c r="O84" s="16"/>
      <c r="P84" s="16"/>
      <c r="Q84" s="16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</row>
    <row r="85" spans="1:153" ht="15">
      <c r="A85" s="9"/>
      <c r="B85" s="9"/>
      <c r="C85" s="9"/>
      <c r="D85" s="9"/>
      <c r="E85" s="7"/>
      <c r="F85" s="7"/>
      <c r="G85" s="7"/>
      <c r="H85" s="7"/>
      <c r="I85" s="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</row>
    <row r="86" spans="1:153" ht="15">
      <c r="A86" s="21" t="s">
        <v>50</v>
      </c>
      <c r="B86" s="9"/>
      <c r="C86" s="9"/>
      <c r="D86" s="9"/>
      <c r="E86" s="7"/>
      <c r="F86" s="7"/>
      <c r="G86" s="7"/>
      <c r="H86" s="7"/>
      <c r="I86" s="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</row>
    <row r="87" spans="1:153" ht="15.75">
      <c r="A87" s="11" t="s">
        <v>75</v>
      </c>
      <c r="B87" s="9"/>
      <c r="C87" s="9"/>
      <c r="D87" s="9"/>
      <c r="E87" s="7"/>
      <c r="F87" s="13" t="s">
        <v>76</v>
      </c>
      <c r="G87" s="22"/>
      <c r="H87" s="13" t="s">
        <v>77</v>
      </c>
      <c r="I87" s="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</row>
    <row r="88" spans="1:153" ht="15">
      <c r="A88" s="9"/>
      <c r="B88" s="9"/>
      <c r="C88" s="9"/>
      <c r="D88" s="9"/>
      <c r="E88" s="1"/>
      <c r="F88" s="13" t="s">
        <v>78</v>
      </c>
      <c r="H88" s="13" t="s">
        <v>78</v>
      </c>
      <c r="I88" s="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</row>
    <row r="89" spans="1:153" ht="15">
      <c r="A89" s="9"/>
      <c r="B89" s="9"/>
      <c r="C89" s="9"/>
      <c r="D89" s="9"/>
      <c r="E89" s="1"/>
      <c r="F89" s="13" t="s">
        <v>79</v>
      </c>
      <c r="H89" s="13" t="s">
        <v>80</v>
      </c>
      <c r="I89" s="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</row>
    <row r="90" spans="1:153" ht="15">
      <c r="A90" s="9"/>
      <c r="B90" s="9"/>
      <c r="C90" s="9"/>
      <c r="D90" s="9"/>
      <c r="E90" s="1"/>
      <c r="F90" s="13" t="s">
        <v>6</v>
      </c>
      <c r="H90" s="13" t="s">
        <v>81</v>
      </c>
      <c r="I90" s="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</row>
    <row r="91" spans="1:153" ht="15">
      <c r="A91" s="9"/>
      <c r="B91" s="9"/>
      <c r="C91" s="9"/>
      <c r="D91" s="9"/>
      <c r="E91" s="1"/>
      <c r="F91" s="13" t="s">
        <v>10</v>
      </c>
      <c r="H91" s="13" t="s">
        <v>82</v>
      </c>
      <c r="I91" s="9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</row>
    <row r="92" spans="1:153" ht="15">
      <c r="A92" s="9"/>
      <c r="B92" s="9"/>
      <c r="C92" s="9"/>
      <c r="D92" s="9"/>
      <c r="E92" s="1"/>
      <c r="F92" s="13" t="s">
        <v>13</v>
      </c>
      <c r="H92" s="13" t="s">
        <v>83</v>
      </c>
      <c r="I92" s="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</row>
    <row r="93" spans="1:153" ht="15">
      <c r="A93" s="9"/>
      <c r="B93" s="9"/>
      <c r="C93" s="9"/>
      <c r="D93" s="9"/>
      <c r="E93" s="1"/>
      <c r="F93" s="13" t="s">
        <v>15</v>
      </c>
      <c r="H93" s="13" t="s">
        <v>15</v>
      </c>
      <c r="I93" s="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</row>
    <row r="94" spans="1:153" ht="15">
      <c r="A94" s="15" t="s">
        <v>16</v>
      </c>
      <c r="B94" s="3"/>
      <c r="C94" s="9" t="s">
        <v>84</v>
      </c>
      <c r="D94" s="9"/>
      <c r="E94" s="7"/>
      <c r="F94" s="7">
        <v>27178</v>
      </c>
      <c r="H94" s="7">
        <v>24488</v>
      </c>
      <c r="I94" s="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</row>
    <row r="95" spans="1:153" ht="15">
      <c r="A95" s="9"/>
      <c r="B95" s="3"/>
      <c r="C95" s="9"/>
      <c r="D95" s="9"/>
      <c r="E95" s="7"/>
      <c r="F95" s="7"/>
      <c r="H95" s="7"/>
      <c r="I95" s="9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</row>
    <row r="96" spans="1:153" ht="15">
      <c r="A96" s="15" t="s">
        <v>24</v>
      </c>
      <c r="B96" s="3"/>
      <c r="C96" s="9" t="s">
        <v>85</v>
      </c>
      <c r="D96" s="9"/>
      <c r="E96" s="7"/>
      <c r="F96" s="7">
        <v>0</v>
      </c>
      <c r="H96" s="7">
        <v>0</v>
      </c>
      <c r="I96" s="9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</row>
    <row r="97" spans="1:153" ht="15">
      <c r="A97" s="9"/>
      <c r="B97" s="3"/>
      <c r="C97" s="9"/>
      <c r="D97" s="9"/>
      <c r="E97" s="7"/>
      <c r="F97" s="7"/>
      <c r="H97" s="7"/>
      <c r="I97" s="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</row>
    <row r="98" spans="1:153" ht="15">
      <c r="A98" s="15" t="s">
        <v>63</v>
      </c>
      <c r="B98" s="3"/>
      <c r="C98" s="9" t="s">
        <v>86</v>
      </c>
      <c r="D98" s="9"/>
      <c r="E98" s="7"/>
      <c r="F98" s="7">
        <f>SUM(601900+70251979.45+15335847.58)/1000</f>
        <v>86189.72703</v>
      </c>
      <c r="H98" s="7">
        <f>SUM(601900+81033031)/1000</f>
        <v>81634.931</v>
      </c>
      <c r="I98" s="9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</row>
    <row r="99" spans="1:153" ht="15">
      <c r="A99" s="9"/>
      <c r="B99" s="9"/>
      <c r="C99" s="9"/>
      <c r="D99" s="9"/>
      <c r="E99" s="7"/>
      <c r="F99" s="7"/>
      <c r="H99" s="7"/>
      <c r="I99" s="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</row>
    <row r="100" spans="1:153" ht="15">
      <c r="A100" s="15" t="s">
        <v>71</v>
      </c>
      <c r="B100" s="9"/>
      <c r="C100" s="9" t="s">
        <v>87</v>
      </c>
      <c r="D100" s="9"/>
      <c r="E100" s="7"/>
      <c r="F100" s="7">
        <v>13894</v>
      </c>
      <c r="H100" s="7">
        <v>7138</v>
      </c>
      <c r="I100" s="9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</row>
    <row r="101" spans="1:153" ht="15">
      <c r="A101" s="15"/>
      <c r="B101" s="9"/>
      <c r="C101" s="9"/>
      <c r="D101" s="9"/>
      <c r="E101" s="7"/>
      <c r="F101" s="7" t="s">
        <v>88</v>
      </c>
      <c r="H101" s="7" t="s">
        <v>88</v>
      </c>
      <c r="I101" s="9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</row>
    <row r="102" spans="1:153" ht="15">
      <c r="A102" s="15"/>
      <c r="B102" s="9"/>
      <c r="C102" s="9"/>
      <c r="D102" s="9"/>
      <c r="E102" s="7"/>
      <c r="F102" s="7">
        <f>SUM(F94:F100)</f>
        <v>127261.72703</v>
      </c>
      <c r="H102" s="7">
        <f>SUM(H94:H100)</f>
        <v>113260.931</v>
      </c>
      <c r="I102" s="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</row>
    <row r="103" spans="1:153" ht="15">
      <c r="A103" s="9"/>
      <c r="B103" s="9"/>
      <c r="C103" s="9"/>
      <c r="D103" s="9"/>
      <c r="E103" s="7"/>
      <c r="F103" s="7" t="s">
        <v>88</v>
      </c>
      <c r="H103" s="7" t="s">
        <v>88</v>
      </c>
      <c r="I103" s="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</row>
    <row r="104" spans="1:153" ht="15">
      <c r="A104" s="15" t="s">
        <v>89</v>
      </c>
      <c r="B104" s="9"/>
      <c r="C104" s="9" t="s">
        <v>90</v>
      </c>
      <c r="D104" s="9"/>
      <c r="E104" s="7"/>
      <c r="F104" s="7"/>
      <c r="H104" s="7"/>
      <c r="I104" s="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</row>
    <row r="105" spans="1:153" ht="15">
      <c r="A105" s="9"/>
      <c r="B105" s="9"/>
      <c r="C105" s="19" t="s">
        <v>91</v>
      </c>
      <c r="D105" s="9"/>
      <c r="E105" s="7"/>
      <c r="F105" s="7">
        <v>41590</v>
      </c>
      <c r="H105" s="7">
        <f>34055295/1000</f>
        <v>34055.295</v>
      </c>
      <c r="I105" s="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</row>
    <row r="106" spans="1:153" ht="15">
      <c r="A106" s="9"/>
      <c r="B106" s="9"/>
      <c r="C106" s="19" t="s">
        <v>92</v>
      </c>
      <c r="D106" s="9"/>
      <c r="E106" s="7"/>
      <c r="F106" s="7">
        <v>59464</v>
      </c>
      <c r="H106" s="7">
        <f>44025614/1000</f>
        <v>44025.614</v>
      </c>
      <c r="I106" s="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</row>
    <row r="107" spans="1:153" ht="15">
      <c r="A107" s="9"/>
      <c r="B107" s="9"/>
      <c r="C107" s="19" t="s">
        <v>93</v>
      </c>
      <c r="D107" s="9"/>
      <c r="E107" s="7"/>
      <c r="F107" s="7">
        <v>88875</v>
      </c>
      <c r="H107" s="7">
        <f>85864957/1000</f>
        <v>85864.957</v>
      </c>
      <c r="I107" s="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</row>
    <row r="108" spans="1:153" ht="15">
      <c r="A108" s="9"/>
      <c r="B108" s="9"/>
      <c r="C108" s="19" t="s">
        <v>94</v>
      </c>
      <c r="D108" s="9"/>
      <c r="E108" s="7"/>
      <c r="F108" s="7">
        <v>3943</v>
      </c>
      <c r="H108" s="7">
        <f>5926020/1000</f>
        <v>5926.02</v>
      </c>
      <c r="I108" s="9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</row>
    <row r="109" spans="1:153" ht="15">
      <c r="A109" s="9"/>
      <c r="B109" s="9"/>
      <c r="C109" s="19" t="s">
        <v>95</v>
      </c>
      <c r="D109" s="9"/>
      <c r="E109" s="7"/>
      <c r="F109" s="7">
        <v>20646</v>
      </c>
      <c r="H109" s="7">
        <f>23461644/1000</f>
        <v>23461.644</v>
      </c>
      <c r="I109" s="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</row>
    <row r="110" spans="1:153" ht="15">
      <c r="A110" s="9"/>
      <c r="B110" s="9"/>
      <c r="C110" s="19" t="s">
        <v>96</v>
      </c>
      <c r="D110" s="9"/>
      <c r="E110" s="7"/>
      <c r="F110" s="7">
        <v>651</v>
      </c>
      <c r="H110" s="7">
        <f>633365/1000</f>
        <v>633.365</v>
      </c>
      <c r="I110" s="9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</row>
    <row r="111" spans="1:153" ht="15">
      <c r="A111" s="9"/>
      <c r="B111" s="9"/>
      <c r="C111" s="19" t="s">
        <v>97</v>
      </c>
      <c r="D111" s="9"/>
      <c r="E111" s="7"/>
      <c r="F111" s="7">
        <v>27</v>
      </c>
      <c r="H111" s="7">
        <f>12264667/1000</f>
        <v>12264.667</v>
      </c>
      <c r="I111" s="9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</row>
    <row r="112" spans="1:153" ht="15">
      <c r="A112" s="9"/>
      <c r="B112" s="9"/>
      <c r="C112" s="19"/>
      <c r="D112" s="9"/>
      <c r="E112" s="7"/>
      <c r="F112" s="7" t="s">
        <v>88</v>
      </c>
      <c r="H112" s="7" t="s">
        <v>88</v>
      </c>
      <c r="I112" s="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</row>
    <row r="113" spans="1:153" ht="15">
      <c r="A113" s="9"/>
      <c r="B113" s="9"/>
      <c r="C113" s="19"/>
      <c r="D113" s="9"/>
      <c r="E113" s="7"/>
      <c r="F113" s="7">
        <f>SUM(F105:F111)</f>
        <v>215196</v>
      </c>
      <c r="H113" s="7">
        <f>SUM(H105:H111)</f>
        <v>206231.56199999995</v>
      </c>
      <c r="I113" s="9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</row>
    <row r="114" spans="1:153" ht="15">
      <c r="A114" s="9"/>
      <c r="B114" s="9"/>
      <c r="C114" s="19"/>
      <c r="D114" s="9"/>
      <c r="E114" s="7"/>
      <c r="F114" s="7" t="s">
        <v>88</v>
      </c>
      <c r="H114" s="7" t="s">
        <v>88</v>
      </c>
      <c r="I114" s="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</row>
    <row r="115" spans="1:153" ht="15">
      <c r="A115" s="15" t="s">
        <v>98</v>
      </c>
      <c r="B115" s="9"/>
      <c r="C115" s="9" t="s">
        <v>99</v>
      </c>
      <c r="D115" s="9"/>
      <c r="E115" s="7"/>
      <c r="F115" s="7"/>
      <c r="H115" s="7"/>
      <c r="I115" s="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</row>
    <row r="116" spans="1:153" ht="15">
      <c r="A116" s="9"/>
      <c r="B116" s="9"/>
      <c r="C116" s="19" t="s">
        <v>100</v>
      </c>
      <c r="D116" s="9"/>
      <c r="E116" s="7"/>
      <c r="F116" s="7">
        <f>SUM(12268664.33+45996000+25421786.9+5838835.03)/1000</f>
        <v>89525.28626</v>
      </c>
      <c r="H116" s="7">
        <f>65101331/1000</f>
        <v>65101.331</v>
      </c>
      <c r="I116" s="9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</row>
    <row r="117" spans="1:153" ht="15">
      <c r="A117" s="9"/>
      <c r="B117" s="9"/>
      <c r="C117" s="19" t="s">
        <v>101</v>
      </c>
      <c r="D117" s="9"/>
      <c r="E117" s="7"/>
      <c r="F117" s="7">
        <f>SUM(21556273.04+22468860.4)/1000</f>
        <v>44025.13344</v>
      </c>
      <c r="H117" s="7">
        <f>46897721/1000</f>
        <v>46897.721</v>
      </c>
      <c r="I117" s="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</row>
    <row r="118" spans="1:153" ht="15">
      <c r="A118" s="9"/>
      <c r="B118" s="9"/>
      <c r="C118" s="19" t="s">
        <v>102</v>
      </c>
      <c r="D118" s="9"/>
      <c r="E118" s="7"/>
      <c r="F118" s="7">
        <f>SUM(5198474.55+2211408.84)/1000</f>
        <v>7409.88339</v>
      </c>
      <c r="H118" s="7">
        <f>6610422/1000</f>
        <v>6610.422</v>
      </c>
      <c r="I118" s="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</row>
    <row r="119" spans="1:153" ht="15">
      <c r="A119" s="9"/>
      <c r="B119" s="9"/>
      <c r="C119" s="19" t="s">
        <v>103</v>
      </c>
      <c r="D119" s="9"/>
      <c r="E119" s="7"/>
      <c r="F119" s="7">
        <v>1858</v>
      </c>
      <c r="H119" s="7">
        <f>539488/1000</f>
        <v>539.488</v>
      </c>
      <c r="I119" s="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</row>
    <row r="120" spans="1:153" ht="15">
      <c r="A120" s="9"/>
      <c r="B120" s="9"/>
      <c r="C120" s="19" t="s">
        <v>104</v>
      </c>
      <c r="D120" s="9"/>
      <c r="E120" s="7"/>
      <c r="F120" s="7">
        <v>-1</v>
      </c>
      <c r="H120" s="7">
        <f>2462616/1000</f>
        <v>2462.616</v>
      </c>
      <c r="I120" s="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</row>
    <row r="121" spans="1:153" ht="15">
      <c r="A121" s="9"/>
      <c r="B121" s="9"/>
      <c r="C121" s="19"/>
      <c r="D121" s="9"/>
      <c r="E121" s="7"/>
      <c r="F121" s="7" t="s">
        <v>88</v>
      </c>
      <c r="H121" s="7" t="s">
        <v>88</v>
      </c>
      <c r="I121" s="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</row>
    <row r="122" spans="1:153" ht="15">
      <c r="A122" s="9"/>
      <c r="B122" s="9"/>
      <c r="C122" s="19"/>
      <c r="D122" s="9"/>
      <c r="E122" s="7"/>
      <c r="F122" s="7">
        <f>SUM(F116:F120)</f>
        <v>142817.30309</v>
      </c>
      <c r="H122" s="7">
        <f>SUM(H116:H120)</f>
        <v>121611.578</v>
      </c>
      <c r="I122" s="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</row>
    <row r="123" spans="1:153" ht="15">
      <c r="A123" s="9"/>
      <c r="B123" s="9"/>
      <c r="C123" s="19"/>
      <c r="D123" s="9"/>
      <c r="E123" s="7"/>
      <c r="F123" s="7" t="s">
        <v>88</v>
      </c>
      <c r="H123" s="7" t="s">
        <v>88</v>
      </c>
      <c r="I123" s="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</row>
    <row r="124" spans="1:153" ht="15">
      <c r="A124" s="9"/>
      <c r="B124" s="9"/>
      <c r="C124" s="19"/>
      <c r="D124" s="9"/>
      <c r="E124" s="7"/>
      <c r="F124" s="7"/>
      <c r="H124" s="7"/>
      <c r="I124" s="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</row>
    <row r="125" spans="1:153" ht="15">
      <c r="A125" s="15" t="s">
        <v>105</v>
      </c>
      <c r="B125" s="9"/>
      <c r="C125" s="9" t="s">
        <v>106</v>
      </c>
      <c r="D125" s="9"/>
      <c r="E125" s="7"/>
      <c r="F125" s="7">
        <f>F113-F122</f>
        <v>72378.69691</v>
      </c>
      <c r="H125" s="7">
        <f>H113-H122</f>
        <v>84619.98399999995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</row>
    <row r="126" spans="1:153" ht="15">
      <c r="A126" s="9"/>
      <c r="B126" s="9"/>
      <c r="C126" s="9"/>
      <c r="D126" s="9"/>
      <c r="E126" s="7"/>
      <c r="F126" s="7" t="s">
        <v>88</v>
      </c>
      <c r="H126" s="7" t="s">
        <v>88</v>
      </c>
      <c r="I126" s="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</row>
    <row r="127" spans="1:153" ht="15">
      <c r="A127" s="9"/>
      <c r="B127" s="9"/>
      <c r="C127" s="9"/>
      <c r="D127" s="9"/>
      <c r="E127" s="7"/>
      <c r="F127" s="7"/>
      <c r="H127" s="7"/>
      <c r="I127" s="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</row>
    <row r="128" spans="1:153" ht="15">
      <c r="A128" s="9"/>
      <c r="B128" s="9"/>
      <c r="C128" s="9" t="s">
        <v>107</v>
      </c>
      <c r="D128" s="9"/>
      <c r="E128" s="7"/>
      <c r="F128" s="7">
        <f>F102+F125</f>
        <v>199640.42394</v>
      </c>
      <c r="H128" s="7">
        <f>H102+H125</f>
        <v>197880.91499999995</v>
      </c>
      <c r="I128" s="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</row>
    <row r="129" spans="1:153" ht="15">
      <c r="A129" s="9"/>
      <c r="B129" s="9"/>
      <c r="C129" s="9"/>
      <c r="D129" s="9"/>
      <c r="E129" s="7"/>
      <c r="F129" s="7" t="s">
        <v>108</v>
      </c>
      <c r="H129" s="7" t="s">
        <v>108</v>
      </c>
      <c r="I129" s="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</row>
    <row r="130" spans="1:153" ht="15">
      <c r="A130" s="9"/>
      <c r="B130" s="9"/>
      <c r="C130" s="9"/>
      <c r="D130" s="9"/>
      <c r="E130" s="7"/>
      <c r="F130" s="7"/>
      <c r="H130" s="7"/>
      <c r="I130" s="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</row>
    <row r="131" spans="1:153" ht="15">
      <c r="A131" s="15" t="s">
        <v>109</v>
      </c>
      <c r="B131" s="9"/>
      <c r="C131" s="9" t="s">
        <v>110</v>
      </c>
      <c r="D131" s="9"/>
      <c r="E131" s="7"/>
      <c r="F131" s="7"/>
      <c r="H131" s="3"/>
      <c r="I131" s="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</row>
    <row r="132" spans="1:153" ht="15">
      <c r="A132" s="9"/>
      <c r="B132" s="9"/>
      <c r="C132" s="9" t="s">
        <v>111</v>
      </c>
      <c r="D132" s="9"/>
      <c r="E132" s="7"/>
      <c r="F132" s="7">
        <v>68454</v>
      </c>
      <c r="H132" s="7">
        <f>68406000/1000</f>
        <v>68406</v>
      </c>
      <c r="I132" s="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</row>
    <row r="133" spans="1:153" ht="15">
      <c r="A133" s="9"/>
      <c r="B133" s="9"/>
      <c r="C133" s="9" t="s">
        <v>112</v>
      </c>
      <c r="D133" s="9"/>
      <c r="E133" s="7"/>
      <c r="F133" s="7"/>
      <c r="H133" s="7"/>
      <c r="I133" s="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</row>
    <row r="134" spans="1:153" ht="15">
      <c r="A134" s="9"/>
      <c r="B134" s="9"/>
      <c r="C134" s="19" t="s">
        <v>113</v>
      </c>
      <c r="D134" s="9"/>
      <c r="E134" s="7"/>
      <c r="F134" s="7">
        <v>20984</v>
      </c>
      <c r="H134" s="7">
        <f>20978511/1000</f>
        <v>20978.511</v>
      </c>
      <c r="I134" s="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</row>
    <row r="135" spans="1:153" ht="15">
      <c r="A135" s="9"/>
      <c r="B135" s="9"/>
      <c r="C135" s="19" t="s">
        <v>114</v>
      </c>
      <c r="D135" s="9"/>
      <c r="E135" s="7"/>
      <c r="F135" s="7">
        <v>16487</v>
      </c>
      <c r="H135" s="7">
        <f>15212893/1000</f>
        <v>15212.893</v>
      </c>
      <c r="I135" s="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</row>
    <row r="136" spans="1:153" ht="15">
      <c r="A136" s="9"/>
      <c r="B136" s="9"/>
      <c r="C136" s="19"/>
      <c r="D136" s="9"/>
      <c r="E136" s="7"/>
      <c r="F136" s="7" t="s">
        <v>88</v>
      </c>
      <c r="H136" s="7" t="s">
        <v>88</v>
      </c>
      <c r="I136" s="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</row>
    <row r="137" spans="1:153" ht="15">
      <c r="A137" s="9"/>
      <c r="B137" s="9"/>
      <c r="C137" s="19"/>
      <c r="D137" s="9"/>
      <c r="E137" s="7"/>
      <c r="F137" s="7">
        <f>SUM(F132:F135)</f>
        <v>105925</v>
      </c>
      <c r="H137" s="7">
        <f>SUM(H132:H135)</f>
        <v>104597.404</v>
      </c>
      <c r="I137" s="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</row>
    <row r="138" spans="1:153" ht="15">
      <c r="A138" s="9"/>
      <c r="B138" s="9"/>
      <c r="C138" s="9"/>
      <c r="D138" s="9"/>
      <c r="E138" s="7"/>
      <c r="F138" s="7"/>
      <c r="H138" s="7"/>
      <c r="I138" s="9"/>
      <c r="J138" s="20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</row>
    <row r="139" spans="1:153" ht="15">
      <c r="A139" s="15" t="s">
        <v>115</v>
      </c>
      <c r="B139" s="9"/>
      <c r="C139" s="9" t="s">
        <v>116</v>
      </c>
      <c r="D139" s="9"/>
      <c r="E139" s="7"/>
      <c r="F139" s="7">
        <v>2995</v>
      </c>
      <c r="H139" s="7">
        <f>3229204/1000</f>
        <v>3229.204</v>
      </c>
      <c r="I139" s="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</row>
    <row r="140" spans="1:153" ht="15">
      <c r="A140" s="9"/>
      <c r="B140" s="9"/>
      <c r="C140" s="9"/>
      <c r="D140" s="9"/>
      <c r="E140" s="7"/>
      <c r="F140" s="7"/>
      <c r="H140" s="7"/>
      <c r="I140" s="9"/>
      <c r="J140" s="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</row>
    <row r="141" spans="1:153" ht="15">
      <c r="A141" s="15" t="s">
        <v>117</v>
      </c>
      <c r="B141" s="9"/>
      <c r="C141" s="9" t="s">
        <v>118</v>
      </c>
      <c r="D141" s="9"/>
      <c r="E141" s="7"/>
      <c r="F141" s="7">
        <f>SUM(60000000+4500000+5539937+17000000)/1000</f>
        <v>87039.937</v>
      </c>
      <c r="H141" s="7">
        <f>SUM(60000000+27459884)/1000</f>
        <v>87459.884</v>
      </c>
      <c r="I141" s="9"/>
      <c r="J141" s="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</row>
    <row r="142" spans="1:153" ht="15">
      <c r="A142" s="9"/>
      <c r="B142" s="9"/>
      <c r="C142" s="9"/>
      <c r="D142" s="9"/>
      <c r="E142" s="7"/>
      <c r="F142" s="7"/>
      <c r="H142" s="7"/>
      <c r="I142" s="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</row>
    <row r="143" spans="1:153" ht="15">
      <c r="A143" s="15" t="s">
        <v>119</v>
      </c>
      <c r="B143" s="9"/>
      <c r="C143" s="9" t="s">
        <v>120</v>
      </c>
      <c r="D143" s="9"/>
      <c r="E143" s="7"/>
      <c r="F143" s="7">
        <f>60000+29075-F141+1645</f>
        <v>3680.0629999999946</v>
      </c>
      <c r="H143" s="7">
        <f>SUM(949946+1645000)/1000</f>
        <v>2594.946</v>
      </c>
      <c r="I143" s="9"/>
      <c r="J143" s="20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</row>
    <row r="144" spans="1:153" ht="15">
      <c r="A144" s="15"/>
      <c r="B144" s="9"/>
      <c r="C144" s="9"/>
      <c r="D144" s="9"/>
      <c r="E144" s="7"/>
      <c r="F144" s="7" t="s">
        <v>88</v>
      </c>
      <c r="H144" s="7" t="s">
        <v>88</v>
      </c>
      <c r="I144" s="9"/>
      <c r="J144" s="20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</row>
    <row r="145" spans="1:153" ht="15">
      <c r="A145" s="15"/>
      <c r="B145" s="9"/>
      <c r="C145" s="9" t="s">
        <v>107</v>
      </c>
      <c r="D145" s="9"/>
      <c r="E145" s="7"/>
      <c r="F145" s="7">
        <f>SUM(F137:F143)</f>
        <v>199640</v>
      </c>
      <c r="H145" s="7">
        <f>SUM(H137:H143)</f>
        <v>197881.438</v>
      </c>
      <c r="I145" s="9"/>
      <c r="J145" s="20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</row>
    <row r="146" spans="1:153" ht="15">
      <c r="A146" s="15"/>
      <c r="B146" s="9"/>
      <c r="C146" s="9"/>
      <c r="D146" s="9"/>
      <c r="E146" s="7"/>
      <c r="F146" s="7" t="s">
        <v>108</v>
      </c>
      <c r="H146" s="7" t="s">
        <v>108</v>
      </c>
      <c r="I146" s="9"/>
      <c r="J146" s="20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</row>
    <row r="147" spans="1:153" ht="15">
      <c r="A147" s="9"/>
      <c r="B147" s="9"/>
      <c r="C147" s="9"/>
      <c r="D147" s="9"/>
      <c r="E147" s="7"/>
      <c r="F147" s="7"/>
      <c r="H147" s="7"/>
      <c r="I147" s="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</row>
    <row r="148" spans="1:153" ht="15">
      <c r="A148" s="15" t="s">
        <v>121</v>
      </c>
      <c r="B148" s="9"/>
      <c r="C148" s="9" t="s">
        <v>122</v>
      </c>
      <c r="D148" s="9"/>
      <c r="E148" s="7"/>
      <c r="F148" s="8">
        <f>SUM(105932471.72-13894012.85)/68454000*100</f>
        <v>134.45300328687878</v>
      </c>
      <c r="H148" s="8">
        <f>SUM(104597404-7138099)/68406000*100</f>
        <v>142.47186650293835</v>
      </c>
      <c r="I148" s="9"/>
      <c r="J148" s="3"/>
      <c r="K148" s="3"/>
      <c r="L148" s="1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</row>
    <row r="149" spans="1:153" ht="15">
      <c r="A149" s="9"/>
      <c r="B149" s="9"/>
      <c r="C149" s="9"/>
      <c r="D149" s="9"/>
      <c r="E149" s="7"/>
      <c r="F149" s="8"/>
      <c r="G149" s="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</row>
    <row r="150" spans="1:153" ht="15">
      <c r="A150" s="3"/>
      <c r="B150" s="3"/>
      <c r="C150" s="3"/>
      <c r="D150" s="3"/>
      <c r="E150" s="1"/>
      <c r="F150" s="1"/>
      <c r="G150" s="1"/>
      <c r="H150" s="1"/>
      <c r="I150" s="3"/>
      <c r="J150" s="3"/>
      <c r="K150" s="3"/>
      <c r="L150" s="3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</row>
    <row r="151" spans="1:153" ht="15">
      <c r="A151" s="3"/>
      <c r="B151" s="3"/>
      <c r="C151" s="3"/>
      <c r="D151" s="3"/>
      <c r="E151" s="1"/>
      <c r="F151" s="1"/>
      <c r="G151" s="1"/>
      <c r="H151" s="1"/>
      <c r="I151" s="1"/>
      <c r="J151" s="3"/>
      <c r="K151" s="3"/>
      <c r="L151" s="3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</row>
    <row r="152" spans="1:153" ht="15">
      <c r="A152" s="3"/>
      <c r="B152" s="3"/>
      <c r="C152" s="3"/>
      <c r="D152" s="3"/>
      <c r="E152" s="1"/>
      <c r="F152" s="1"/>
      <c r="G152" s="1"/>
      <c r="H152" s="1"/>
      <c r="I152" s="3"/>
      <c r="J152" s="3"/>
      <c r="K152" s="3"/>
      <c r="L152" s="3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</row>
    <row r="153" spans="1:153" ht="15">
      <c r="A153" s="3"/>
      <c r="B153" s="3"/>
      <c r="C153" s="3"/>
      <c r="D153" s="3"/>
      <c r="E153" s="1"/>
      <c r="F153" s="1"/>
      <c r="G153" s="1"/>
      <c r="H153" s="1"/>
      <c r="I153" s="3"/>
      <c r="J153" s="3"/>
      <c r="K153" s="3"/>
      <c r="L153" s="3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</row>
    <row r="154" spans="1:153" ht="15">
      <c r="A154" s="3"/>
      <c r="B154" s="3"/>
      <c r="C154" s="3"/>
      <c r="D154" s="3"/>
      <c r="E154" s="1"/>
      <c r="F154" s="1"/>
      <c r="G154" s="1"/>
      <c r="H154" s="1"/>
      <c r="I154" s="3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</row>
    <row r="155" spans="1:153" ht="15">
      <c r="A155" s="3"/>
      <c r="B155" s="3"/>
      <c r="C155" s="3"/>
      <c r="D155" s="3"/>
      <c r="E155" s="1"/>
      <c r="F155" s="1"/>
      <c r="G155" s="1"/>
      <c r="H155" s="1"/>
      <c r="I155" s="3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</row>
    <row r="156" spans="1:153" ht="15">
      <c r="A156" s="3"/>
      <c r="B156" s="3"/>
      <c r="C156" s="3"/>
      <c r="D156" s="3"/>
      <c r="E156" s="1"/>
      <c r="F156" s="1"/>
      <c r="G156" s="1"/>
      <c r="H156" s="1"/>
      <c r="I156" s="3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</row>
    <row r="157" spans="1:153" ht="15">
      <c r="A157" s="3"/>
      <c r="B157" s="3"/>
      <c r="C157" s="3"/>
      <c r="D157" s="3"/>
      <c r="E157" s="1"/>
      <c r="F157" s="1"/>
      <c r="G157" s="1"/>
      <c r="H157" s="1"/>
      <c r="I157" s="3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</row>
    <row r="158" spans="1:153" ht="15">
      <c r="A158" s="3"/>
      <c r="B158" s="3"/>
      <c r="C158" s="3"/>
      <c r="D158" s="3"/>
      <c r="E158" s="1"/>
      <c r="F158" s="1"/>
      <c r="G158" s="1"/>
      <c r="H158" s="1"/>
      <c r="I158" s="3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</row>
    <row r="159" spans="1:153" ht="15">
      <c r="A159" s="3"/>
      <c r="B159" s="3"/>
      <c r="C159" s="3"/>
      <c r="D159" s="3"/>
      <c r="E159" s="1"/>
      <c r="F159" s="1"/>
      <c r="G159" s="1"/>
      <c r="H159" s="1"/>
      <c r="I159" s="3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</row>
    <row r="160" spans="1:153" ht="15">
      <c r="A160" s="3"/>
      <c r="B160" s="3"/>
      <c r="C160" s="3"/>
      <c r="D160" s="3"/>
      <c r="E160" s="1"/>
      <c r="F160" s="1"/>
      <c r="G160" s="1"/>
      <c r="H160" s="1"/>
      <c r="I160" s="3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</row>
    <row r="161" spans="1:153" ht="15">
      <c r="A161" s="3"/>
      <c r="B161" s="3"/>
      <c r="C161" s="3"/>
      <c r="D161" s="3"/>
      <c r="E161" s="1"/>
      <c r="F161" s="1"/>
      <c r="G161" s="1"/>
      <c r="H161" s="1"/>
      <c r="I161" s="3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</row>
    <row r="162" spans="1:153" ht="15">
      <c r="A162" s="3"/>
      <c r="B162" s="3"/>
      <c r="C162" s="3"/>
      <c r="D162" s="3"/>
      <c r="E162" s="1"/>
      <c r="F162" s="1"/>
      <c r="G162" s="1"/>
      <c r="H162" s="1"/>
      <c r="I162" s="3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</row>
    <row r="163" spans="1:153" ht="15">
      <c r="A163" s="3"/>
      <c r="B163" s="3"/>
      <c r="C163" s="3"/>
      <c r="D163" s="3"/>
      <c r="E163" s="1"/>
      <c r="F163" s="1"/>
      <c r="G163" s="1"/>
      <c r="H163" s="1"/>
      <c r="I163" s="3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</row>
    <row r="164" spans="1:153" ht="15">
      <c r="A164" s="3"/>
      <c r="B164" s="3"/>
      <c r="C164" s="3"/>
      <c r="D164" s="3"/>
      <c r="E164" s="1"/>
      <c r="F164" s="1"/>
      <c r="G164" s="1"/>
      <c r="H164" s="1"/>
      <c r="I164" s="3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</row>
    <row r="165" spans="1:153" ht="15">
      <c r="A165" s="3"/>
      <c r="B165" s="3"/>
      <c r="C165" s="3"/>
      <c r="D165" s="3"/>
      <c r="E165" s="1"/>
      <c r="F165" s="1"/>
      <c r="G165" s="1"/>
      <c r="H165" s="1"/>
      <c r="I165" s="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</row>
    <row r="166" spans="1:153" ht="15">
      <c r="A166" s="3"/>
      <c r="B166" s="3"/>
      <c r="C166" s="3"/>
      <c r="D166" s="3"/>
      <c r="E166" s="1"/>
      <c r="F166" s="1"/>
      <c r="G166" s="1"/>
      <c r="H166" s="1"/>
      <c r="I166" s="3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</row>
    <row r="167" spans="1:153" ht="15">
      <c r="A167" s="3"/>
      <c r="B167" s="3"/>
      <c r="C167" s="3"/>
      <c r="D167" s="3"/>
      <c r="E167" s="1"/>
      <c r="F167" s="1"/>
      <c r="G167" s="1"/>
      <c r="H167" s="1"/>
      <c r="I167" s="3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</row>
    <row r="168" spans="1:153" ht="15">
      <c r="A168" s="3"/>
      <c r="B168" s="3"/>
      <c r="C168" s="3"/>
      <c r="D168" s="3"/>
      <c r="E168" s="1"/>
      <c r="F168" s="1"/>
      <c r="G168" s="1"/>
      <c r="H168" s="1"/>
      <c r="I168" s="3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</row>
    <row r="169" spans="1:153" ht="15">
      <c r="A169" s="3"/>
      <c r="B169" s="3"/>
      <c r="C169" s="3"/>
      <c r="D169" s="3"/>
      <c r="E169" s="1"/>
      <c r="F169" s="1"/>
      <c r="G169" s="1"/>
      <c r="H169" s="1"/>
      <c r="I169" s="3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</row>
    <row r="170" spans="1:153" ht="15">
      <c r="A170" s="3"/>
      <c r="B170" s="3"/>
      <c r="C170" s="3"/>
      <c r="D170" s="3"/>
      <c r="E170" s="1"/>
      <c r="F170" s="1"/>
      <c r="G170" s="1"/>
      <c r="H170" s="1"/>
      <c r="I170" s="3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</row>
    <row r="171" spans="1:153" ht="15">
      <c r="A171" s="3"/>
      <c r="B171" s="3"/>
      <c r="C171" s="3"/>
      <c r="D171" s="3"/>
      <c r="E171" s="1"/>
      <c r="F171" s="1"/>
      <c r="G171" s="1"/>
      <c r="H171" s="1"/>
      <c r="I171" s="3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</row>
    <row r="172" spans="1:153" ht="15">
      <c r="A172" s="3"/>
      <c r="B172" s="3"/>
      <c r="C172" s="3"/>
      <c r="D172" s="3"/>
      <c r="E172" s="1"/>
      <c r="F172" s="1"/>
      <c r="G172" s="1"/>
      <c r="H172" s="1"/>
      <c r="I172" s="3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</row>
    <row r="173" spans="1:153" ht="15">
      <c r="A173" s="3"/>
      <c r="B173" s="3"/>
      <c r="C173" s="3"/>
      <c r="D173" s="3"/>
      <c r="E173" s="1"/>
      <c r="F173" s="1"/>
      <c r="G173" s="1"/>
      <c r="H173" s="1"/>
      <c r="I173" s="3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</row>
    <row r="174" spans="1:153" ht="15">
      <c r="A174" s="3"/>
      <c r="B174" s="3"/>
      <c r="C174" s="3"/>
      <c r="D174" s="3"/>
      <c r="E174" s="1"/>
      <c r="F174" s="1"/>
      <c r="G174" s="1"/>
      <c r="H174" s="1"/>
      <c r="I174" s="3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</row>
    <row r="175" spans="1:153" ht="15">
      <c r="A175" s="3"/>
      <c r="B175" s="3"/>
      <c r="C175" s="3"/>
      <c r="D175" s="3"/>
      <c r="E175" s="1"/>
      <c r="F175" s="1"/>
      <c r="G175" s="1"/>
      <c r="H175" s="1"/>
      <c r="I175" s="3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</row>
    <row r="176" spans="1:153" ht="15">
      <c r="A176" s="3"/>
      <c r="B176" s="3"/>
      <c r="C176" s="3"/>
      <c r="D176" s="3"/>
      <c r="E176" s="1"/>
      <c r="F176" s="1"/>
      <c r="G176" s="1"/>
      <c r="H176" s="1"/>
      <c r="I176" s="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</row>
    <row r="177" spans="1:153" ht="15">
      <c r="A177" s="3"/>
      <c r="B177" s="3"/>
      <c r="C177" s="3"/>
      <c r="D177" s="3"/>
      <c r="E177" s="1"/>
      <c r="F177" s="1"/>
      <c r="G177" s="1"/>
      <c r="H177" s="1"/>
      <c r="I177" s="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</row>
    <row r="178" spans="1:153" ht="15">
      <c r="A178" s="3"/>
      <c r="B178" s="3"/>
      <c r="C178" s="3"/>
      <c r="D178" s="3"/>
      <c r="E178" s="1"/>
      <c r="F178" s="1"/>
      <c r="G178" s="1"/>
      <c r="H178" s="1"/>
      <c r="I178" s="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</row>
    <row r="179" spans="1:153" ht="15">
      <c r="A179" s="3"/>
      <c r="B179" s="3"/>
      <c r="C179" s="3"/>
      <c r="D179" s="3"/>
      <c r="E179" s="1"/>
      <c r="F179" s="1"/>
      <c r="G179" s="1"/>
      <c r="H179" s="1"/>
      <c r="I179" s="3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</row>
    <row r="180" spans="1:153" ht="15">
      <c r="A180" s="3"/>
      <c r="B180" s="3"/>
      <c r="C180" s="3"/>
      <c r="D180" s="3"/>
      <c r="E180" s="1"/>
      <c r="F180" s="1"/>
      <c r="G180" s="1"/>
      <c r="H180" s="1"/>
      <c r="I180" s="3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</row>
    <row r="181" spans="1:153" ht="15">
      <c r="A181" s="3"/>
      <c r="B181" s="3"/>
      <c r="C181" s="3"/>
      <c r="D181" s="3"/>
      <c r="E181" s="1"/>
      <c r="F181" s="1"/>
      <c r="G181" s="1"/>
      <c r="H181" s="1"/>
      <c r="I181" s="3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</row>
    <row r="182" spans="1:153" ht="15">
      <c r="A182" s="3"/>
      <c r="B182" s="3"/>
      <c r="C182" s="3"/>
      <c r="D182" s="3"/>
      <c r="E182" s="1"/>
      <c r="F182" s="1"/>
      <c r="G182" s="1"/>
      <c r="H182" s="1"/>
      <c r="I182" s="3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</row>
    <row r="183" spans="1:153" ht="15">
      <c r="A183" s="3"/>
      <c r="B183" s="3"/>
      <c r="C183" s="3"/>
      <c r="D183" s="3"/>
      <c r="E183" s="1"/>
      <c r="F183" s="1"/>
      <c r="G183" s="1"/>
      <c r="H183" s="1"/>
      <c r="I183" s="3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</row>
    <row r="184" spans="1:153" ht="15">
      <c r="A184" s="3"/>
      <c r="B184" s="3"/>
      <c r="C184" s="3"/>
      <c r="D184" s="3"/>
      <c r="E184" s="1"/>
      <c r="F184" s="1"/>
      <c r="G184" s="1"/>
      <c r="H184" s="1"/>
      <c r="I184" s="3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</row>
    <row r="185" spans="1:153" ht="15">
      <c r="A185" s="3"/>
      <c r="B185" s="3"/>
      <c r="C185" s="3"/>
      <c r="D185" s="3"/>
      <c r="E185" s="1"/>
      <c r="F185" s="1"/>
      <c r="G185" s="1"/>
      <c r="H185" s="1"/>
      <c r="I185" s="3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</row>
    <row r="186" spans="1:153" ht="15">
      <c r="A186" s="3"/>
      <c r="B186" s="3"/>
      <c r="C186" s="3"/>
      <c r="D186" s="3"/>
      <c r="E186" s="1"/>
      <c r="F186" s="1"/>
      <c r="G186" s="1"/>
      <c r="H186" s="1"/>
      <c r="I186" s="3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</row>
    <row r="187" spans="1:153" ht="15">
      <c r="A187" s="3"/>
      <c r="B187" s="3"/>
      <c r="C187" s="3"/>
      <c r="D187" s="3"/>
      <c r="E187" s="1"/>
      <c r="F187" s="1"/>
      <c r="G187" s="1"/>
      <c r="H187" s="1"/>
      <c r="I187" s="3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</row>
    <row r="188" spans="1:153" ht="15">
      <c r="A188" s="3"/>
      <c r="B188" s="3"/>
      <c r="C188" s="3"/>
      <c r="D188" s="3"/>
      <c r="E188" s="1"/>
      <c r="F188" s="1"/>
      <c r="G188" s="1"/>
      <c r="H188" s="1"/>
      <c r="I188" s="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</row>
    <row r="189" spans="1:153" ht="15">
      <c r="A189" s="3"/>
      <c r="B189" s="3"/>
      <c r="C189" s="3"/>
      <c r="D189" s="3"/>
      <c r="E189" s="1"/>
      <c r="F189" s="1"/>
      <c r="G189" s="1"/>
      <c r="H189" s="1"/>
      <c r="I189" s="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</row>
    <row r="190" spans="1:153" ht="15">
      <c r="A190" s="3"/>
      <c r="B190" s="3"/>
      <c r="C190" s="3"/>
      <c r="D190" s="3"/>
      <c r="E190" s="1"/>
      <c r="F190" s="1"/>
      <c r="G190" s="1"/>
      <c r="H190" s="1"/>
      <c r="I190" s="3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</row>
    <row r="191" spans="1:153" ht="15">
      <c r="A191" s="3"/>
      <c r="B191" s="3"/>
      <c r="C191" s="3"/>
      <c r="D191" s="3"/>
      <c r="E191" s="1"/>
      <c r="F191" s="1"/>
      <c r="G191" s="1"/>
      <c r="H191" s="1"/>
      <c r="I191" s="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</row>
    <row r="192" spans="1:153" ht="15">
      <c r="A192" s="3"/>
      <c r="B192" s="3"/>
      <c r="C192" s="3"/>
      <c r="D192" s="3"/>
      <c r="E192" s="1"/>
      <c r="F192" s="1"/>
      <c r="G192" s="1"/>
      <c r="H192" s="1"/>
      <c r="I192" s="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</row>
    <row r="193" spans="1:153" ht="15">
      <c r="A193" s="3"/>
      <c r="B193" s="3"/>
      <c r="C193" s="3"/>
      <c r="D193" s="3"/>
      <c r="E193" s="1"/>
      <c r="F193" s="1"/>
      <c r="G193" s="1"/>
      <c r="H193" s="1"/>
      <c r="I193" s="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</row>
    <row r="194" spans="1:153" ht="15">
      <c r="A194" s="3"/>
      <c r="B194" s="3"/>
      <c r="C194" s="3"/>
      <c r="D194" s="3"/>
      <c r="E194" s="3"/>
      <c r="F194" s="3"/>
      <c r="G194" s="3"/>
      <c r="H194" s="3"/>
      <c r="I194" s="3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</row>
    <row r="195" spans="1:153" ht="15">
      <c r="A195" s="3"/>
      <c r="B195" s="3"/>
      <c r="C195" s="3"/>
      <c r="D195" s="3"/>
      <c r="E195" s="3"/>
      <c r="F195" s="3"/>
      <c r="G195" s="3"/>
      <c r="H195" s="3"/>
      <c r="I195" s="3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</row>
    <row r="196" spans="1:153" ht="15">
      <c r="A196" s="3"/>
      <c r="B196" s="3"/>
      <c r="C196" s="3"/>
      <c r="D196" s="3"/>
      <c r="E196" s="3"/>
      <c r="F196" s="3"/>
      <c r="G196" s="3"/>
      <c r="H196" s="3"/>
      <c r="I196" s="3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</row>
    <row r="197" spans="1:153" ht="15">
      <c r="A197" s="3"/>
      <c r="B197" s="3"/>
      <c r="C197" s="3"/>
      <c r="D197" s="3"/>
      <c r="E197" s="3"/>
      <c r="F197" s="3"/>
      <c r="G197" s="3"/>
      <c r="H197" s="3"/>
      <c r="I197" s="3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</row>
    <row r="198" spans="1:153" ht="15">
      <c r="A198" s="3"/>
      <c r="B198" s="3"/>
      <c r="C198" s="3"/>
      <c r="D198" s="3"/>
      <c r="E198" s="3"/>
      <c r="F198" s="3"/>
      <c r="G198" s="3"/>
      <c r="H198" s="3"/>
      <c r="I198" s="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</row>
    <row r="199" spans="1:153" ht="15">
      <c r="A199" s="3"/>
      <c r="B199" s="3"/>
      <c r="C199" s="3"/>
      <c r="D199" s="3"/>
      <c r="E199" s="3"/>
      <c r="F199" s="3"/>
      <c r="G199" s="3"/>
      <c r="H199" s="3"/>
      <c r="I199" s="3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</row>
    <row r="200" spans="1:153" ht="15">
      <c r="A200" s="3"/>
      <c r="B200" s="3"/>
      <c r="C200" s="3"/>
      <c r="D200" s="3"/>
      <c r="E200" s="3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</row>
    <row r="201" spans="1:153" ht="15">
      <c r="A201" s="3"/>
      <c r="B201" s="3"/>
      <c r="C201" s="3"/>
      <c r="D201" s="3"/>
      <c r="E201" s="3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</row>
    <row r="202" spans="1:153" ht="15">
      <c r="A202" s="3"/>
      <c r="B202" s="3"/>
      <c r="C202" s="3"/>
      <c r="D202" s="3"/>
      <c r="E202" s="3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</row>
    <row r="203" spans="1:153" ht="15">
      <c r="A203" s="3"/>
      <c r="B203" s="3"/>
      <c r="C203" s="3"/>
      <c r="D203" s="3"/>
      <c r="E203" s="3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</row>
    <row r="204" spans="1:153" ht="15">
      <c r="A204" s="3"/>
      <c r="B204" s="3"/>
      <c r="C204" s="3"/>
      <c r="D204" s="3"/>
      <c r="E204" s="3"/>
      <c r="F204" s="3"/>
      <c r="G204" s="3"/>
      <c r="H204" s="3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ireka</cp:lastModifiedBy>
  <dcterms:modified xsi:type="dcterms:W3CDTF">2000-02-24T23:42:53Z</dcterms:modified>
  <cp:category/>
  <cp:version/>
  <cp:contentType/>
  <cp:contentStatus/>
</cp:coreProperties>
</file>