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tabRatio="591" firstSheet="1" activeTab="4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sheet'!$A$1:$I$62</definedName>
    <definedName name="_xlnm.Print_Area" localSheetId="5">'cashflow'!$A$1:$G$73</definedName>
  </definedNames>
  <calcPr fullCalcOnLoad="1"/>
</workbook>
</file>

<file path=xl/sharedStrings.xml><?xml version="1.0" encoding="utf-8"?>
<sst xmlns="http://schemas.openxmlformats.org/spreadsheetml/2006/main" count="209" uniqueCount="153">
  <si>
    <t>CONDENSED CONSOLIDATED INCOME STATEMENT</t>
  </si>
  <si>
    <t>CURRENT</t>
  </si>
  <si>
    <t>YEAR</t>
  </si>
  <si>
    <t>QUARTER</t>
  </si>
  <si>
    <t>PRECEDING</t>
  </si>
  <si>
    <t>CORRESPONDING</t>
  </si>
  <si>
    <t>CUMULATIVE QUARTER</t>
  </si>
  <si>
    <t xml:space="preserve">TO </t>
  </si>
  <si>
    <t>DATE</t>
  </si>
  <si>
    <t>PERIOD</t>
  </si>
  <si>
    <t>31/10/2002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</si>
  <si>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</si>
  <si>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</si>
  <si>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</si>
  <si>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</si>
  <si>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</si>
  <si>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</si>
  <si>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</si>
  <si>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</si>
  <si>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</si>
  <si>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</si>
  <si>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</si>
  <si>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</si>
  <si>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</si>
  <si>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</si>
  <si>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</si>
  <si>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</si>
  <si>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</si>
  <si>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</si>
  <si>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</si>
  <si>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</si>
  <si>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</si>
  <si>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</si>
  <si>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Land Held for Development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</si>
  <si>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</si>
  <si>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</si>
  <si>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</si>
  <si>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</si>
  <si>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</si>
  <si>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</si>
  <si>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</si>
  <si>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</si>
  <si>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</si>
  <si>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</si>
  <si>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</si>
  <si>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</si>
  <si>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</si>
  <si>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</si>
  <si>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</si>
  <si>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</si>
  <si>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</si>
  <si>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</si>
  <si>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</si>
  <si>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</si>
  <si>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</si>
  <si>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</si>
  <si>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</si>
  <si>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</si>
  <si>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</si>
  <si>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</si>
  <si>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Merger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</si>
  <si>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</si>
  <si>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</si>
  <si>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</si>
  <si>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</si>
  <si>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</si>
  <si>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</si>
  <si>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Cash and cash equivalent at 1 November</t>
  </si>
  <si>
    <t>Issue of shares</t>
  </si>
  <si>
    <t>- pursuant to ESOS</t>
  </si>
  <si>
    <t>Share issue expenses</t>
  </si>
  <si>
    <t>Cash and cash equivalents included in the cash flows comprise the following balance sheet amounts:-</t>
  </si>
  <si>
    <t>Cash and bank balances</t>
  </si>
  <si>
    <t>Bank overdrafts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</si>
  <si>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</si>
  <si>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</si>
  <si>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</si>
  <si>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</si>
  <si>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</si>
  <si>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</si>
  <si>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</si>
  <si>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</si>
  <si>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</si>
  <si>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</si>
  <si>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Net change in cash and cash equivalents</t>
  </si>
  <si>
    <t>Interest received</t>
  </si>
  <si>
    <t>Interest paid</t>
  </si>
  <si>
    <t>Tax paid</t>
  </si>
  <si>
    <t xml:space="preserve">(The Condensed Consolidated cash flow statement should be read in conjunction with the Annual Financial Report </t>
  </si>
  <si>
    <t>Cash and cash equivalents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</si>
  <si>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</si>
  <si>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</si>
  <si>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</si>
  <si>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</si>
  <si>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</si>
  <si>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</si>
  <si>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</si>
  <si>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Land under development</t>
  </si>
  <si>
    <t>Amount owing by associated companies</t>
  </si>
  <si>
    <t>Minority Interests</t>
  </si>
  <si>
    <t>Net Tangible Assets Per Share (RM)</t>
  </si>
  <si>
    <t>Share application monies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</si>
  <si>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</si>
  <si>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</si>
  <si>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</si>
  <si>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</si>
  <si>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</si>
  <si>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</si>
  <si>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</si>
  <si>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 xml:space="preserve"> Other investments</t>
  </si>
  <si>
    <t>(UNAUDITED)</t>
  </si>
  <si>
    <t>for the year ended 31 October 2002)</t>
  </si>
  <si>
    <t>(The figures have not been audited)</t>
  </si>
  <si>
    <t>(The Condensed Consolidated Income Statements should be read in conjunction with the Annual Financial Report for the year ended 31 October 2002)</t>
  </si>
  <si>
    <t>Balance at 1.11.2001</t>
  </si>
  <si>
    <t>- 1 for 3 rights issue</t>
  </si>
  <si>
    <t>Notes to the Interim Financial Report</t>
  </si>
  <si>
    <t>Shareholders' Equity</t>
  </si>
  <si>
    <t>Net profit from investing activities</t>
  </si>
  <si>
    <t>Share of profit less losses of associated companies</t>
  </si>
  <si>
    <t>(The Condensed Consolidated Statement of Changes in Equity should be read in conjunction with the Annual Financial Report for the year ended 31 October 2002)</t>
  </si>
  <si>
    <t>Additional Information Required by The KLSE's Listing Requirements</t>
  </si>
  <si>
    <t xml:space="preserve">END OF </t>
  </si>
  <si>
    <t xml:space="preserve">CURRENT </t>
  </si>
  <si>
    <t>Profit before tax</t>
  </si>
  <si>
    <t>Cash generated from operations</t>
  </si>
  <si>
    <t>Net cash generated from operating activities</t>
  </si>
  <si>
    <t>Adjustments for:-</t>
  </si>
  <si>
    <t>Net cash used in financing activities</t>
  </si>
  <si>
    <t>Balance at 1.11.2002</t>
  </si>
  <si>
    <t xml:space="preserve">Ended </t>
  </si>
  <si>
    <t xml:space="preserve">Note: There are no comparative figures for the same period of the preceding year, as this is the first time </t>
  </si>
  <si>
    <t xml:space="preserve">         a condensed consolidated cash flow statement is presented.</t>
  </si>
  <si>
    <t>Net profit for the period</t>
  </si>
  <si>
    <t>30 April 2003</t>
  </si>
  <si>
    <t>Interim Financial Report - 30 April 2003</t>
  </si>
  <si>
    <t>FOR THE FINANCIAL QUARTER ENDED 30 APRIL 2003</t>
  </si>
  <si>
    <t>30/04/2003</t>
  </si>
  <si>
    <t>FOR THE PERIOD ENDED 30 APRIL 2003</t>
  </si>
  <si>
    <t>SECOND QUARTER</t>
  </si>
  <si>
    <t>30/04/2002</t>
  </si>
  <si>
    <t>Balance at 30.04.2003</t>
  </si>
  <si>
    <t>Balance at 30.04.2002</t>
  </si>
  <si>
    <t>6 months</t>
  </si>
  <si>
    <t>Cash and cash equivalent at 30 April</t>
  </si>
  <si>
    <t>Current tax assets</t>
  </si>
  <si>
    <t>Current tax liabilities</t>
  </si>
  <si>
    <t>Deferred Tax Liabilities</t>
  </si>
  <si>
    <t>Unpaid land acquisition costs</t>
  </si>
  <si>
    <t>Short term borrowings</t>
  </si>
  <si>
    <t>Net cash used in investing activities</t>
  </si>
  <si>
    <t>Final Dividend paid</t>
  </si>
  <si>
    <t xml:space="preserve">Interim Dividend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</si>
</sst>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4" xfId="15" applyFont="1" applyBorder="1" applyAlignment="1">
      <alignment/>
    </xf>
    <xf numFmtId="165" fontId="4" fillId="0" borderId="4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4" fillId="0" borderId="3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4" fillId="0" borderId="5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4" fillId="0" borderId="0" xfId="19" applyFont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165" fontId="4" fillId="0" borderId="5" xfId="0" applyNumberFormat="1" applyFont="1" applyBorder="1" applyAlignment="1">
      <alignment/>
    </xf>
    <xf numFmtId="15" fontId="6" fillId="0" borderId="0" xfId="0" applyNumberFormat="1" applyFont="1" applyAlignment="1" quotePrefix="1">
      <alignment horizontal="center"/>
    </xf>
    <xf numFmtId="165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24"/>
  <sheetViews>
    <sheetView showGridLines="0" workbookViewId="0" topLeftCell="B8">
      <selection activeCell="D24" sqref="D24"/>
    </sheetView>
  </sheetViews>
  <sheetFormatPr defaultColWidth="9.140625" defaultRowHeight="12.75"/>
  <cols>
    <col min="4" max="4" width="38.140625" style="0" customWidth="1"/>
  </cols>
  <sheetData>
    <row r="8" ht="12.75">
      <c r="E8" s="42"/>
    </row>
    <row r="9" ht="12.75">
      <c r="E9" s="46"/>
    </row>
    <row r="17" ht="18.75">
      <c r="D17" s="1" t="s">
        <v>24</v>
      </c>
    </row>
    <row r="18" ht="18.75">
      <c r="D18" s="1" t="s">
        <v>74</v>
      </c>
    </row>
    <row r="19" ht="18.75">
      <c r="D19" s="1" t="s">
        <v>26</v>
      </c>
    </row>
    <row r="20" ht="18.75">
      <c r="D20" s="1"/>
    </row>
    <row r="21" ht="18.75">
      <c r="D21" s="1"/>
    </row>
    <row r="22" ht="18.75">
      <c r="D22" s="1"/>
    </row>
    <row r="23" ht="18.75">
      <c r="D23" s="1" t="s">
        <v>75</v>
      </c>
    </row>
    <row r="24" ht="18.75">
      <c r="D24" s="2" t="s">
        <v>134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zoomScale="75" zoomScaleNormal="75" workbookViewId="0" topLeftCell="A1">
      <selection activeCell="M30" sqref="M30"/>
    </sheetView>
  </sheetViews>
  <sheetFormatPr defaultColWidth="9.140625" defaultRowHeight="12.75"/>
  <cols>
    <col min="1" max="6" width="9.140625" style="6" customWidth="1"/>
    <col min="7" max="7" width="9.140625" style="7" customWidth="1"/>
    <col min="8" max="16384" width="9.140625" style="6" customWidth="1"/>
  </cols>
  <sheetData>
    <row r="3" ht="15.75">
      <c r="E3" s="3" t="s">
        <v>24</v>
      </c>
    </row>
    <row r="4" ht="15.75">
      <c r="E4" s="3" t="s">
        <v>74</v>
      </c>
    </row>
    <row r="5" ht="15.75">
      <c r="E5" s="3" t="s">
        <v>26</v>
      </c>
    </row>
    <row r="7" ht="14.25">
      <c r="E7" s="4" t="s">
        <v>135</v>
      </c>
    </row>
    <row r="8" ht="14.25">
      <c r="D8" s="4"/>
    </row>
    <row r="9" ht="14.25">
      <c r="D9" s="4"/>
    </row>
    <row r="10" ht="14.25">
      <c r="D10" s="4"/>
    </row>
    <row r="11" ht="14.25">
      <c r="D11" s="4"/>
    </row>
    <row r="12" ht="14.25">
      <c r="D12" s="4"/>
    </row>
    <row r="13" ht="14.25">
      <c r="D13" s="5"/>
    </row>
    <row r="16" spans="1:9" ht="15">
      <c r="A16" s="8"/>
      <c r="B16" s="8"/>
      <c r="C16" s="8"/>
      <c r="D16" s="8"/>
      <c r="E16" s="8"/>
      <c r="F16" s="8"/>
      <c r="I16" s="9" t="s">
        <v>91</v>
      </c>
    </row>
    <row r="17" spans="1:9" ht="15">
      <c r="A17" s="8"/>
      <c r="B17" s="8"/>
      <c r="C17" s="8"/>
      <c r="D17" s="8"/>
      <c r="E17" s="8"/>
      <c r="F17" s="8"/>
      <c r="I17" s="9"/>
    </row>
    <row r="18" spans="1:9" ht="15">
      <c r="A18" s="8" t="s">
        <v>90</v>
      </c>
      <c r="B18" s="8"/>
      <c r="C18" s="8"/>
      <c r="D18" s="8"/>
      <c r="E18" s="8"/>
      <c r="F18" s="8"/>
      <c r="I18" s="9">
        <v>1</v>
      </c>
    </row>
    <row r="19" spans="1:9" ht="15">
      <c r="A19" s="8"/>
      <c r="B19" s="8"/>
      <c r="C19" s="8"/>
      <c r="D19" s="8"/>
      <c r="E19" s="8"/>
      <c r="F19" s="8"/>
      <c r="I19" s="9"/>
    </row>
    <row r="20" spans="1:9" ht="15">
      <c r="A20" s="8" t="s">
        <v>92</v>
      </c>
      <c r="B20" s="8"/>
      <c r="C20" s="8"/>
      <c r="D20" s="8"/>
      <c r="E20" s="8"/>
      <c r="F20" s="8"/>
      <c r="I20" s="9">
        <v>2</v>
      </c>
    </row>
    <row r="21" spans="1:9" ht="15">
      <c r="A21" s="8"/>
      <c r="B21" s="8"/>
      <c r="C21" s="8"/>
      <c r="D21" s="8"/>
      <c r="E21" s="8"/>
      <c r="F21" s="8"/>
      <c r="I21" s="9"/>
    </row>
    <row r="22" spans="1:9" ht="15">
      <c r="A22" s="8" t="s">
        <v>93</v>
      </c>
      <c r="B22" s="8"/>
      <c r="C22" s="8"/>
      <c r="D22" s="8"/>
      <c r="E22" s="8"/>
      <c r="F22" s="8"/>
      <c r="I22" s="9">
        <v>3</v>
      </c>
    </row>
    <row r="23" spans="1:9" ht="15">
      <c r="A23" s="8"/>
      <c r="B23" s="8"/>
      <c r="C23" s="8"/>
      <c r="D23" s="8"/>
      <c r="E23" s="8"/>
      <c r="F23" s="8"/>
      <c r="I23" s="9"/>
    </row>
    <row r="24" spans="1:9" ht="15">
      <c r="A24" s="8" t="s">
        <v>94</v>
      </c>
      <c r="B24" s="8"/>
      <c r="C24" s="8"/>
      <c r="D24" s="8"/>
      <c r="E24" s="8"/>
      <c r="F24" s="8"/>
      <c r="I24" s="9">
        <v>4</v>
      </c>
    </row>
    <row r="25" spans="1:9" ht="15">
      <c r="A25" s="8"/>
      <c r="B25" s="8"/>
      <c r="C25" s="8"/>
      <c r="D25" s="8"/>
      <c r="E25" s="8"/>
      <c r="F25" s="8"/>
      <c r="I25" s="9"/>
    </row>
    <row r="26" spans="1:9" ht="15">
      <c r="A26" s="8" t="s">
        <v>116</v>
      </c>
      <c r="B26" s="8"/>
      <c r="C26" s="8"/>
      <c r="D26" s="8"/>
      <c r="E26" s="8"/>
      <c r="F26" s="8"/>
      <c r="I26" s="10" t="s">
        <v>95</v>
      </c>
    </row>
    <row r="27" spans="1:9" ht="15">
      <c r="A27" s="8"/>
      <c r="B27" s="8"/>
      <c r="C27" s="8"/>
      <c r="D27" s="8"/>
      <c r="E27" s="8"/>
      <c r="F27" s="8"/>
      <c r="I27" s="9"/>
    </row>
    <row r="28" spans="1:9" ht="15">
      <c r="A28" s="38" t="s">
        <v>121</v>
      </c>
      <c r="B28" s="8"/>
      <c r="C28" s="8"/>
      <c r="D28" s="8"/>
      <c r="E28" s="8"/>
      <c r="F28" s="8"/>
      <c r="I28" s="11" t="s">
        <v>96</v>
      </c>
    </row>
    <row r="29" spans="1:7" ht="15">
      <c r="A29" s="8"/>
      <c r="B29" s="8"/>
      <c r="C29" s="8"/>
      <c r="D29" s="8"/>
      <c r="E29" s="8"/>
      <c r="F29" s="8"/>
      <c r="G29" s="9"/>
    </row>
    <row r="30" spans="1:7" ht="15">
      <c r="A30" s="8"/>
      <c r="B30" s="8"/>
      <c r="C30" s="8"/>
      <c r="D30" s="8"/>
      <c r="E30" s="8"/>
      <c r="F30" s="8"/>
      <c r="G30" s="9"/>
    </row>
    <row r="31" spans="1:7" ht="15">
      <c r="A31" s="8"/>
      <c r="B31" s="8"/>
      <c r="C31" s="8"/>
      <c r="D31" s="8"/>
      <c r="E31" s="8"/>
      <c r="F31" s="8"/>
      <c r="G31" s="9"/>
    </row>
    <row r="32" spans="1:7" ht="15">
      <c r="A32" s="8"/>
      <c r="B32" s="8"/>
      <c r="C32" s="8"/>
      <c r="D32" s="8"/>
      <c r="E32" s="8"/>
      <c r="F32" s="8"/>
      <c r="G32" s="9"/>
    </row>
    <row r="33" spans="1:7" ht="15">
      <c r="A33" s="8"/>
      <c r="B33" s="8"/>
      <c r="C33" s="8"/>
      <c r="D33" s="8"/>
      <c r="E33" s="8"/>
      <c r="F33" s="8"/>
      <c r="G33" s="9"/>
    </row>
    <row r="34" spans="1:7" ht="15">
      <c r="A34" s="8"/>
      <c r="B34" s="8"/>
      <c r="C34" s="8"/>
      <c r="D34" s="8"/>
      <c r="E34" s="8"/>
      <c r="F34" s="8"/>
      <c r="G34" s="9"/>
    </row>
    <row r="35" spans="1:7" ht="15">
      <c r="A35" s="8"/>
      <c r="B35" s="8"/>
      <c r="C35" s="8"/>
      <c r="D35" s="8"/>
      <c r="E35" s="8"/>
      <c r="F35" s="8"/>
      <c r="G35" s="9"/>
    </row>
    <row r="36" spans="1:7" ht="15">
      <c r="A36" s="8"/>
      <c r="B36" s="8"/>
      <c r="C36" s="8"/>
      <c r="D36" s="8"/>
      <c r="E36" s="8"/>
      <c r="F36" s="8"/>
      <c r="G36" s="9"/>
    </row>
    <row r="37" spans="1:7" ht="15">
      <c r="A37" s="8"/>
      <c r="B37" s="8"/>
      <c r="C37" s="8"/>
      <c r="D37" s="8"/>
      <c r="E37" s="8"/>
      <c r="F37" s="8"/>
      <c r="G37" s="9"/>
    </row>
    <row r="38" spans="1:7" ht="15">
      <c r="A38" s="8"/>
      <c r="B38" s="8"/>
      <c r="C38" s="8"/>
      <c r="D38" s="8"/>
      <c r="E38" s="8"/>
      <c r="F38" s="8"/>
      <c r="G38" s="9"/>
    </row>
    <row r="39" spans="1:7" ht="15">
      <c r="A39" s="8"/>
      <c r="B39" s="8"/>
      <c r="C39" s="8"/>
      <c r="D39" s="8"/>
      <c r="E39" s="8"/>
      <c r="F39" s="8"/>
      <c r="G39" s="9"/>
    </row>
    <row r="40" spans="1:7" ht="15">
      <c r="A40" s="8"/>
      <c r="B40" s="8"/>
      <c r="C40" s="8"/>
      <c r="D40" s="8"/>
      <c r="E40" s="8"/>
      <c r="F40" s="8"/>
      <c r="G40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="75" zoomScaleNormal="75" workbookViewId="0" topLeftCell="A20">
      <selection activeCell="C50" sqref="C50"/>
    </sheetView>
  </sheetViews>
  <sheetFormatPr defaultColWidth="9.140625" defaultRowHeight="12.75"/>
  <cols>
    <col min="1" max="1" width="2.8515625" style="6" customWidth="1"/>
    <col min="2" max="2" width="3.00390625" style="6" customWidth="1"/>
    <col min="3" max="3" width="32.57421875" style="6" customWidth="1"/>
    <col min="4" max="4" width="9.140625" style="6" customWidth="1"/>
    <col min="5" max="5" width="15.421875" style="6" bestFit="1" customWidth="1"/>
    <col min="6" max="6" width="9.140625" style="6" customWidth="1"/>
    <col min="7" max="7" width="11.28125" style="6" bestFit="1" customWidth="1"/>
    <col min="8" max="16384" width="9.140625" style="6" customWidth="1"/>
  </cols>
  <sheetData>
    <row r="1" ht="15">
      <c r="I1" s="9">
        <v>1</v>
      </c>
    </row>
    <row r="2" ht="14.25">
      <c r="D2" s="4" t="s">
        <v>24</v>
      </c>
    </row>
    <row r="3" ht="14.25">
      <c r="D3" s="4" t="s">
        <v>25</v>
      </c>
    </row>
    <row r="4" ht="14.25">
      <c r="D4" s="4" t="s">
        <v>26</v>
      </c>
    </row>
    <row r="5" ht="14.25">
      <c r="D5" s="4" t="s">
        <v>27</v>
      </c>
    </row>
    <row r="6" spans="3:7" ht="15">
      <c r="C6" s="41"/>
      <c r="D6" s="53" t="s">
        <v>136</v>
      </c>
      <c r="E6" s="41"/>
      <c r="F6" s="54"/>
      <c r="G6" s="41"/>
    </row>
    <row r="8" spans="5:7" ht="12.75">
      <c r="E8" s="12" t="s">
        <v>110</v>
      </c>
      <c r="F8" s="12"/>
      <c r="G8" s="12" t="s">
        <v>28</v>
      </c>
    </row>
    <row r="9" spans="5:7" ht="12.75">
      <c r="E9" s="12" t="s">
        <v>29</v>
      </c>
      <c r="F9" s="12"/>
      <c r="G9" s="12" t="s">
        <v>29</v>
      </c>
    </row>
    <row r="10" spans="5:7" ht="12.75">
      <c r="E10" s="39" t="s">
        <v>122</v>
      </c>
      <c r="F10" s="12"/>
      <c r="G10" s="12" t="s">
        <v>4</v>
      </c>
    </row>
    <row r="11" spans="5:7" ht="12.75">
      <c r="E11" s="39" t="s">
        <v>123</v>
      </c>
      <c r="F11" s="12"/>
      <c r="G11" s="12" t="s">
        <v>30</v>
      </c>
    </row>
    <row r="12" spans="5:7" ht="12.75">
      <c r="E12" s="39" t="s">
        <v>3</v>
      </c>
      <c r="F12" s="12"/>
      <c r="G12" s="12" t="s">
        <v>31</v>
      </c>
    </row>
    <row r="13" spans="5:7" ht="12.75">
      <c r="E13" s="40" t="s">
        <v>137</v>
      </c>
      <c r="F13" s="12"/>
      <c r="G13" s="14" t="s">
        <v>10</v>
      </c>
    </row>
    <row r="14" spans="5:7" ht="12.75">
      <c r="E14" s="39" t="s">
        <v>11</v>
      </c>
      <c r="G14" s="12" t="s">
        <v>11</v>
      </c>
    </row>
    <row r="15" spans="5:8" ht="12.75">
      <c r="E15" s="15"/>
      <c r="F15" s="16"/>
      <c r="G15" s="15"/>
      <c r="H15" s="16"/>
    </row>
    <row r="16" spans="2:8" ht="12.75">
      <c r="B16" s="6" t="s">
        <v>32</v>
      </c>
      <c r="E16" s="55">
        <v>177236</v>
      </c>
      <c r="F16" s="16"/>
      <c r="G16" s="16">
        <v>126546</v>
      </c>
      <c r="H16" s="16"/>
    </row>
    <row r="17" spans="2:8" ht="12.75">
      <c r="B17" s="6" t="s">
        <v>33</v>
      </c>
      <c r="E17" s="55">
        <v>925135</v>
      </c>
      <c r="F17" s="16"/>
      <c r="G17" s="16">
        <v>355291</v>
      </c>
      <c r="H17" s="16"/>
    </row>
    <row r="18" spans="2:8" ht="12.75">
      <c r="B18" s="6" t="s">
        <v>34</v>
      </c>
      <c r="E18" s="55">
        <v>94255</v>
      </c>
      <c r="F18" s="16"/>
      <c r="G18" s="16">
        <v>92876</v>
      </c>
      <c r="H18" s="16"/>
    </row>
    <row r="19" spans="2:8" ht="12.75">
      <c r="B19" s="6" t="s">
        <v>35</v>
      </c>
      <c r="E19" s="55">
        <v>43675</v>
      </c>
      <c r="F19" s="16"/>
      <c r="G19" s="16">
        <v>43110</v>
      </c>
      <c r="H19" s="16"/>
    </row>
    <row r="20" spans="2:8" ht="12.75">
      <c r="B20" s="6" t="s">
        <v>40</v>
      </c>
      <c r="E20" s="55">
        <v>2471</v>
      </c>
      <c r="F20" s="16"/>
      <c r="G20" s="16">
        <v>2869</v>
      </c>
      <c r="H20" s="16"/>
    </row>
    <row r="21" spans="2:8" ht="12.75">
      <c r="B21" s="6" t="s">
        <v>36</v>
      </c>
      <c r="E21" s="55"/>
      <c r="F21" s="16"/>
      <c r="G21" s="16"/>
      <c r="H21" s="16"/>
    </row>
    <row r="22" spans="3:8" ht="12.75">
      <c r="C22" s="6" t="s">
        <v>97</v>
      </c>
      <c r="E22" s="55">
        <v>258926</v>
      </c>
      <c r="F22" s="16"/>
      <c r="G22" s="16">
        <v>297482</v>
      </c>
      <c r="H22" s="16"/>
    </row>
    <row r="23" spans="3:8" ht="12.75">
      <c r="C23" s="6" t="s">
        <v>37</v>
      </c>
      <c r="E23" s="55">
        <v>61875</v>
      </c>
      <c r="F23" s="16"/>
      <c r="G23" s="16">
        <v>48039</v>
      </c>
      <c r="H23" s="16"/>
    </row>
    <row r="24" spans="3:8" ht="12.75">
      <c r="C24" s="6" t="s">
        <v>38</v>
      </c>
      <c r="E24" s="55">
        <v>12404</v>
      </c>
      <c r="F24" s="16"/>
      <c r="G24" s="16">
        <v>13758</v>
      </c>
      <c r="H24" s="16"/>
    </row>
    <row r="25" spans="3:8" ht="12.75">
      <c r="C25" s="6" t="s">
        <v>39</v>
      </c>
      <c r="E25" s="55">
        <v>273272</v>
      </c>
      <c r="F25" s="16"/>
      <c r="G25" s="16">
        <v>301383</v>
      </c>
      <c r="H25" s="16"/>
    </row>
    <row r="26" spans="3:8" ht="12.75">
      <c r="C26" s="6" t="s">
        <v>98</v>
      </c>
      <c r="E26" s="55">
        <v>5715</v>
      </c>
      <c r="F26" s="16"/>
      <c r="G26" s="16">
        <v>6544</v>
      </c>
      <c r="H26" s="16"/>
    </row>
    <row r="27" spans="3:8" ht="12.75">
      <c r="C27" s="6" t="s">
        <v>145</v>
      </c>
      <c r="E27" s="55">
        <v>7076</v>
      </c>
      <c r="F27" s="16"/>
      <c r="G27" s="16">
        <v>5315</v>
      </c>
      <c r="H27" s="16"/>
    </row>
    <row r="28" spans="3:8" ht="12.75">
      <c r="C28" s="41" t="s">
        <v>41</v>
      </c>
      <c r="E28" s="55">
        <v>175968</v>
      </c>
      <c r="F28" s="16"/>
      <c r="G28" s="16">
        <v>298106</v>
      </c>
      <c r="H28" s="16"/>
    </row>
    <row r="29" spans="3:8" ht="12.75">
      <c r="C29" s="6" t="s">
        <v>89</v>
      </c>
      <c r="E29" s="55">
        <v>112181</v>
      </c>
      <c r="F29" s="16"/>
      <c r="G29" s="16">
        <v>251757</v>
      </c>
      <c r="H29" s="16"/>
    </row>
    <row r="30" spans="5:8" ht="12.75">
      <c r="E30" s="56">
        <f>SUM(E22:E29)</f>
        <v>907417</v>
      </c>
      <c r="F30" s="17"/>
      <c r="G30" s="17">
        <f>SUM(G22:G29)</f>
        <v>1222384</v>
      </c>
      <c r="H30" s="16"/>
    </row>
    <row r="31" spans="5:8" ht="12.75">
      <c r="E31" s="55"/>
      <c r="F31" s="16"/>
      <c r="G31" s="16"/>
      <c r="H31" s="16"/>
    </row>
    <row r="32" spans="2:8" ht="12.75">
      <c r="B32" s="6" t="s">
        <v>42</v>
      </c>
      <c r="E32" s="55"/>
      <c r="F32" s="16"/>
      <c r="G32" s="16"/>
      <c r="H32" s="16"/>
    </row>
    <row r="33" spans="3:8" ht="12.75">
      <c r="C33" s="6" t="s">
        <v>43</v>
      </c>
      <c r="E33" s="55">
        <v>177578</v>
      </c>
      <c r="F33" s="16"/>
      <c r="G33" s="16">
        <v>182377</v>
      </c>
      <c r="H33" s="16"/>
    </row>
    <row r="34" spans="3:8" ht="12.75">
      <c r="C34" s="6" t="s">
        <v>148</v>
      </c>
      <c r="E34" s="55">
        <v>298666</v>
      </c>
      <c r="F34" s="16"/>
      <c r="G34" s="16">
        <v>0</v>
      </c>
      <c r="H34" s="16"/>
    </row>
    <row r="35" spans="3:8" ht="12.75">
      <c r="C35" s="6" t="s">
        <v>101</v>
      </c>
      <c r="E35" s="55">
        <v>0</v>
      </c>
      <c r="F35" s="16"/>
      <c r="G35" s="16">
        <v>239626</v>
      </c>
      <c r="H35" s="16"/>
    </row>
    <row r="36" spans="3:8" ht="12.75">
      <c r="C36" s="6" t="s">
        <v>149</v>
      </c>
      <c r="E36" s="55">
        <v>31252</v>
      </c>
      <c r="F36" s="16"/>
      <c r="G36" s="16">
        <v>45583</v>
      </c>
      <c r="H36" s="16"/>
    </row>
    <row r="37" spans="3:8" ht="12.75">
      <c r="C37" s="6" t="s">
        <v>102</v>
      </c>
      <c r="E37" s="55">
        <v>0</v>
      </c>
      <c r="F37" s="16"/>
      <c r="G37" s="16">
        <v>356</v>
      </c>
      <c r="H37" s="16"/>
    </row>
    <row r="38" spans="3:8" ht="12.75">
      <c r="C38" s="6" t="s">
        <v>146</v>
      </c>
      <c r="E38" s="55">
        <v>21331</v>
      </c>
      <c r="F38" s="16"/>
      <c r="G38" s="16">
        <v>23518</v>
      </c>
      <c r="H38" s="16"/>
    </row>
    <row r="39" spans="5:8" ht="12.75">
      <c r="E39" s="56">
        <f>SUM(E33:E38)</f>
        <v>528827</v>
      </c>
      <c r="F39" s="17"/>
      <c r="G39" s="17">
        <f>SUM(G33:G38)</f>
        <v>491460</v>
      </c>
      <c r="H39" s="16"/>
    </row>
    <row r="40" spans="2:8" ht="12.75">
      <c r="B40" s="6" t="s">
        <v>44</v>
      </c>
      <c r="E40" s="56">
        <f>E30-E39</f>
        <v>378590</v>
      </c>
      <c r="F40" s="17"/>
      <c r="G40" s="17">
        <f>G30-G39</f>
        <v>730924</v>
      </c>
      <c r="H40" s="16"/>
    </row>
    <row r="41" spans="5:8" ht="13.5" thickBot="1">
      <c r="E41" s="57">
        <f>E16+E17+E18+E19+E20+E40</f>
        <v>1621362</v>
      </c>
      <c r="F41" s="18"/>
      <c r="G41" s="18">
        <f>G16+G17+G18+G19+G20+G40</f>
        <v>1351616</v>
      </c>
      <c r="H41" s="16"/>
    </row>
    <row r="42" spans="5:8" ht="13.5" thickTop="1">
      <c r="E42" s="55"/>
      <c r="F42" s="16"/>
      <c r="G42" s="16"/>
      <c r="H42" s="16"/>
    </row>
    <row r="43" spans="2:8" ht="12.75">
      <c r="B43" s="6" t="s">
        <v>45</v>
      </c>
      <c r="E43" s="55"/>
      <c r="F43" s="16"/>
      <c r="G43" s="16"/>
      <c r="H43" s="16"/>
    </row>
    <row r="44" spans="2:8" ht="12.75">
      <c r="B44" s="6" t="s">
        <v>46</v>
      </c>
      <c r="E44" s="55">
        <v>554183</v>
      </c>
      <c r="F44" s="16"/>
      <c r="G44" s="16">
        <v>431000</v>
      </c>
      <c r="H44" s="16"/>
    </row>
    <row r="45" spans="2:8" ht="12.75">
      <c r="B45" s="6" t="s">
        <v>47</v>
      </c>
      <c r="E45" s="55"/>
      <c r="F45" s="16"/>
      <c r="G45" s="16"/>
      <c r="H45" s="16"/>
    </row>
    <row r="46" spans="3:8" ht="12.75">
      <c r="C46" s="6" t="s">
        <v>48</v>
      </c>
      <c r="E46" s="55">
        <v>232960</v>
      </c>
      <c r="F46" s="16"/>
      <c r="G46" s="16">
        <v>114282</v>
      </c>
      <c r="H46" s="16"/>
    </row>
    <row r="47" spans="3:8" ht="12.75">
      <c r="C47" s="6" t="s">
        <v>49</v>
      </c>
      <c r="E47" s="55">
        <v>-66436</v>
      </c>
      <c r="F47" s="16"/>
      <c r="G47" s="16">
        <v>-66436</v>
      </c>
      <c r="H47" s="16"/>
    </row>
    <row r="48" spans="3:8" ht="12.75">
      <c r="C48" s="6" t="s">
        <v>50</v>
      </c>
      <c r="E48" s="55">
        <v>1151</v>
      </c>
      <c r="F48" s="16"/>
      <c r="G48" s="16">
        <v>1151</v>
      </c>
      <c r="H48" s="16"/>
    </row>
    <row r="49" spans="3:8" ht="12.75">
      <c r="C49" s="6" t="s">
        <v>51</v>
      </c>
      <c r="E49" s="55">
        <v>464432</v>
      </c>
      <c r="F49" s="16"/>
      <c r="G49" s="16">
        <v>428392</v>
      </c>
      <c r="H49" s="16"/>
    </row>
    <row r="50" spans="3:8" ht="12.75">
      <c r="C50" s="6" t="s">
        <v>65</v>
      </c>
      <c r="E50" s="58">
        <v>23054</v>
      </c>
      <c r="F50" s="19"/>
      <c r="G50" s="19">
        <v>13521</v>
      </c>
      <c r="H50" s="16"/>
    </row>
    <row r="51" spans="2:8" ht="12.75">
      <c r="B51" s="6" t="s">
        <v>117</v>
      </c>
      <c r="E51" s="55">
        <f>SUM(E44:E50)</f>
        <v>1209344</v>
      </c>
      <c r="F51" s="16"/>
      <c r="G51" s="16">
        <f>SUM(G44:G50)</f>
        <v>921910</v>
      </c>
      <c r="H51" s="16"/>
    </row>
    <row r="52" spans="2:8" ht="12.75">
      <c r="B52" s="6" t="s">
        <v>99</v>
      </c>
      <c r="E52" s="55">
        <v>1501</v>
      </c>
      <c r="F52" s="16"/>
      <c r="G52" s="16">
        <v>1472</v>
      </c>
      <c r="H52" s="16"/>
    </row>
    <row r="53" spans="2:8" ht="12.75">
      <c r="B53" s="6" t="s">
        <v>52</v>
      </c>
      <c r="E53" s="55">
        <v>408044</v>
      </c>
      <c r="F53" s="16"/>
      <c r="G53" s="16">
        <v>425994</v>
      </c>
      <c r="H53" s="16"/>
    </row>
    <row r="54" spans="2:8" ht="12.75">
      <c r="B54" s="6" t="s">
        <v>53</v>
      </c>
      <c r="E54" s="55">
        <v>1446</v>
      </c>
      <c r="F54" s="16"/>
      <c r="G54" s="16">
        <v>1446</v>
      </c>
      <c r="H54" s="16"/>
    </row>
    <row r="55" spans="2:8" ht="12.75">
      <c r="B55" s="6" t="s">
        <v>147</v>
      </c>
      <c r="E55" s="55">
        <v>1027</v>
      </c>
      <c r="F55" s="16"/>
      <c r="G55" s="16">
        <v>794</v>
      </c>
      <c r="H55" s="16"/>
    </row>
    <row r="56" spans="5:8" ht="13.5" thickBot="1">
      <c r="E56" s="57">
        <f>SUM(E51:E55)</f>
        <v>1621362</v>
      </c>
      <c r="F56" s="18"/>
      <c r="G56" s="18">
        <f>SUM(G51:G55)</f>
        <v>1351616</v>
      </c>
      <c r="H56" s="16"/>
    </row>
    <row r="57" spans="5:8" ht="13.5" thickTop="1">
      <c r="E57" s="55"/>
      <c r="F57" s="16"/>
      <c r="G57" s="16"/>
      <c r="H57" s="16"/>
    </row>
    <row r="58" spans="2:8" ht="13.5" thickBot="1">
      <c r="B58" s="6" t="s">
        <v>100</v>
      </c>
      <c r="E58" s="59">
        <f>E51/E44</f>
        <v>2.182210569432841</v>
      </c>
      <c r="F58" s="21"/>
      <c r="G58" s="20">
        <f>G51/G44</f>
        <v>2.139002320185615</v>
      </c>
      <c r="H58" s="16"/>
    </row>
    <row r="59" ht="13.5" thickTop="1"/>
    <row r="61" ht="12.75">
      <c r="A61" s="6" t="s">
        <v>76</v>
      </c>
    </row>
    <row r="62" ht="12.75">
      <c r="B62" s="6" t="s">
        <v>111</v>
      </c>
    </row>
  </sheetData>
  <printOptions/>
  <pageMargins left="0.75" right="0" top="0.77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zoomScale="75" zoomScaleNormal="75" workbookViewId="0" topLeftCell="A29">
      <selection activeCell="H29" sqref="H29"/>
    </sheetView>
  </sheetViews>
  <sheetFormatPr defaultColWidth="9.140625" defaultRowHeight="12.75"/>
  <cols>
    <col min="1" max="1" width="2.421875" style="6" customWidth="1"/>
    <col min="2" max="2" width="46.57421875" style="6" customWidth="1"/>
    <col min="3" max="3" width="1.28515625" style="6" customWidth="1"/>
    <col min="4" max="4" width="12.28125" style="6" bestFit="1" customWidth="1"/>
    <col min="5" max="5" width="20.57421875" style="6" bestFit="1" customWidth="1"/>
    <col min="6" max="6" width="3.00390625" style="6" customWidth="1"/>
    <col min="7" max="7" width="12.28125" style="6" bestFit="1" customWidth="1"/>
    <col min="8" max="8" width="20.57421875" style="6" bestFit="1" customWidth="1"/>
    <col min="9" max="16384" width="9.140625" style="6" customWidth="1"/>
  </cols>
  <sheetData>
    <row r="1" ht="15.75">
      <c r="I1" s="22">
        <v>2</v>
      </c>
    </row>
    <row r="2" ht="14.25">
      <c r="E2" s="4" t="s">
        <v>24</v>
      </c>
    </row>
    <row r="3" ht="14.25">
      <c r="E3" s="4" t="s">
        <v>25</v>
      </c>
    </row>
    <row r="4" ht="14.25">
      <c r="E4" s="4" t="s">
        <v>26</v>
      </c>
    </row>
    <row r="5" ht="14.25">
      <c r="E5" s="4" t="s">
        <v>0</v>
      </c>
    </row>
    <row r="6" ht="14.25">
      <c r="E6" s="4" t="s">
        <v>138</v>
      </c>
    </row>
    <row r="7" ht="15">
      <c r="E7" s="33" t="s">
        <v>112</v>
      </c>
    </row>
    <row r="8" ht="13.5">
      <c r="E8" s="23"/>
    </row>
    <row r="9" spans="4:8" ht="12.75">
      <c r="D9" s="61" t="s">
        <v>139</v>
      </c>
      <c r="E9" s="61"/>
      <c r="G9" s="61" t="s">
        <v>6</v>
      </c>
      <c r="H9" s="61"/>
    </row>
    <row r="10" spans="4:9" ht="12.75">
      <c r="D10" s="12" t="s">
        <v>1</v>
      </c>
      <c r="E10" s="12" t="s">
        <v>4</v>
      </c>
      <c r="G10" s="12" t="s">
        <v>1</v>
      </c>
      <c r="H10" s="12" t="s">
        <v>4</v>
      </c>
      <c r="I10" s="7"/>
    </row>
    <row r="11" spans="4:9" ht="12.75">
      <c r="D11" s="12" t="s">
        <v>2</v>
      </c>
      <c r="E11" s="12" t="s">
        <v>2</v>
      </c>
      <c r="G11" s="12" t="s">
        <v>2</v>
      </c>
      <c r="H11" s="12" t="s">
        <v>2</v>
      </c>
      <c r="I11" s="7"/>
    </row>
    <row r="12" spans="4:9" ht="12.75">
      <c r="D12" s="12" t="s">
        <v>3</v>
      </c>
      <c r="E12" s="12" t="s">
        <v>5</v>
      </c>
      <c r="G12" s="12" t="s">
        <v>7</v>
      </c>
      <c r="H12" s="12" t="s">
        <v>5</v>
      </c>
      <c r="I12" s="7"/>
    </row>
    <row r="13" spans="4:9" ht="12.75">
      <c r="D13" s="12"/>
      <c r="E13" s="12" t="s">
        <v>3</v>
      </c>
      <c r="G13" s="12" t="s">
        <v>8</v>
      </c>
      <c r="H13" s="12" t="s">
        <v>9</v>
      </c>
      <c r="I13" s="7"/>
    </row>
    <row r="14" spans="4:9" ht="12.75">
      <c r="D14" s="24" t="s">
        <v>137</v>
      </c>
      <c r="E14" s="14" t="s">
        <v>140</v>
      </c>
      <c r="G14" s="14" t="s">
        <v>137</v>
      </c>
      <c r="H14" s="24" t="s">
        <v>140</v>
      </c>
      <c r="I14" s="7"/>
    </row>
    <row r="15" spans="4:9" ht="12.75">
      <c r="D15" s="12" t="s">
        <v>11</v>
      </c>
      <c r="E15" s="12" t="s">
        <v>11</v>
      </c>
      <c r="F15" s="12"/>
      <c r="G15" s="12" t="s">
        <v>11</v>
      </c>
      <c r="H15" s="12" t="s">
        <v>11</v>
      </c>
      <c r="I15" s="7"/>
    </row>
    <row r="16" ht="12.75">
      <c r="D16" s="41"/>
    </row>
    <row r="17" spans="2:9" ht="12.75">
      <c r="B17" s="6" t="s">
        <v>12</v>
      </c>
      <c r="D17" s="55">
        <v>218702</v>
      </c>
      <c r="E17" s="16">
        <v>165706</v>
      </c>
      <c r="F17" s="16"/>
      <c r="G17" s="55">
        <v>367448</v>
      </c>
      <c r="H17" s="16">
        <v>300134</v>
      </c>
      <c r="I17" s="16"/>
    </row>
    <row r="18" spans="4:9" ht="12.75">
      <c r="D18" s="55"/>
      <c r="E18" s="16"/>
      <c r="F18" s="16"/>
      <c r="G18" s="55"/>
      <c r="H18" s="16"/>
      <c r="I18" s="16"/>
    </row>
    <row r="19" spans="2:9" ht="12.75">
      <c r="B19" s="6" t="s">
        <v>13</v>
      </c>
      <c r="D19" s="55">
        <v>-174871</v>
      </c>
      <c r="E19" s="16">
        <v>-131718</v>
      </c>
      <c r="F19" s="16"/>
      <c r="G19" s="55">
        <v>-276390</v>
      </c>
      <c r="H19" s="16">
        <v>-218723</v>
      </c>
      <c r="I19" s="16"/>
    </row>
    <row r="20" spans="4:9" ht="3" customHeight="1">
      <c r="D20" s="58"/>
      <c r="E20" s="19"/>
      <c r="F20" s="16"/>
      <c r="G20" s="58"/>
      <c r="H20" s="19"/>
      <c r="I20" s="16"/>
    </row>
    <row r="21" spans="2:9" ht="12.75">
      <c r="B21" s="6" t="s">
        <v>14</v>
      </c>
      <c r="D21" s="55">
        <f>SUM(D17:D19)</f>
        <v>43831</v>
      </c>
      <c r="E21" s="16">
        <f>SUM(E17:E19)</f>
        <v>33988</v>
      </c>
      <c r="F21" s="16"/>
      <c r="G21" s="55">
        <f>SUM(G17:G19)</f>
        <v>91058</v>
      </c>
      <c r="H21" s="16">
        <f>SUM(H17:H19)</f>
        <v>81411</v>
      </c>
      <c r="I21" s="16"/>
    </row>
    <row r="22" spans="4:9" ht="12.75">
      <c r="D22" s="55"/>
      <c r="E22" s="16"/>
      <c r="F22" s="16"/>
      <c r="G22" s="55"/>
      <c r="H22" s="16"/>
      <c r="I22" s="16"/>
    </row>
    <row r="23" spans="2:9" ht="12.75">
      <c r="B23" s="6" t="s">
        <v>15</v>
      </c>
      <c r="D23" s="55">
        <v>1808</v>
      </c>
      <c r="E23" s="16">
        <v>4028</v>
      </c>
      <c r="F23" s="16"/>
      <c r="G23" s="55">
        <v>4598</v>
      </c>
      <c r="H23" s="16">
        <v>7645</v>
      </c>
      <c r="I23" s="16"/>
    </row>
    <row r="24" spans="4:9" ht="12.75">
      <c r="D24" s="55"/>
      <c r="E24" s="16"/>
      <c r="F24" s="16"/>
      <c r="G24" s="55"/>
      <c r="H24" s="16"/>
      <c r="I24" s="16"/>
    </row>
    <row r="25" spans="2:9" ht="12.75">
      <c r="B25" s="6" t="s">
        <v>16</v>
      </c>
      <c r="D25" s="55">
        <v>-9918</v>
      </c>
      <c r="E25" s="16">
        <v>-9454</v>
      </c>
      <c r="F25" s="16"/>
      <c r="G25" s="55">
        <v>-21710</v>
      </c>
      <c r="H25" s="16">
        <v>-19626</v>
      </c>
      <c r="I25" s="16"/>
    </row>
    <row r="26" spans="4:9" ht="3" customHeight="1">
      <c r="D26" s="58"/>
      <c r="E26" s="19"/>
      <c r="F26" s="16"/>
      <c r="G26" s="58"/>
      <c r="H26" s="19"/>
      <c r="I26" s="16"/>
    </row>
    <row r="27" spans="2:9" ht="12.75">
      <c r="B27" s="6" t="s">
        <v>17</v>
      </c>
      <c r="D27" s="55">
        <f>SUM(D21:D26)</f>
        <v>35721</v>
      </c>
      <c r="E27" s="16">
        <f>SUM(E21:E26)</f>
        <v>28562</v>
      </c>
      <c r="F27" s="16"/>
      <c r="G27" s="55">
        <f>SUM(G21:G25)</f>
        <v>73946</v>
      </c>
      <c r="H27" s="16">
        <f>SUM(H21:H25)</f>
        <v>69430</v>
      </c>
      <c r="I27" s="16"/>
    </row>
    <row r="28" spans="4:9" ht="12.75">
      <c r="D28" s="55"/>
      <c r="E28" s="16"/>
      <c r="F28" s="16"/>
      <c r="G28" s="55"/>
      <c r="H28" s="16"/>
      <c r="I28" s="16"/>
    </row>
    <row r="29" spans="2:9" ht="12.75">
      <c r="B29" s="6" t="s">
        <v>118</v>
      </c>
      <c r="D29" s="55">
        <v>1598</v>
      </c>
      <c r="E29" s="16">
        <v>1445</v>
      </c>
      <c r="F29" s="16"/>
      <c r="G29" s="55">
        <v>5434</v>
      </c>
      <c r="H29" s="16">
        <v>3203</v>
      </c>
      <c r="I29" s="16"/>
    </row>
    <row r="30" spans="4:9" ht="12.75">
      <c r="D30" s="55"/>
      <c r="E30" s="16"/>
      <c r="F30" s="16"/>
      <c r="G30" s="55"/>
      <c r="H30" s="16"/>
      <c r="I30" s="16"/>
    </row>
    <row r="31" spans="2:9" ht="12.75">
      <c r="B31" s="6" t="s">
        <v>119</v>
      </c>
      <c r="D31" s="55">
        <v>3600</v>
      </c>
      <c r="E31" s="16">
        <v>510</v>
      </c>
      <c r="F31" s="16"/>
      <c r="G31" s="55">
        <v>6555</v>
      </c>
      <c r="H31" s="16">
        <v>708</v>
      </c>
      <c r="I31" s="16"/>
    </row>
    <row r="32" spans="4:9" ht="12.75">
      <c r="D32" s="55"/>
      <c r="E32" s="16"/>
      <c r="F32" s="16"/>
      <c r="G32" s="55"/>
      <c r="H32" s="16"/>
      <c r="I32" s="16"/>
    </row>
    <row r="33" spans="2:9" ht="12.75">
      <c r="B33" s="6" t="s">
        <v>18</v>
      </c>
      <c r="D33" s="55">
        <v>-1245</v>
      </c>
      <c r="E33" s="16">
        <v>-1780</v>
      </c>
      <c r="F33" s="16"/>
      <c r="G33" s="55">
        <v>-2567</v>
      </c>
      <c r="H33" s="16">
        <v>-3573</v>
      </c>
      <c r="I33" s="16"/>
    </row>
    <row r="34" spans="4:9" ht="4.5" customHeight="1">
      <c r="D34" s="58"/>
      <c r="E34" s="19"/>
      <c r="F34" s="16"/>
      <c r="G34" s="58"/>
      <c r="H34" s="19"/>
      <c r="I34" s="16"/>
    </row>
    <row r="35" spans="2:9" ht="12.75">
      <c r="B35" s="6" t="s">
        <v>19</v>
      </c>
      <c r="D35" s="55">
        <f>SUM(D27:D34)</f>
        <v>39674</v>
      </c>
      <c r="E35" s="16">
        <f>SUM(E27:E34)</f>
        <v>28737</v>
      </c>
      <c r="F35" s="16"/>
      <c r="G35" s="55">
        <f>SUM(G27:G34)</f>
        <v>83368</v>
      </c>
      <c r="H35" s="16">
        <f>SUM(H27:H34)</f>
        <v>69768</v>
      </c>
      <c r="I35" s="16"/>
    </row>
    <row r="36" spans="4:9" ht="12.75">
      <c r="D36" s="55"/>
      <c r="E36" s="16"/>
      <c r="F36" s="16"/>
      <c r="G36" s="55"/>
      <c r="H36" s="16"/>
      <c r="I36" s="16"/>
    </row>
    <row r="37" spans="2:9" ht="12.75">
      <c r="B37" s="6" t="s">
        <v>20</v>
      </c>
      <c r="D37" s="55">
        <v>-11292</v>
      </c>
      <c r="E37" s="16">
        <v>-8157</v>
      </c>
      <c r="F37" s="16"/>
      <c r="G37" s="55">
        <v>-24284</v>
      </c>
      <c r="H37" s="16">
        <v>-20092</v>
      </c>
      <c r="I37" s="16"/>
    </row>
    <row r="38" spans="4:9" ht="3" customHeight="1">
      <c r="D38" s="58"/>
      <c r="E38" s="19"/>
      <c r="F38" s="16"/>
      <c r="G38" s="58"/>
      <c r="H38" s="19"/>
      <c r="I38" s="16"/>
    </row>
    <row r="39" spans="2:9" ht="12.75">
      <c r="B39" s="6" t="s">
        <v>21</v>
      </c>
      <c r="D39" s="55">
        <f>SUM(D35:D37)</f>
        <v>28382</v>
      </c>
      <c r="E39" s="16">
        <f>SUM(E35:E37)</f>
        <v>20580</v>
      </c>
      <c r="F39" s="16"/>
      <c r="G39" s="55">
        <f>SUM(G35:G37)</f>
        <v>59084</v>
      </c>
      <c r="H39" s="16">
        <f>SUM(H35:H37)</f>
        <v>49676</v>
      </c>
      <c r="I39" s="16"/>
    </row>
    <row r="40" spans="4:9" ht="12.75">
      <c r="D40" s="55"/>
      <c r="E40" s="16"/>
      <c r="F40" s="16"/>
      <c r="G40" s="55"/>
      <c r="H40" s="16"/>
      <c r="I40" s="16"/>
    </row>
    <row r="41" spans="2:8" ht="12.75">
      <c r="B41" s="6" t="s">
        <v>22</v>
      </c>
      <c r="D41" s="55">
        <v>-15</v>
      </c>
      <c r="E41" s="16">
        <v>-21</v>
      </c>
      <c r="F41" s="16"/>
      <c r="G41" s="55">
        <v>11</v>
      </c>
      <c r="H41" s="16">
        <v>-35</v>
      </c>
    </row>
    <row r="42" spans="4:8" ht="3.75" customHeight="1">
      <c r="D42" s="60"/>
      <c r="E42" s="19"/>
      <c r="G42" s="60"/>
      <c r="H42" s="25"/>
    </row>
    <row r="43" spans="2:8" ht="12.75">
      <c r="B43" s="6" t="s">
        <v>23</v>
      </c>
      <c r="D43" s="48">
        <f>SUM(D39:D42)</f>
        <v>28367</v>
      </c>
      <c r="E43" s="26">
        <f>SUM(E39:E42)</f>
        <v>20559</v>
      </c>
      <c r="G43" s="48">
        <f>SUM(G39:G42)</f>
        <v>59095</v>
      </c>
      <c r="H43" s="26">
        <f>SUM(H39:H42)</f>
        <v>49641</v>
      </c>
    </row>
    <row r="44" spans="4:8" ht="3.75" customHeight="1" thickBot="1">
      <c r="D44" s="50"/>
      <c r="E44" s="27"/>
      <c r="G44" s="50"/>
      <c r="H44" s="27"/>
    </row>
    <row r="45" spans="4:7" ht="12.75">
      <c r="D45" s="41"/>
      <c r="G45" s="41"/>
    </row>
    <row r="46" spans="4:7" ht="12.75">
      <c r="D46" s="41"/>
      <c r="G46" s="41"/>
    </row>
    <row r="47" spans="2:9" ht="12.75">
      <c r="B47" s="6" t="s">
        <v>104</v>
      </c>
      <c r="D47" s="41">
        <v>5.12</v>
      </c>
      <c r="E47" s="49">
        <v>4.61</v>
      </c>
      <c r="F47" s="41"/>
      <c r="G47" s="41">
        <v>10.73</v>
      </c>
      <c r="H47" s="41">
        <v>11.13</v>
      </c>
      <c r="I47" s="7"/>
    </row>
    <row r="48" spans="3:9" ht="2.25" customHeight="1" thickBot="1">
      <c r="C48" s="28"/>
      <c r="D48" s="50"/>
      <c r="E48" s="51"/>
      <c r="F48" s="41"/>
      <c r="G48" s="50"/>
      <c r="H48" s="50"/>
      <c r="I48" s="7"/>
    </row>
    <row r="49" spans="4:9" ht="12.75">
      <c r="D49" s="41"/>
      <c r="E49" s="52"/>
      <c r="F49" s="41"/>
      <c r="G49" s="41"/>
      <c r="H49" s="41"/>
      <c r="I49" s="7"/>
    </row>
    <row r="50" spans="2:9" ht="12.75">
      <c r="B50" s="6" t="s">
        <v>105</v>
      </c>
      <c r="D50" s="49">
        <v>5.1</v>
      </c>
      <c r="E50" s="49">
        <v>4.53</v>
      </c>
      <c r="F50" s="41"/>
      <c r="G50" s="49">
        <v>10.69</v>
      </c>
      <c r="H50" s="41">
        <v>11.07</v>
      </c>
      <c r="I50" s="7"/>
    </row>
    <row r="51" spans="4:8" ht="1.5" customHeight="1" thickBot="1">
      <c r="D51" s="27"/>
      <c r="E51" s="27"/>
      <c r="G51" s="27"/>
      <c r="H51" s="27"/>
    </row>
    <row r="53" ht="12.75">
      <c r="G53" s="35"/>
    </row>
    <row r="55" ht="12.75">
      <c r="B55" s="6" t="s">
        <v>113</v>
      </c>
    </row>
  </sheetData>
  <mergeCells count="2">
    <mergeCell ref="D9:E9"/>
    <mergeCell ref="G9:H9"/>
  </mergeCells>
  <printOptions horizontalCentered="1"/>
  <pageMargins left="0" right="0" top="0.96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workbookViewId="0" topLeftCell="A1">
      <selection activeCell="A33" sqref="A33"/>
    </sheetView>
  </sheetViews>
  <sheetFormatPr defaultColWidth="9.140625" defaultRowHeight="12.75"/>
  <cols>
    <col min="1" max="1" width="2.28125" style="6" customWidth="1"/>
    <col min="2" max="2" width="19.8515625" style="6" customWidth="1"/>
    <col min="3" max="4" width="9.140625" style="6" customWidth="1"/>
    <col min="5" max="5" width="1.8515625" style="6" customWidth="1"/>
    <col min="6" max="6" width="13.57421875" style="6" customWidth="1"/>
    <col min="7" max="7" width="3.57421875" style="6" customWidth="1"/>
    <col min="8" max="8" width="13.7109375" style="6" customWidth="1"/>
    <col min="9" max="9" width="3.57421875" style="6" customWidth="1"/>
    <col min="10" max="10" width="13.7109375" style="6" customWidth="1"/>
    <col min="11" max="11" width="3.421875" style="6" customWidth="1"/>
    <col min="12" max="12" width="8.57421875" style="6" customWidth="1"/>
    <col min="13" max="13" width="3.421875" style="6" customWidth="1"/>
    <col min="14" max="14" width="14.421875" style="6" customWidth="1"/>
    <col min="15" max="15" width="3.28125" style="6" customWidth="1"/>
    <col min="16" max="16" width="10.28125" style="6" bestFit="1" customWidth="1"/>
    <col min="17" max="17" width="10.140625" style="6" customWidth="1"/>
    <col min="18" max="16384" width="9.140625" style="6" customWidth="1"/>
  </cols>
  <sheetData>
    <row r="1" ht="15">
      <c r="R1" s="9">
        <v>3</v>
      </c>
    </row>
    <row r="2" ht="14.25">
      <c r="I2" s="4" t="s">
        <v>24</v>
      </c>
    </row>
    <row r="3" ht="14.25">
      <c r="I3" s="4" t="s">
        <v>25</v>
      </c>
    </row>
    <row r="4" ht="14.25">
      <c r="I4" s="4" t="s">
        <v>26</v>
      </c>
    </row>
    <row r="5" ht="14.25">
      <c r="I5" s="4" t="s">
        <v>54</v>
      </c>
    </row>
    <row r="6" ht="14.25">
      <c r="I6" s="4" t="s">
        <v>138</v>
      </c>
    </row>
    <row r="7" ht="15">
      <c r="I7" s="33" t="s">
        <v>112</v>
      </c>
    </row>
    <row r="8" ht="13.5">
      <c r="I8" s="13"/>
    </row>
    <row r="9" spans="4:17" ht="12.75">
      <c r="D9" s="7" t="s">
        <v>55</v>
      </c>
      <c r="E9" s="7"/>
      <c r="F9" s="7" t="s">
        <v>58</v>
      </c>
      <c r="G9" s="7"/>
      <c r="H9" s="7" t="s">
        <v>60</v>
      </c>
      <c r="I9" s="7"/>
      <c r="J9" s="7" t="s">
        <v>62</v>
      </c>
      <c r="K9" s="7"/>
      <c r="L9" s="7" t="s">
        <v>63</v>
      </c>
      <c r="M9" s="7"/>
      <c r="N9" s="7"/>
      <c r="O9" s="7"/>
      <c r="P9" s="7"/>
      <c r="Q9" s="7"/>
    </row>
    <row r="10" spans="4:17" ht="12.75">
      <c r="D10" s="7" t="s">
        <v>56</v>
      </c>
      <c r="E10" s="7"/>
      <c r="F10" s="7" t="s">
        <v>59</v>
      </c>
      <c r="G10" s="7"/>
      <c r="H10" s="7" t="s">
        <v>61</v>
      </c>
      <c r="I10" s="7"/>
      <c r="J10" s="7" t="s">
        <v>61</v>
      </c>
      <c r="K10" s="7"/>
      <c r="L10" s="7" t="s">
        <v>64</v>
      </c>
      <c r="M10" s="7"/>
      <c r="N10" s="7" t="s">
        <v>65</v>
      </c>
      <c r="O10" s="7"/>
      <c r="P10" s="7" t="s">
        <v>57</v>
      </c>
      <c r="Q10" s="7"/>
    </row>
    <row r="11" spans="4:17" ht="12.75">
      <c r="D11" s="7" t="s">
        <v>11</v>
      </c>
      <c r="E11" s="7"/>
      <c r="F11" s="7" t="s">
        <v>11</v>
      </c>
      <c r="G11" s="7"/>
      <c r="H11" s="7" t="s">
        <v>11</v>
      </c>
      <c r="I11" s="7"/>
      <c r="J11" s="7" t="s">
        <v>11</v>
      </c>
      <c r="K11" s="7"/>
      <c r="L11" s="7" t="s">
        <v>11</v>
      </c>
      <c r="M11" s="7"/>
      <c r="N11" s="7" t="s">
        <v>11</v>
      </c>
      <c r="O11" s="7"/>
      <c r="P11" s="7" t="s">
        <v>11</v>
      </c>
      <c r="Q11" s="7"/>
    </row>
    <row r="12" spans="4:17" ht="12.7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29" t="s">
        <v>129</v>
      </c>
      <c r="D13" s="48">
        <v>431000</v>
      </c>
      <c r="E13" s="48"/>
      <c r="F13" s="48">
        <v>114282</v>
      </c>
      <c r="G13" s="48"/>
      <c r="H13" s="48">
        <v>-66436</v>
      </c>
      <c r="I13" s="48"/>
      <c r="J13" s="48">
        <v>1151</v>
      </c>
      <c r="K13" s="48"/>
      <c r="L13" s="48">
        <v>428392</v>
      </c>
      <c r="M13" s="48"/>
      <c r="N13" s="48">
        <v>13521</v>
      </c>
      <c r="O13" s="48"/>
      <c r="P13" s="48">
        <f>SUM(D13:N13)</f>
        <v>921910</v>
      </c>
      <c r="Q13" s="26"/>
    </row>
    <row r="14" spans="4:16" ht="6" customHeight="1"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2.75">
      <c r="A15" s="6" t="s">
        <v>68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2.75">
      <c r="A16" s="30" t="s">
        <v>115</v>
      </c>
      <c r="D16" s="55">
        <v>123143</v>
      </c>
      <c r="E16" s="55"/>
      <c r="F16" s="55">
        <v>120680</v>
      </c>
      <c r="G16" s="55"/>
      <c r="H16" s="55">
        <v>0</v>
      </c>
      <c r="I16" s="55"/>
      <c r="J16" s="55">
        <v>0</v>
      </c>
      <c r="K16" s="55"/>
      <c r="L16" s="55">
        <v>0</v>
      </c>
      <c r="M16" s="55"/>
      <c r="N16" s="55">
        <v>0</v>
      </c>
      <c r="O16" s="55"/>
      <c r="P16" s="55">
        <f>SUM(C16:N16)</f>
        <v>243823</v>
      </c>
    </row>
    <row r="17" spans="1:16" ht="12.75">
      <c r="A17" s="30" t="s">
        <v>69</v>
      </c>
      <c r="D17" s="55">
        <v>40</v>
      </c>
      <c r="E17" s="55"/>
      <c r="F17" s="55">
        <v>37</v>
      </c>
      <c r="G17" s="55"/>
      <c r="H17" s="55">
        <v>0</v>
      </c>
      <c r="I17" s="55"/>
      <c r="J17" s="55">
        <v>0</v>
      </c>
      <c r="K17" s="55"/>
      <c r="L17" s="55">
        <v>0</v>
      </c>
      <c r="M17" s="55"/>
      <c r="N17" s="55">
        <v>0</v>
      </c>
      <c r="O17" s="55"/>
      <c r="P17" s="55">
        <f>SUM(D17:N17)</f>
        <v>77</v>
      </c>
    </row>
    <row r="18" spans="1:16" ht="13.5" customHeight="1">
      <c r="A18" s="6" t="s">
        <v>70</v>
      </c>
      <c r="D18" s="55">
        <v>0</v>
      </c>
      <c r="E18" s="55"/>
      <c r="F18" s="55">
        <v>-2039</v>
      </c>
      <c r="G18" s="55"/>
      <c r="H18" s="55">
        <v>0</v>
      </c>
      <c r="I18" s="55"/>
      <c r="J18" s="55">
        <v>0</v>
      </c>
      <c r="K18" s="55"/>
      <c r="L18" s="55">
        <v>0</v>
      </c>
      <c r="M18" s="55"/>
      <c r="N18" s="55">
        <v>0</v>
      </c>
      <c r="O18" s="55"/>
      <c r="P18" s="55">
        <f>SUM(D18:N18)</f>
        <v>-2039</v>
      </c>
    </row>
    <row r="19" spans="1:16" ht="12.75">
      <c r="A19" s="6" t="s">
        <v>133</v>
      </c>
      <c r="D19" s="55">
        <v>0</v>
      </c>
      <c r="E19" s="55"/>
      <c r="F19" s="55">
        <v>0</v>
      </c>
      <c r="G19" s="55"/>
      <c r="H19" s="55">
        <v>0</v>
      </c>
      <c r="I19" s="55"/>
      <c r="J19" s="55">
        <v>0</v>
      </c>
      <c r="K19" s="55"/>
      <c r="L19" s="55">
        <f>' income statement'!G43</f>
        <v>59095</v>
      </c>
      <c r="M19" s="55"/>
      <c r="N19" s="55">
        <v>0</v>
      </c>
      <c r="O19" s="55"/>
      <c r="P19" s="55">
        <f>SUM(D19:N19)</f>
        <v>59095</v>
      </c>
    </row>
    <row r="20" spans="1:16" ht="12.75">
      <c r="A20" s="6" t="s">
        <v>151</v>
      </c>
      <c r="D20" s="55">
        <v>0</v>
      </c>
      <c r="E20" s="55"/>
      <c r="F20" s="55">
        <v>0</v>
      </c>
      <c r="G20" s="55"/>
      <c r="H20" s="55">
        <v>0</v>
      </c>
      <c r="I20" s="55"/>
      <c r="J20" s="55">
        <v>0</v>
      </c>
      <c r="K20" s="55"/>
      <c r="L20" s="55">
        <v>-1</v>
      </c>
      <c r="M20" s="55"/>
      <c r="N20" s="55">
        <v>-13521</v>
      </c>
      <c r="O20" s="55"/>
      <c r="P20" s="55">
        <f>SUM(D20:N20)</f>
        <v>-13522</v>
      </c>
    </row>
    <row r="21" spans="1:16" ht="12.75">
      <c r="A21" s="6" t="s">
        <v>152</v>
      </c>
      <c r="D21" s="55">
        <v>0</v>
      </c>
      <c r="E21" s="55"/>
      <c r="F21" s="55">
        <v>0</v>
      </c>
      <c r="G21" s="55"/>
      <c r="H21" s="55">
        <v>0</v>
      </c>
      <c r="I21" s="55"/>
      <c r="J21" s="55">
        <v>0</v>
      </c>
      <c r="K21" s="55"/>
      <c r="L21" s="55">
        <v>-23054</v>
      </c>
      <c r="M21" s="55"/>
      <c r="N21" s="55">
        <v>23054</v>
      </c>
      <c r="O21" s="55"/>
      <c r="P21" s="55">
        <f>SUM(D21:O21)</f>
        <v>0</v>
      </c>
    </row>
    <row r="22" spans="4:16" ht="3.75" customHeight="1"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2.75">
      <c r="A23" s="29" t="s">
        <v>141</v>
      </c>
      <c r="D23" s="55">
        <f>SUM(D13:D19)</f>
        <v>554183</v>
      </c>
      <c r="E23" s="55">
        <f>SUM(E13:E19)</f>
        <v>0</v>
      </c>
      <c r="F23" s="55">
        <f>SUM(F13:F19)</f>
        <v>232960</v>
      </c>
      <c r="G23" s="55"/>
      <c r="H23" s="55">
        <f>SUM(H13:H19)</f>
        <v>-66436</v>
      </c>
      <c r="I23" s="55"/>
      <c r="J23" s="55">
        <f>SUM(J13:J19)</f>
        <v>1151</v>
      </c>
      <c r="K23" s="55"/>
      <c r="L23" s="55">
        <f>SUM(L13:L21)</f>
        <v>464432</v>
      </c>
      <c r="M23" s="55"/>
      <c r="N23" s="55">
        <f>SUM(N13:N21)</f>
        <v>23054</v>
      </c>
      <c r="O23" s="55"/>
      <c r="P23" s="55">
        <f>SUM(P13:P22)</f>
        <v>1209344</v>
      </c>
    </row>
    <row r="24" spans="4:16" ht="3.75" customHeight="1" thickBot="1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4:16" ht="12.75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4:16" ht="12.75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4:16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4:16" ht="12.7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29" t="s">
        <v>114</v>
      </c>
      <c r="D29" s="16">
        <v>334798</v>
      </c>
      <c r="E29" s="16"/>
      <c r="F29" s="16">
        <v>108182</v>
      </c>
      <c r="G29" s="16"/>
      <c r="H29" s="16">
        <v>-66436</v>
      </c>
      <c r="I29" s="16"/>
      <c r="J29" s="16">
        <v>1151</v>
      </c>
      <c r="K29" s="16"/>
      <c r="L29" s="16">
        <v>354882</v>
      </c>
      <c r="M29" s="16"/>
      <c r="N29" s="16">
        <v>13928</v>
      </c>
      <c r="O29" s="16"/>
      <c r="P29" s="16">
        <f>SUM(D29:O29)</f>
        <v>746505</v>
      </c>
    </row>
    <row r="30" spans="4:16" ht="3.75" customHeight="1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>
      <c r="A31" s="6" t="s">
        <v>68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2.75">
      <c r="A32" s="30" t="s">
        <v>69</v>
      </c>
      <c r="D32" s="16">
        <v>784</v>
      </c>
      <c r="E32" s="16"/>
      <c r="F32" s="16">
        <v>985</v>
      </c>
      <c r="G32" s="16"/>
      <c r="H32" s="16">
        <v>0</v>
      </c>
      <c r="I32" s="16"/>
      <c r="J32" s="16">
        <v>0</v>
      </c>
      <c r="K32" s="16"/>
      <c r="L32" s="16">
        <v>0</v>
      </c>
      <c r="M32" s="16"/>
      <c r="N32" s="16">
        <v>0</v>
      </c>
      <c r="O32" s="16"/>
      <c r="P32" s="16">
        <f>SUM(D32:N32)</f>
        <v>1769</v>
      </c>
    </row>
    <row r="33" spans="1:16" ht="12.75">
      <c r="A33" s="6" t="s">
        <v>133</v>
      </c>
      <c r="D33" s="16">
        <v>0</v>
      </c>
      <c r="E33" s="16"/>
      <c r="F33" s="16">
        <v>0</v>
      </c>
      <c r="G33" s="16"/>
      <c r="H33" s="16">
        <v>0</v>
      </c>
      <c r="I33" s="16"/>
      <c r="J33" s="16">
        <v>0</v>
      </c>
      <c r="K33" s="16"/>
      <c r="L33" s="16">
        <v>49641</v>
      </c>
      <c r="M33" s="16"/>
      <c r="N33" s="16">
        <v>0</v>
      </c>
      <c r="O33" s="16"/>
      <c r="P33" s="16">
        <f>SUM(D33:N33)</f>
        <v>49641</v>
      </c>
    </row>
    <row r="34" spans="1:16" ht="12.75">
      <c r="A34" s="6" t="s">
        <v>151</v>
      </c>
      <c r="D34" s="16">
        <v>0</v>
      </c>
      <c r="E34" s="16"/>
      <c r="F34" s="16">
        <v>0</v>
      </c>
      <c r="G34" s="16"/>
      <c r="H34" s="16">
        <v>0</v>
      </c>
      <c r="I34" s="16"/>
      <c r="J34" s="16">
        <v>0</v>
      </c>
      <c r="K34" s="16"/>
      <c r="L34" s="16">
        <v>-14</v>
      </c>
      <c r="M34" s="16"/>
      <c r="N34" s="16">
        <v>-13928</v>
      </c>
      <c r="O34" s="16"/>
      <c r="P34" s="16">
        <f>SUM(D34:N34)</f>
        <v>-13942</v>
      </c>
    </row>
    <row r="35" spans="1:16" ht="12.75">
      <c r="A35" s="6" t="s">
        <v>152</v>
      </c>
      <c r="D35" s="16">
        <v>0</v>
      </c>
      <c r="E35" s="16"/>
      <c r="F35" s="16">
        <v>0</v>
      </c>
      <c r="G35" s="16"/>
      <c r="H35" s="16">
        <v>0</v>
      </c>
      <c r="I35" s="16"/>
      <c r="J35" s="16">
        <v>0</v>
      </c>
      <c r="K35" s="16"/>
      <c r="L35" s="16">
        <v>-15362</v>
      </c>
      <c r="M35" s="16"/>
      <c r="N35" s="16">
        <v>15362</v>
      </c>
      <c r="O35" s="16"/>
      <c r="P35" s="16">
        <f>SUM(D35:N35)</f>
        <v>0</v>
      </c>
    </row>
    <row r="36" spans="4:16" ht="4.5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7" ht="12.75">
      <c r="A37" s="29" t="s">
        <v>142</v>
      </c>
      <c r="D37" s="26">
        <f>SUM(D29:D33)</f>
        <v>335582</v>
      </c>
      <c r="E37" s="26">
        <f>SUM(E29:E33)</f>
        <v>0</v>
      </c>
      <c r="F37" s="26">
        <f>SUM(F29:F33)</f>
        <v>109167</v>
      </c>
      <c r="G37" s="26"/>
      <c r="H37" s="26">
        <f>SUM(H29:H33)</f>
        <v>-66436</v>
      </c>
      <c r="I37" s="26"/>
      <c r="J37" s="26">
        <f>SUM(J29:J33)</f>
        <v>1151</v>
      </c>
      <c r="K37" s="26"/>
      <c r="L37" s="48">
        <f>SUM(L29:L35)</f>
        <v>389147</v>
      </c>
      <c r="M37" s="26"/>
      <c r="N37" s="26">
        <f>SUM(N29:N35)</f>
        <v>15362</v>
      </c>
      <c r="O37" s="26"/>
      <c r="P37" s="26">
        <f>SUM(P29:P35)</f>
        <v>783973</v>
      </c>
      <c r="Q37" s="26"/>
    </row>
    <row r="38" spans="1:17" ht="5.25" customHeight="1" thickBot="1">
      <c r="A38" s="2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26"/>
    </row>
    <row r="39" spans="4:16" ht="12.7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4:16" ht="12.7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4:16" ht="12.7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4:16" ht="12.75">
      <c r="D42" s="16"/>
      <c r="E42" s="16"/>
      <c r="F42" s="29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6" ht="12.75">
      <c r="A46" s="6" t="s">
        <v>120</v>
      </c>
    </row>
  </sheetData>
  <printOptions/>
  <pageMargins left="0.75" right="0.57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="75" zoomScaleNormal="75" workbookViewId="0" topLeftCell="A21">
      <selection activeCell="A68" sqref="A68"/>
    </sheetView>
  </sheetViews>
  <sheetFormatPr defaultColWidth="9.140625" defaultRowHeight="12.75"/>
  <cols>
    <col min="1" max="1" width="2.28125" style="6" customWidth="1"/>
    <col min="2" max="2" width="50.140625" style="6" customWidth="1"/>
    <col min="3" max="3" width="2.140625" style="6" customWidth="1"/>
    <col min="4" max="4" width="15.57421875" style="6" customWidth="1"/>
    <col min="5" max="5" width="5.00390625" style="6" customWidth="1"/>
    <col min="6" max="6" width="14.28125" style="6" bestFit="1" customWidth="1"/>
    <col min="7" max="7" width="11.00390625" style="6" customWidth="1"/>
    <col min="8" max="16384" width="9.140625" style="6" customWidth="1"/>
  </cols>
  <sheetData>
    <row r="1" ht="15">
      <c r="G1" s="47">
        <v>4</v>
      </c>
    </row>
    <row r="3" ht="14.25">
      <c r="C3" s="4" t="s">
        <v>24</v>
      </c>
    </row>
    <row r="4" ht="14.25">
      <c r="C4" s="4" t="s">
        <v>25</v>
      </c>
    </row>
    <row r="5" ht="14.25">
      <c r="C5" s="4" t="s">
        <v>26</v>
      </c>
    </row>
    <row r="6" ht="14.25">
      <c r="C6" s="4" t="s">
        <v>66</v>
      </c>
    </row>
    <row r="7" ht="14.25">
      <c r="C7" s="4" t="s">
        <v>138</v>
      </c>
    </row>
    <row r="8" ht="15">
      <c r="C8" s="33" t="s">
        <v>112</v>
      </c>
    </row>
    <row r="11" ht="12.75">
      <c r="F11" s="12" t="s">
        <v>143</v>
      </c>
    </row>
    <row r="12" ht="12.75">
      <c r="F12" s="12" t="s">
        <v>130</v>
      </c>
    </row>
    <row r="13" spans="5:7" ht="12.75">
      <c r="E13" s="12"/>
      <c r="F13" s="44" t="s">
        <v>137</v>
      </c>
      <c r="G13" s="7"/>
    </row>
    <row r="14" spans="4:7" ht="12.75">
      <c r="D14" s="34"/>
      <c r="E14" s="7"/>
      <c r="F14" s="12" t="s">
        <v>11</v>
      </c>
      <c r="G14" s="7"/>
    </row>
    <row r="15" spans="4:6" ht="12.75">
      <c r="D15" s="32"/>
      <c r="E15" s="16"/>
      <c r="F15" s="45"/>
    </row>
    <row r="16" spans="1:6" ht="12.75">
      <c r="A16" s="6" t="s">
        <v>124</v>
      </c>
      <c r="D16" s="32"/>
      <c r="E16" s="16"/>
      <c r="F16" s="16">
        <v>83368</v>
      </c>
    </row>
    <row r="17" spans="4:6" ht="12.75">
      <c r="D17" s="32"/>
      <c r="E17" s="16"/>
      <c r="F17" s="16"/>
    </row>
    <row r="18" spans="1:6" ht="12.75">
      <c r="A18" s="6" t="s">
        <v>127</v>
      </c>
      <c r="D18" s="32"/>
      <c r="E18" s="16"/>
      <c r="F18" s="16"/>
    </row>
    <row r="19" spans="4:6" ht="6" customHeight="1">
      <c r="D19" s="32"/>
      <c r="E19" s="16"/>
      <c r="F19" s="16"/>
    </row>
    <row r="20" spans="2:6" ht="12.75">
      <c r="B20" s="6" t="s">
        <v>77</v>
      </c>
      <c r="D20" s="32"/>
      <c r="E20" s="16"/>
      <c r="F20" s="16">
        <f>-281+2824-6555</f>
        <v>-4012</v>
      </c>
    </row>
    <row r="21" spans="2:6" ht="12.75">
      <c r="B21" s="6" t="s">
        <v>78</v>
      </c>
      <c r="D21" s="32"/>
      <c r="E21" s="16"/>
      <c r="F21" s="16">
        <f>-178-108+1-580-5965+2567-58</f>
        <v>-4321</v>
      </c>
    </row>
    <row r="22" spans="4:6" ht="4.5" customHeight="1">
      <c r="D22" s="32"/>
      <c r="E22" s="16"/>
      <c r="F22" s="19"/>
    </row>
    <row r="23" spans="1:6" ht="12.75">
      <c r="A23" s="6" t="s">
        <v>79</v>
      </c>
      <c r="D23" s="32"/>
      <c r="E23" s="16"/>
      <c r="F23" s="16">
        <f>SUM(F16:F22)</f>
        <v>75035</v>
      </c>
    </row>
    <row r="24" spans="4:6" ht="12.75">
      <c r="D24" s="32"/>
      <c r="E24" s="16"/>
      <c r="F24" s="16"/>
    </row>
    <row r="25" spans="2:6" ht="12.75">
      <c r="B25" s="6" t="s">
        <v>80</v>
      </c>
      <c r="D25" s="32"/>
      <c r="E25" s="16"/>
      <c r="F25" s="16">
        <f>-33933-13212+1354+28971</f>
        <v>-16820</v>
      </c>
    </row>
    <row r="26" spans="2:6" ht="12.75">
      <c r="B26" s="6" t="s">
        <v>81</v>
      </c>
      <c r="D26" s="32"/>
      <c r="E26" s="16"/>
      <c r="F26" s="16">
        <v>-5064</v>
      </c>
    </row>
    <row r="27" spans="4:6" ht="4.5" customHeight="1">
      <c r="D27" s="32"/>
      <c r="E27" s="16"/>
      <c r="F27" s="19"/>
    </row>
    <row r="28" spans="1:6" ht="12.75">
      <c r="A28" s="6" t="s">
        <v>125</v>
      </c>
      <c r="D28" s="32"/>
      <c r="E28" s="16"/>
      <c r="F28" s="16">
        <f>SUM(F23:F27)</f>
        <v>53151</v>
      </c>
    </row>
    <row r="29" spans="4:6" ht="12.75">
      <c r="D29" s="32"/>
      <c r="E29" s="16"/>
      <c r="F29" s="16"/>
    </row>
    <row r="30" spans="2:6" ht="12.75">
      <c r="B30" s="6" t="s">
        <v>85</v>
      </c>
      <c r="D30" s="32"/>
      <c r="E30" s="16"/>
      <c r="F30" s="16">
        <v>1277</v>
      </c>
    </row>
    <row r="31" spans="2:6" ht="12.75">
      <c r="B31" s="6" t="s">
        <v>86</v>
      </c>
      <c r="D31" s="32"/>
      <c r="E31" s="16"/>
      <c r="F31" s="16">
        <v>-10308</v>
      </c>
    </row>
    <row r="32" spans="2:6" ht="12.75">
      <c r="B32" s="6" t="s">
        <v>87</v>
      </c>
      <c r="D32" s="32"/>
      <c r="E32" s="16"/>
      <c r="F32" s="19">
        <v>-25664</v>
      </c>
    </row>
    <row r="33" spans="1:6" ht="12.75">
      <c r="A33" s="6" t="s">
        <v>126</v>
      </c>
      <c r="D33" s="32"/>
      <c r="E33" s="16"/>
      <c r="F33" s="17">
        <f>SUM(F28:F32)</f>
        <v>18456</v>
      </c>
    </row>
    <row r="34" spans="4:6" ht="12.75">
      <c r="D34" s="32"/>
      <c r="E34" s="16"/>
      <c r="F34" s="16"/>
    </row>
    <row r="35" spans="1:6" ht="12.75">
      <c r="A35" s="29" t="s">
        <v>108</v>
      </c>
      <c r="D35" s="32"/>
      <c r="E35" s="16"/>
      <c r="F35" s="16"/>
    </row>
    <row r="36" spans="2:6" ht="12.75">
      <c r="B36" s="6" t="s">
        <v>109</v>
      </c>
      <c r="D36" s="32"/>
      <c r="E36" s="16"/>
      <c r="F36" s="19">
        <v>-234106</v>
      </c>
    </row>
    <row r="37" spans="1:6" ht="12.75">
      <c r="A37" s="6" t="s">
        <v>150</v>
      </c>
      <c r="D37" s="32"/>
      <c r="E37" s="16"/>
      <c r="F37" s="17">
        <f>SUM(F36:F36)</f>
        <v>-234106</v>
      </c>
    </row>
    <row r="38" spans="4:6" ht="12.75">
      <c r="D38" s="32"/>
      <c r="E38" s="16"/>
      <c r="F38" s="16"/>
    </row>
    <row r="39" spans="1:6" ht="12.75">
      <c r="A39" s="29" t="s">
        <v>82</v>
      </c>
      <c r="D39" s="32"/>
      <c r="E39" s="16"/>
      <c r="F39" s="16"/>
    </row>
    <row r="40" spans="2:6" ht="12.75">
      <c r="B40" s="6" t="s">
        <v>106</v>
      </c>
      <c r="D40" s="32"/>
      <c r="E40" s="16"/>
      <c r="F40" s="16">
        <f>243900-239626-2039-13522</f>
        <v>-11287</v>
      </c>
    </row>
    <row r="41" spans="2:6" ht="12.75">
      <c r="B41" s="6" t="s">
        <v>83</v>
      </c>
      <c r="D41" s="32"/>
      <c r="E41" s="16"/>
      <c r="F41" s="16">
        <f>-25000+44698-52660-1226-357</f>
        <v>-34545</v>
      </c>
    </row>
    <row r="42" spans="2:6" ht="12.75">
      <c r="B42" s="6" t="s">
        <v>107</v>
      </c>
      <c r="D42" s="32"/>
      <c r="E42" s="16"/>
      <c r="F42" s="19">
        <v>143</v>
      </c>
    </row>
    <row r="43" spans="1:6" ht="12.75">
      <c r="A43" s="6" t="s">
        <v>128</v>
      </c>
      <c r="D43" s="32"/>
      <c r="E43" s="16"/>
      <c r="F43" s="17">
        <f>SUM(F40:F42)</f>
        <v>-45689</v>
      </c>
    </row>
    <row r="44" spans="4:6" ht="12.75">
      <c r="D44" s="32"/>
      <c r="E44" s="16"/>
      <c r="F44" s="16"/>
    </row>
    <row r="45" spans="1:6" ht="12.75">
      <c r="A45" s="6" t="s">
        <v>84</v>
      </c>
      <c r="D45" s="32"/>
      <c r="E45" s="16"/>
      <c r="F45" s="16">
        <f>F33+F37+F43</f>
        <v>-261339</v>
      </c>
    </row>
    <row r="46" spans="4:6" ht="12.75">
      <c r="D46" s="32"/>
      <c r="E46" s="16"/>
      <c r="F46" s="16"/>
    </row>
    <row r="47" spans="1:6" ht="12.75">
      <c r="A47" s="29" t="s">
        <v>67</v>
      </c>
      <c r="D47" s="32"/>
      <c r="E47" s="16"/>
      <c r="F47" s="16">
        <v>547718</v>
      </c>
    </row>
    <row r="48" spans="4:6" ht="4.5" customHeight="1">
      <c r="D48" s="32"/>
      <c r="E48" s="16"/>
      <c r="F48" s="19"/>
    </row>
    <row r="49" spans="1:6" ht="12.75">
      <c r="A49" s="29" t="s">
        <v>144</v>
      </c>
      <c r="D49" s="32"/>
      <c r="E49" s="16"/>
      <c r="F49" s="16">
        <f>SUM(F45:F48)</f>
        <v>286379</v>
      </c>
    </row>
    <row r="50" spans="4:6" ht="4.5" customHeight="1" thickBot="1">
      <c r="D50" s="32"/>
      <c r="E50" s="16"/>
      <c r="F50" s="31"/>
    </row>
    <row r="51" spans="4:6" ht="12.75">
      <c r="D51" s="32"/>
      <c r="E51" s="16"/>
      <c r="F51" s="16"/>
    </row>
    <row r="52" spans="4:6" ht="12.75">
      <c r="D52" s="16"/>
      <c r="E52" s="16"/>
      <c r="F52" s="16"/>
    </row>
    <row r="53" ht="12.75">
      <c r="A53" s="6" t="s">
        <v>71</v>
      </c>
    </row>
    <row r="55" spans="4:6" ht="12.75">
      <c r="D55" s="34"/>
      <c r="E55" s="12"/>
      <c r="F55" s="44" t="s">
        <v>137</v>
      </c>
    </row>
    <row r="56" spans="4:6" ht="12.75">
      <c r="D56" s="36"/>
      <c r="F56" s="7" t="s">
        <v>11</v>
      </c>
    </row>
    <row r="57" spans="2:6" ht="12.75">
      <c r="B57" s="6" t="s">
        <v>41</v>
      </c>
      <c r="D57" s="32"/>
      <c r="E57" s="16"/>
      <c r="F57" s="16">
        <v>175968</v>
      </c>
    </row>
    <row r="58" spans="2:6" ht="12.75">
      <c r="B58" s="6" t="s">
        <v>72</v>
      </c>
      <c r="D58" s="32"/>
      <c r="E58" s="16"/>
      <c r="F58" s="16">
        <v>112181</v>
      </c>
    </row>
    <row r="59" spans="2:6" ht="12.75" hidden="1">
      <c r="B59" s="6" t="s">
        <v>73</v>
      </c>
      <c r="D59" s="32"/>
      <c r="E59" s="16"/>
      <c r="F59" s="16"/>
    </row>
    <row r="60" spans="4:6" ht="3.75" customHeight="1">
      <c r="D60" s="32"/>
      <c r="E60" s="16"/>
      <c r="F60" s="19"/>
    </row>
    <row r="61" spans="4:6" ht="12.75">
      <c r="D61" s="32"/>
      <c r="E61" s="16"/>
      <c r="F61" s="32">
        <f>SUM(F57:F59)</f>
        <v>288149</v>
      </c>
    </row>
    <row r="62" spans="2:6" ht="12.75">
      <c r="B62" s="6" t="s">
        <v>103</v>
      </c>
      <c r="D62" s="32"/>
      <c r="E62" s="16"/>
      <c r="F62" s="32">
        <v>-1770</v>
      </c>
    </row>
    <row r="63" spans="4:6" ht="3" customHeight="1">
      <c r="D63" s="28"/>
      <c r="F63" s="25"/>
    </row>
    <row r="64" spans="4:6" ht="12.75">
      <c r="D64" s="37"/>
      <c r="F64" s="26">
        <f>SUM(F61:F62)</f>
        <v>286379</v>
      </c>
    </row>
    <row r="65" spans="4:6" ht="3" customHeight="1" thickBot="1">
      <c r="D65" s="28"/>
      <c r="F65" s="27"/>
    </row>
    <row r="66" spans="4:6" ht="12.75">
      <c r="D66" s="28"/>
      <c r="F66" s="28"/>
    </row>
    <row r="67" spans="1:6" ht="12.75">
      <c r="A67" s="6" t="s">
        <v>131</v>
      </c>
      <c r="D67" s="28"/>
      <c r="F67" s="28"/>
    </row>
    <row r="68" spans="2:6" ht="12.75">
      <c r="B68" s="6" t="s">
        <v>132</v>
      </c>
      <c r="D68" s="28"/>
      <c r="F68" s="28"/>
    </row>
    <row r="70" ht="12.75">
      <c r="A70" s="6" t="s">
        <v>88</v>
      </c>
    </row>
    <row r="71" ht="12.75">
      <c r="B71" s="6" t="s">
        <v>111</v>
      </c>
    </row>
  </sheetData>
  <printOptions/>
  <pageMargins left="1" right="0.57" top="0.45" bottom="0.49" header="0.36" footer="0.4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Chong</cp:lastModifiedBy>
  <cp:lastPrinted>2003-06-17T08:54:59Z</cp:lastPrinted>
  <dcterms:created xsi:type="dcterms:W3CDTF">2002-11-07T06:38:29Z</dcterms:created>
  <dcterms:modified xsi:type="dcterms:W3CDTF">2003-05-19T11:30:34Z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