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9720" windowHeight="7320" activeTab="3"/>
  </bookViews>
  <sheets>
    <sheet name="BSH" sheetId="1" r:id="rId1"/>
    <sheet name="P&amp;L" sheetId="2" r:id="rId2"/>
    <sheet name="equity" sheetId="3" r:id="rId3"/>
    <sheet name="CF" sheetId="4" r:id="rId4"/>
  </sheets>
  <definedNames>
    <definedName name="_xlnm.Print_Area" localSheetId="0">'BSH'!$A$1:$M$69</definedName>
    <definedName name="_xlnm.Print_Area" localSheetId="3">'CF'!$A$1:$I$37</definedName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<sst xmlns="http://schemas.openxmlformats.org/spreadsheetml/2006/main" count="157" uniqueCount="105">
  <si>
    <t>30/9/2000</t>
  </si>
  <si>
    <t>RM'000</t>
  </si>
  <si>
    <t>Revenue</t>
  </si>
  <si>
    <t>Taxation</t>
  </si>
  <si>
    <t>AS AT</t>
  </si>
  <si>
    <t>30/9/99</t>
  </si>
  <si>
    <t>30/9/98</t>
  </si>
  <si>
    <t>Property, plant and equipment</t>
  </si>
  <si>
    <t>Current Assets</t>
  </si>
  <si>
    <t>Current Liabilities</t>
  </si>
  <si>
    <t>Share Capital</t>
  </si>
  <si>
    <t>CONDENSED CONSOLIDATED INCOME STATEMENT</t>
  </si>
  <si>
    <t>Other Operating Income</t>
  </si>
  <si>
    <t>Finance Costs</t>
  </si>
  <si>
    <t>Other Investments</t>
  </si>
  <si>
    <t>Reserves</t>
  </si>
  <si>
    <t>Shareholders' Fund</t>
  </si>
  <si>
    <t>CONDENSED CONSOLIDATED STATEMENT OF CHANGES IN EQUITY</t>
  </si>
  <si>
    <t>CONDENSED CONSOLIDATED BALANCE SHEETS</t>
  </si>
  <si>
    <t>Retained</t>
  </si>
  <si>
    <t>Profits</t>
  </si>
  <si>
    <t>Total</t>
  </si>
  <si>
    <t>SUPER ENTERPRISE HOLDINGS BERHAD</t>
  </si>
  <si>
    <t>Minority Interests</t>
  </si>
  <si>
    <t>Foreign</t>
  </si>
  <si>
    <t>Exchange</t>
  </si>
  <si>
    <t>(Company No. 240346 X)</t>
  </si>
  <si>
    <t>(Incorporated in Malaysia)</t>
  </si>
  <si>
    <t>(The figures have not been audited)</t>
  </si>
  <si>
    <t>&lt;--------3 months ended-----------&gt;</t>
  </si>
  <si>
    <t>Cost of sales</t>
  </si>
  <si>
    <t>Gross profit</t>
  </si>
  <si>
    <t>Other operating expenses</t>
  </si>
  <si>
    <t>Distribution costs</t>
  </si>
  <si>
    <t>Note</t>
  </si>
  <si>
    <t>Inventories</t>
  </si>
  <si>
    <t>Cash and Cash Equivalents</t>
  </si>
  <si>
    <t>Borrowings</t>
  </si>
  <si>
    <t xml:space="preserve">PRECEDING </t>
  </si>
  <si>
    <t>YEAR END</t>
  </si>
  <si>
    <t>CONDENSED CONSOLIDATED CASH FLOW STATEMENTS</t>
  </si>
  <si>
    <t>B10</t>
  </si>
  <si>
    <t>Share</t>
  </si>
  <si>
    <t>Capital</t>
  </si>
  <si>
    <t>Net profit for the period</t>
  </si>
  <si>
    <t xml:space="preserve">Foreign currency translation not recognised </t>
  </si>
  <si>
    <t xml:space="preserve">    in the income statement</t>
  </si>
  <si>
    <t>AND ITS SUBSIDIARIES</t>
  </si>
  <si>
    <t>ended</t>
  </si>
  <si>
    <t>Net cash outflow from investing activities</t>
  </si>
  <si>
    <t>Net decrease in cash and cash equivalents</t>
  </si>
  <si>
    <t>Net cash outflow from financing activities</t>
  </si>
  <si>
    <t>At 1 April 2005</t>
  </si>
  <si>
    <t>Administration expenses</t>
  </si>
  <si>
    <t>Net cash generated from / (used in) operating activities</t>
  </si>
  <si>
    <t>Trade receivables</t>
  </si>
  <si>
    <t>Other receivables</t>
  </si>
  <si>
    <t>Trade payables</t>
  </si>
  <si>
    <t>Other payables</t>
  </si>
  <si>
    <t>Cash and cash equivalents at 31 March 2006/2005</t>
  </si>
  <si>
    <t>Net assets per share</t>
  </si>
  <si>
    <t>Attributable to:</t>
  </si>
  <si>
    <t>Equity holders of the parent</t>
  </si>
  <si>
    <t>Minority interest</t>
  </si>
  <si>
    <t>Earnings per share attributable</t>
  </si>
  <si>
    <t xml:space="preserve">  to equity holders of the parent:</t>
  </si>
  <si>
    <t>Basic (sen)</t>
  </si>
  <si>
    <t>Profit/(loss) for the period</t>
  </si>
  <si>
    <t>For the first quarter ended 30 June 2006</t>
  </si>
  <si>
    <t>ASSETS</t>
  </si>
  <si>
    <t>Non-current assets</t>
  </si>
  <si>
    <t>Prepaid lease payments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</si>
  <si>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</si>
  <si>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</si>
  <si>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</si>
  <si>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</si>
  <si>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</si>
  <si>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</si>
  <si>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</si>
  <si>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Non-Distributable</t>
  </si>
  <si>
    <t>Distributable</t>
  </si>
  <si>
    <t>Attributable to Equity Holders of the Parent</t>
  </si>
  <si>
    <t xml:space="preserve">Minority </t>
  </si>
  <si>
    <t>Interest</t>
  </si>
  <si>
    <t>Equity</t>
  </si>
  <si>
    <t>Cash and bank balances</t>
  </si>
  <si>
    <t>Bank overdrafts</t>
  </si>
  <si>
    <t>Current tax payables</t>
  </si>
  <si>
    <t>Deferred tax liabilities</t>
  </si>
  <si>
    <t>As at 30 June 2006</t>
  </si>
  <si>
    <t>For the period ended 30 June 06</t>
  </si>
  <si>
    <t>31/3/2006</t>
  </si>
  <si>
    <t>30/06/2006</t>
  </si>
  <si>
    <t>30/06/2005</t>
  </si>
  <si>
    <t>At 30 June 2005</t>
  </si>
  <si>
    <t>At 1 April 2006</t>
  </si>
  <si>
    <t>At 30 June 2006</t>
  </si>
  <si>
    <t>3 months</t>
  </si>
  <si>
    <t>Cash and cash equivalents at 1 April 2005/2005</t>
  </si>
  <si>
    <t>Profit before tax</t>
  </si>
  <si>
    <t>Issue new shares to minority shareholders</t>
  </si>
  <si>
    <t xml:space="preserve">   in a subsidiary</t>
  </si>
  <si>
    <t>This statement should be read in conjunction with the notes set out on pages 5 to 12 of this interim</t>
  </si>
  <si>
    <t>A3</t>
  </si>
  <si>
    <t>financial report and the Company's audited financial statements for the year ended 31 March 2006.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</si>
</sst>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52">
    <xf numFmtId="0" fontId="0" fillId="0" borderId="0" xfId="0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5" fillId="0" borderId="2" xfId="15" applyNumberFormat="1" applyFont="1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3" fontId="5" fillId="0" borderId="0" xfId="15" applyNumberFormat="1" applyFill="1" applyAlignment="1">
      <alignment horizontal="right"/>
    </xf>
    <xf numFmtId="3" fontId="5" fillId="0" borderId="0" xfId="15" applyNumberFormat="1" applyFill="1" applyAlignment="1">
      <alignment horizontal="centerContinuous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Border="1" applyAlignment="1">
      <alignment/>
    </xf>
    <xf numFmtId="3" fontId="5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7" fontId="5" fillId="0" borderId="3" xfId="15" applyNumberFormat="1" applyBorder="1" applyAlignment="1">
      <alignment/>
    </xf>
    <xf numFmtId="3" fontId="4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0" fontId="10" fillId="0" borderId="0" xfId="0" applyFont="1" applyAlignment="1">
      <alignment/>
    </xf>
    <xf numFmtId="37" fontId="5" fillId="0" borderId="0" xfId="15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5" fillId="0" borderId="0" xfId="15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5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39" fontId="5" fillId="0" borderId="0" xfId="15" applyNumberFormat="1" applyFont="1" applyFill="1" applyAlignment="1">
      <alignment horizontal="right"/>
    </xf>
    <xf numFmtId="39" fontId="5" fillId="0" borderId="0" xfId="15" applyNumberFormat="1" applyFont="1" applyAlignment="1">
      <alignment/>
    </xf>
    <xf numFmtId="4" fontId="5" fillId="0" borderId="0" xfId="15" applyFont="1" applyAlignment="1">
      <alignment/>
    </xf>
    <xf numFmtId="37" fontId="5" fillId="0" borderId="0" xfId="15" applyNumberFormat="1" applyFont="1" applyBorder="1" applyAlignment="1">
      <alignment/>
    </xf>
    <xf numFmtId="37" fontId="5" fillId="0" borderId="0" xfId="15" applyNumberFormat="1" applyBorder="1" applyAlignment="1">
      <alignment/>
    </xf>
    <xf numFmtId="0" fontId="7" fillId="0" borderId="0" xfId="0" applyFill="1" applyBorder="1" applyAlignment="1">
      <alignment horizontal="right"/>
    </xf>
    <xf numFmtId="3" fontId="5" fillId="0" borderId="0" xfId="15" applyNumberForma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Fill="1" applyBorder="1" applyAlignment="1">
      <alignment horizontal="center"/>
    </xf>
    <xf numFmtId="3" fontId="5" fillId="0" borderId="0" xfId="15" applyNumberFormat="1" applyFont="1" applyBorder="1" applyAlignment="1" quotePrefix="1">
      <alignment/>
    </xf>
    <xf numFmtId="0" fontId="5" fillId="0" borderId="0" xfId="15" applyNumberFormat="1" applyFill="1" applyBorder="1" applyAlignment="1">
      <alignment horizontal="right"/>
    </xf>
    <xf numFmtId="0" fontId="5" fillId="0" borderId="0" xfId="15" applyNumberFormat="1" applyBorder="1" applyAlignment="1">
      <alignment/>
    </xf>
    <xf numFmtId="3" fontId="5" fillId="0" borderId="0" xfId="15" applyNumberFormat="1" applyFill="1" applyBorder="1" applyAlignment="1">
      <alignment horizontal="right"/>
    </xf>
    <xf numFmtId="3" fontId="6" fillId="0" borderId="0" xfId="15" applyNumberFormat="1" applyFont="1" applyBorder="1" applyAlignment="1">
      <alignment/>
    </xf>
    <xf numFmtId="3" fontId="5" fillId="0" borderId="0" xfId="15" applyNumberFormat="1" applyAlignment="1">
      <alignment horizontal="left"/>
    </xf>
    <xf numFmtId="3" fontId="5" fillId="0" borderId="0" xfId="15" applyNumberFormat="1" applyFill="1" applyAlignment="1">
      <alignment horizontal="left"/>
    </xf>
    <xf numFmtId="3" fontId="5" fillId="0" borderId="0" xfId="15" applyNumberFormat="1" applyFill="1" applyBorder="1" applyAlignment="1">
      <alignment horizontal="left"/>
    </xf>
    <xf numFmtId="37" fontId="5" fillId="0" borderId="0" xfId="15" applyNumberFormat="1" applyAlignment="1">
      <alignment/>
    </xf>
    <xf numFmtId="37" fontId="7" fillId="0" borderId="0" xfId="0" applyNumberFormat="1" applyFill="1" applyAlignment="1">
      <alignment horizontal="right"/>
    </xf>
    <xf numFmtId="37" fontId="5" fillId="0" borderId="0" xfId="15" applyNumberFormat="1" applyFont="1" applyAlignment="1">
      <alignment horizontal="center"/>
    </xf>
    <xf numFmtId="37" fontId="5" fillId="0" borderId="0" xfId="15" applyNumberFormat="1" applyAlignment="1">
      <alignment horizontal="center"/>
    </xf>
    <xf numFmtId="3" fontId="5" fillId="0" borderId="0" xfId="15" applyNumberFormat="1" applyFont="1" applyFill="1" applyBorder="1" applyAlignment="1">
      <alignment/>
    </xf>
    <xf numFmtId="37" fontId="7" fillId="0" borderId="0" xfId="15" applyNumberFormat="1" applyFill="1" applyAlignment="1">
      <alignment horizontal="right"/>
    </xf>
    <xf numFmtId="37" fontId="7" fillId="0" borderId="0" xfId="15" applyNumberFormat="1" applyFill="1" applyBorder="1" applyAlignment="1">
      <alignment horizontal="right"/>
    </xf>
    <xf numFmtId="37" fontId="5" fillId="0" borderId="0" xfId="15" applyNumberFormat="1" applyBorder="1" applyAlignment="1">
      <alignment horizontal="center"/>
    </xf>
    <xf numFmtId="37" fontId="5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3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ont="1" applyAlignment="1">
      <alignment/>
    </xf>
    <xf numFmtId="41" fontId="5" fillId="0" borderId="3" xfId="15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Alignment="1">
      <alignment/>
    </xf>
    <xf numFmtId="41" fontId="5" fillId="0" borderId="0" xfId="15" applyNumberFormat="1" applyBorder="1" applyAlignment="1">
      <alignment/>
    </xf>
    <xf numFmtId="41" fontId="5" fillId="0" borderId="3" xfId="15" applyNumberFormat="1" applyBorder="1" applyAlignment="1">
      <alignment/>
    </xf>
    <xf numFmtId="41" fontId="5" fillId="0" borderId="4" xfId="15" applyNumberFormat="1" applyBorder="1" applyAlignment="1">
      <alignment/>
    </xf>
    <xf numFmtId="41" fontId="5" fillId="0" borderId="5" xfId="15" applyNumberFormat="1" applyBorder="1" applyAlignment="1">
      <alignment/>
    </xf>
    <xf numFmtId="41" fontId="5" fillId="0" borderId="5" xfId="15" applyNumberFormat="1" applyFont="1" applyBorder="1" applyAlignment="1">
      <alignment/>
    </xf>
    <xf numFmtId="41" fontId="5" fillId="0" borderId="6" xfId="15" applyNumberFormat="1" applyBorder="1" applyAlignment="1">
      <alignment/>
    </xf>
    <xf numFmtId="41" fontId="5" fillId="0" borderId="7" xfId="15" applyNumberFormat="1" applyFont="1" applyFill="1" applyBorder="1" applyAlignment="1">
      <alignment horizontal="right"/>
    </xf>
    <xf numFmtId="37" fontId="5" fillId="0" borderId="7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ill="1" applyBorder="1" applyAlignment="1">
      <alignment/>
    </xf>
    <xf numFmtId="41" fontId="5" fillId="0" borderId="0" xfId="15" applyNumberFormat="1" applyFill="1" applyAlignment="1">
      <alignment/>
    </xf>
    <xf numFmtId="3" fontId="5" fillId="0" borderId="0" xfId="15" applyNumberFormat="1" applyFill="1" applyBorder="1" applyAlignment="1">
      <alignment/>
    </xf>
    <xf numFmtId="3" fontId="5" fillId="0" borderId="0" xfId="15" applyNumberFormat="1" applyFill="1" applyAlignment="1">
      <alignment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ill="1" applyAlignment="1">
      <alignment horizontal="left"/>
    </xf>
    <xf numFmtId="3" fontId="5" fillId="0" borderId="0" xfId="0" applyNumberFormat="1" applyFont="1" applyAlignment="1">
      <alignment/>
    </xf>
    <xf numFmtId="41" fontId="5" fillId="0" borderId="0" xfId="15" applyNumberFormat="1" applyFont="1" applyFill="1" applyBorder="1" applyAlignment="1">
      <alignment/>
    </xf>
    <xf numFmtId="37" fontId="5" fillId="0" borderId="0" xfId="15" applyNumberFormat="1" applyFont="1" applyFill="1" applyAlignment="1">
      <alignment/>
    </xf>
    <xf numFmtId="37" fontId="5" fillId="0" borderId="0" xfId="15" applyNumberFormat="1" applyFill="1" applyAlignment="1">
      <alignment/>
    </xf>
    <xf numFmtId="37" fontId="5" fillId="0" borderId="0" xfId="15" applyNumberFormat="1" applyFont="1" applyFill="1" applyAlignment="1">
      <alignment horizontal="center"/>
    </xf>
    <xf numFmtId="37" fontId="5" fillId="0" borderId="0" xfId="15" applyNumberFormat="1" applyFill="1" applyAlignment="1">
      <alignment horizontal="center"/>
    </xf>
    <xf numFmtId="41" fontId="5" fillId="0" borderId="3" xfId="15" applyNumberFormat="1" applyFill="1" applyBorder="1" applyAlignment="1">
      <alignment/>
    </xf>
    <xf numFmtId="41" fontId="5" fillId="0" borderId="4" xfId="15" applyNumberFormat="1" applyFill="1" applyBorder="1" applyAlignment="1">
      <alignment/>
    </xf>
    <xf numFmtId="41" fontId="5" fillId="0" borderId="5" xfId="15" applyNumberFormat="1" applyFill="1" applyBorder="1" applyAlignment="1">
      <alignment/>
    </xf>
    <xf numFmtId="41" fontId="5" fillId="0" borderId="5" xfId="15" applyNumberFormat="1" applyFont="1" applyFill="1" applyBorder="1" applyAlignment="1">
      <alignment/>
    </xf>
    <xf numFmtId="41" fontId="5" fillId="0" borderId="6" xfId="15" applyNumberFormat="1" applyFill="1" applyBorder="1" applyAlignment="1">
      <alignment/>
    </xf>
    <xf numFmtId="37" fontId="5" fillId="0" borderId="4" xfId="15" applyNumberFormat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41" fontId="5" fillId="0" borderId="0" xfId="15" applyNumberFormat="1" applyFont="1" applyFill="1" applyAlignment="1">
      <alignment horizontal="right"/>
    </xf>
    <xf numFmtId="41" fontId="5" fillId="0" borderId="3" xfId="15" applyNumberFormat="1" applyFont="1" applyFill="1" applyBorder="1" applyAlignment="1">
      <alignment horizontal="right"/>
    </xf>
    <xf numFmtId="41" fontId="5" fillId="0" borderId="3" xfId="0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39" fontId="5" fillId="0" borderId="0" xfId="15" applyNumberFormat="1" applyFont="1" applyFill="1" applyAlignment="1">
      <alignment horizontal="right"/>
    </xf>
    <xf numFmtId="37" fontId="5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4" fontId="5" fillId="0" borderId="0" xfId="15" applyAlignment="1">
      <alignment horizontal="center"/>
    </xf>
    <xf numFmtId="37" fontId="7" fillId="0" borderId="0" xfId="0" applyNumberFormat="1" applyFill="1" applyAlignment="1">
      <alignment horizontal="right"/>
    </xf>
    <xf numFmtId="0" fontId="7" fillId="0" borderId="0" xfId="0" applyFill="1" applyBorder="1" applyAlignment="1">
      <alignment horizontal="right"/>
    </xf>
    <xf numFmtId="4" fontId="5" fillId="0" borderId="0" xfId="15" applyFill="1" applyAlignment="1">
      <alignment horizontal="center"/>
    </xf>
    <xf numFmtId="3" fontId="5" fillId="0" borderId="0" xfId="15" applyNumberFormat="1" applyFill="1" applyBorder="1" applyAlignment="1">
      <alignment horizontal="center"/>
    </xf>
    <xf numFmtId="3" fontId="5" fillId="0" borderId="0" xfId="15" applyNumberFormat="1" applyFont="1" applyFill="1" applyBorder="1" applyAlignment="1">
      <alignment horizontal="center"/>
    </xf>
    <xf numFmtId="37" fontId="5" fillId="0" borderId="0" xfId="15" applyNumberFormat="1" applyFill="1" applyBorder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4" xfId="15" applyNumberFormat="1" applyFill="1" applyBorder="1" applyAlignment="1">
      <alignment/>
    </xf>
    <xf numFmtId="37" fontId="5" fillId="0" borderId="3" xfId="15" applyNumberFormat="1" applyFill="1" applyBorder="1" applyAlignment="1">
      <alignment/>
    </xf>
    <xf numFmtId="37" fontId="5" fillId="0" borderId="7" xfId="15" applyNumberFormat="1" applyFont="1" applyFill="1" applyBorder="1" applyAlignment="1">
      <alignment/>
    </xf>
    <xf numFmtId="41" fontId="5" fillId="0" borderId="7" xfId="15" applyNumberFormat="1" applyFont="1" applyBorder="1" applyAlignment="1">
      <alignment/>
    </xf>
    <xf numFmtId="41" fontId="5" fillId="0" borderId="8" xfId="15" applyNumberFormat="1" applyBorder="1" applyAlignment="1">
      <alignment/>
    </xf>
    <xf numFmtId="41" fontId="5" fillId="0" borderId="9" xfId="15" applyNumberFormat="1" applyFill="1" applyBorder="1" applyAlignment="1">
      <alignment/>
    </xf>
    <xf numFmtId="41" fontId="5" fillId="0" borderId="10" xfId="15" applyNumberFormat="1" applyBorder="1" applyAlignment="1">
      <alignment/>
    </xf>
    <xf numFmtId="41" fontId="5" fillId="0" borderId="10" xfId="15" applyNumberFormat="1" applyFont="1" applyBorder="1" applyAlignment="1">
      <alignment/>
    </xf>
    <xf numFmtId="41" fontId="5" fillId="0" borderId="10" xfId="15" applyNumberFormat="1" applyFill="1" applyBorder="1" applyAlignment="1">
      <alignment/>
    </xf>
    <xf numFmtId="41" fontId="5" fillId="0" borderId="10" xfId="15" applyNumberFormat="1" applyFont="1" applyFill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41" fontId="5" fillId="0" borderId="6" xfId="15" applyNumberFormat="1" applyFont="1" applyFill="1" applyBorder="1" applyAlignment="1">
      <alignment horizontal="right"/>
    </xf>
    <xf numFmtId="41" fontId="5" fillId="0" borderId="10" xfId="15" applyNumberFormat="1" applyFont="1" applyFill="1" applyBorder="1" applyAlignment="1">
      <alignment horizontal="right"/>
    </xf>
    <xf numFmtId="41" fontId="5" fillId="0" borderId="6" xfId="15" applyNumberFormat="1" applyFont="1" applyFill="1" applyBorder="1" applyAlignment="1">
      <alignment horizontal="right"/>
    </xf>
    <xf numFmtId="3" fontId="4" fillId="0" borderId="0" xfId="15" applyNumberFormat="1" applyFont="1" applyAlignment="1">
      <alignment horizontal="left"/>
    </xf>
    <xf numFmtId="3" fontId="4" fillId="0" borderId="0" xfId="15" applyNumberFormat="1" applyFont="1" applyBorder="1" applyAlignment="1">
      <alignment horizontal="center"/>
    </xf>
    <xf numFmtId="3" fontId="4" fillId="0" borderId="0" xfId="15" applyNumberFormat="1" applyFont="1" applyAlignment="1">
      <alignment horizontal="center"/>
    </xf>
    <xf numFmtId="3" fontId="4" fillId="0" borderId="0" xfId="15" applyNumberFormat="1" applyFont="1" applyFill="1" applyBorder="1" applyAlignment="1">
      <alignment horizontal="center"/>
    </xf>
    <xf numFmtId="38" fontId="5" fillId="0" borderId="0" xfId="15" applyNumberFormat="1" applyFont="1" applyFill="1" applyBorder="1" applyAlignment="1">
      <alignment horizontal="right"/>
    </xf>
    <xf numFmtId="38" fontId="5" fillId="0" borderId="0" xfId="15" applyNumberFormat="1" applyFill="1" applyBorder="1" applyAlignment="1">
      <alignment/>
    </xf>
    <xf numFmtId="38" fontId="5" fillId="0" borderId="0" xfId="15" applyNumberFormat="1" applyFill="1" applyAlignment="1">
      <alignment/>
    </xf>
    <xf numFmtId="38" fontId="5" fillId="0" borderId="0" xfId="15" applyNumberFormat="1" applyAlignment="1">
      <alignment/>
    </xf>
    <xf numFmtId="38" fontId="5" fillId="0" borderId="0" xfId="15" applyNumberFormat="1" applyFill="1" applyBorder="1" applyAlignment="1">
      <alignment horizontal="right"/>
    </xf>
    <xf numFmtId="38" fontId="5" fillId="0" borderId="7" xfId="15" applyNumberFormat="1" applyFill="1" applyBorder="1" applyAlignment="1">
      <alignment horizontal="right"/>
    </xf>
    <xf numFmtId="38" fontId="5" fillId="0" borderId="7" xfId="15" applyNumberFormat="1" applyFill="1" applyBorder="1" applyAlignment="1">
      <alignment/>
    </xf>
    <xf numFmtId="38" fontId="5" fillId="0" borderId="7" xfId="15" applyNumberFormat="1" applyBorder="1" applyAlignment="1">
      <alignment/>
    </xf>
    <xf numFmtId="38" fontId="5" fillId="0" borderId="0" xfId="15" applyNumberFormat="1" applyFill="1" applyBorder="1" applyAlignment="1">
      <alignment horizontal="left"/>
    </xf>
    <xf numFmtId="38" fontId="5" fillId="0" borderId="0" xfId="15" applyNumberFormat="1" applyFont="1" applyFill="1" applyBorder="1" applyAlignment="1">
      <alignment/>
    </xf>
    <xf numFmtId="38" fontId="5" fillId="0" borderId="0" xfId="15" applyNumberFormat="1" applyFill="1" applyAlignment="1">
      <alignment horizontal="left"/>
    </xf>
    <xf numFmtId="3" fontId="5" fillId="0" borderId="0" xfId="15" applyNumberFormat="1" applyFont="1" applyBorder="1" applyAlignment="1">
      <alignment/>
    </xf>
    <xf numFmtId="37" fontId="5" fillId="0" borderId="7" xfId="15" applyNumberFormat="1" applyFill="1" applyBorder="1" applyAlignment="1">
      <alignment/>
    </xf>
    <xf numFmtId="41" fontId="5" fillId="0" borderId="0" xfId="15" applyNumberFormat="1" applyFill="1" applyBorder="1" applyAlignment="1">
      <alignment horizontal="right"/>
    </xf>
    <xf numFmtId="40" fontId="5" fillId="0" borderId="0" xfId="15" applyNumberFormat="1" applyFont="1" applyFill="1" applyBorder="1" applyAlignment="1">
      <alignment/>
    </xf>
    <xf numFmtId="40" fontId="5" fillId="0" borderId="0" xfId="15" applyNumberFormat="1" applyFont="1" applyBorder="1" applyAlignment="1">
      <alignment/>
    </xf>
    <xf numFmtId="3" fontId="5" fillId="0" borderId="0" xfId="15" applyNumberFormat="1" applyFill="1" applyBorder="1" applyAlignment="1">
      <alignment horizontal="right"/>
    </xf>
    <xf numFmtId="43" fontId="5" fillId="0" borderId="0" xfId="15" applyNumberFormat="1" applyFont="1" applyFill="1" applyBorder="1" applyAlignment="1">
      <alignment/>
    </xf>
    <xf numFmtId="38" fontId="5" fillId="0" borderId="0" xfId="15" applyNumberFormat="1" applyFont="1" applyFill="1" applyAlignment="1">
      <alignment/>
    </xf>
    <xf numFmtId="3" fontId="4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9</xdr:row>
      <xdr:rowOff>95250</xdr:rowOff>
    </xdr:from>
    <xdr:to>
      <xdr:col>10</xdr:col>
      <xdr:colOff>685800</xdr:colOff>
      <xdr:row>9</xdr:row>
      <xdr:rowOff>95250</xdr:rowOff>
    </xdr:to>
    <xdr:sp>
      <xdr:nvSpPr>
        <xdr:cNvPr id="1" name="Line 1"/>
        <xdr:cNvSpPr>
          <a:spLocks/>
        </xdr:cNvSpPr>
      </xdr:nvSpPr>
      <xdr:spPr>
        <a:xfrm>
          <a:off x="6276975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114300</xdr:rowOff>
    </xdr:from>
    <xdr:to>
      <xdr:col>5</xdr:col>
      <xdr:colOff>38100</xdr:colOff>
      <xdr:row>9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714625" y="18097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="75" zoomScaleNormal="75" workbookViewId="0" topLeftCell="A46">
      <selection activeCell="F47" sqref="F47"/>
    </sheetView>
  </sheetViews>
  <sheetFormatPr defaultColWidth="9.140625" defaultRowHeight="12.75"/>
  <cols>
    <col min="1" max="1" width="3.421875" style="1" customWidth="1"/>
    <col min="2" max="2" width="32.851562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8.57421875" style="10" customWidth="1"/>
    <col min="7" max="7" width="6.00390625" style="1" customWidth="1"/>
    <col min="8" max="8" width="13.7109375" style="47" customWidth="1"/>
    <col min="9" max="9" width="8.8515625" style="32" customWidth="1"/>
    <col min="10" max="10" width="14.421875" style="86" customWidth="1"/>
    <col min="11" max="11" width="14.421875" style="1" hidden="1" customWidth="1"/>
    <col min="12" max="12" width="3.140625" style="1" customWidth="1"/>
    <col min="13" max="13" width="11.57421875" style="1" bestFit="1" customWidth="1"/>
    <col min="14" max="14" width="9.140625" style="1" customWidth="1"/>
    <col min="15" max="15" width="10.421875" style="1" bestFit="1" customWidth="1"/>
    <col min="16" max="16384" width="9.140625" style="1" customWidth="1"/>
  </cols>
  <sheetData>
    <row r="1" ht="15">
      <c r="A1" s="12" t="s">
        <v>22</v>
      </c>
    </row>
    <row r="2" ht="15">
      <c r="A2" s="11" t="s">
        <v>26</v>
      </c>
    </row>
    <row r="3" spans="1:10" ht="15">
      <c r="A3" s="11" t="s">
        <v>27</v>
      </c>
      <c r="J3" s="85"/>
    </row>
    <row r="4" ht="15">
      <c r="A4" s="12" t="s">
        <v>47</v>
      </c>
    </row>
    <row r="5" ht="15">
      <c r="A5" s="12"/>
    </row>
    <row r="6" ht="15">
      <c r="A6" s="15" t="s">
        <v>18</v>
      </c>
    </row>
    <row r="7" spans="1:9" ht="15.75">
      <c r="A7" s="15" t="s">
        <v>89</v>
      </c>
      <c r="H7" s="52"/>
      <c r="I7" s="53"/>
    </row>
    <row r="9" spans="1:10" ht="15">
      <c r="A9" s="4" t="s">
        <v>28</v>
      </c>
      <c r="J9" s="80"/>
    </row>
    <row r="10" ht="15">
      <c r="J10" s="87" t="s">
        <v>4</v>
      </c>
    </row>
    <row r="11" ht="15">
      <c r="J11" s="87" t="s">
        <v>38</v>
      </c>
    </row>
    <row r="12" spans="3:12" ht="15">
      <c r="C12" s="2" t="s">
        <v>4</v>
      </c>
      <c r="D12" s="2"/>
      <c r="E12" s="2" t="s">
        <v>4</v>
      </c>
      <c r="F12" s="34"/>
      <c r="H12" s="50" t="s">
        <v>4</v>
      </c>
      <c r="I12" s="54"/>
      <c r="J12" s="87" t="s">
        <v>39</v>
      </c>
      <c r="K12" s="8" t="s">
        <v>4</v>
      </c>
      <c r="L12" s="7"/>
    </row>
    <row r="13" spans="3:12" ht="15">
      <c r="C13" s="2" t="s">
        <v>5</v>
      </c>
      <c r="D13" s="2"/>
      <c r="E13" s="2" t="s">
        <v>6</v>
      </c>
      <c r="F13" s="35" t="s">
        <v>34</v>
      </c>
      <c r="H13" s="49" t="s">
        <v>92</v>
      </c>
      <c r="I13" s="55"/>
      <c r="J13" s="87" t="s">
        <v>91</v>
      </c>
      <c r="K13" s="9" t="s">
        <v>0</v>
      </c>
      <c r="L13" s="7"/>
    </row>
    <row r="14" spans="3:12" ht="15">
      <c r="C14" s="2" t="s">
        <v>1</v>
      </c>
      <c r="D14" s="2"/>
      <c r="E14" s="2" t="s">
        <v>1</v>
      </c>
      <c r="F14" s="34"/>
      <c r="H14" s="50" t="s">
        <v>1</v>
      </c>
      <c r="I14" s="54"/>
      <c r="J14" s="88" t="s">
        <v>1</v>
      </c>
      <c r="K14" s="8" t="s">
        <v>1</v>
      </c>
      <c r="L14" s="7"/>
    </row>
    <row r="15" ht="15.75" customHeight="1">
      <c r="F15" s="34"/>
    </row>
    <row r="16" spans="1:6" ht="15.75" customHeight="1">
      <c r="A16" s="15" t="s">
        <v>69</v>
      </c>
      <c r="F16" s="34"/>
    </row>
    <row r="17" spans="1:10" ht="15.75" customHeight="1">
      <c r="A17" s="15" t="s">
        <v>70</v>
      </c>
      <c r="F17" s="34"/>
      <c r="H17" s="94"/>
      <c r="J17" s="114"/>
    </row>
    <row r="18" spans="1:13" ht="15.75" customHeight="1">
      <c r="A18" s="10" t="s">
        <v>7</v>
      </c>
      <c r="C18" s="1">
        <v>44026</v>
      </c>
      <c r="E18" s="1">
        <v>41562</v>
      </c>
      <c r="F18" s="35" t="s">
        <v>103</v>
      </c>
      <c r="G18" s="6"/>
      <c r="H18" s="70">
        <v>68425</v>
      </c>
      <c r="I18" s="67"/>
      <c r="J18" s="70">
        <f>71625-J19</f>
        <v>68904</v>
      </c>
      <c r="K18" s="5">
        <v>44355</v>
      </c>
      <c r="M18" s="66"/>
    </row>
    <row r="19" spans="1:13" ht="15.75" customHeight="1">
      <c r="A19" s="10" t="s">
        <v>71</v>
      </c>
      <c r="F19" s="35"/>
      <c r="G19" s="6"/>
      <c r="H19" s="70">
        <v>2704</v>
      </c>
      <c r="I19" s="67"/>
      <c r="J19" s="91">
        <f>2721</f>
        <v>2721</v>
      </c>
      <c r="K19" s="5"/>
      <c r="M19" s="66"/>
    </row>
    <row r="20" spans="1:11" ht="15.75" customHeight="1">
      <c r="A20" s="4" t="s">
        <v>14</v>
      </c>
      <c r="C20" s="1">
        <v>8</v>
      </c>
      <c r="E20" s="1">
        <v>8</v>
      </c>
      <c r="F20" s="34"/>
      <c r="G20" s="6"/>
      <c r="H20" s="70">
        <v>19</v>
      </c>
      <c r="I20" s="67"/>
      <c r="J20" s="91">
        <v>19</v>
      </c>
      <c r="K20" s="5">
        <v>253</v>
      </c>
    </row>
    <row r="21" spans="1:11" ht="15.75" customHeight="1">
      <c r="A21" s="4"/>
      <c r="F21" s="34"/>
      <c r="G21" s="6"/>
      <c r="H21" s="72"/>
      <c r="I21" s="67"/>
      <c r="J21" s="93"/>
      <c r="K21" s="5"/>
    </row>
    <row r="22" spans="1:11" ht="15.75" customHeight="1">
      <c r="A22" s="4"/>
      <c r="F22" s="34"/>
      <c r="G22" s="6"/>
      <c r="H22" s="120">
        <f>SUM(H18:H21)</f>
        <v>71148</v>
      </c>
      <c r="I22" s="67"/>
      <c r="J22" s="122">
        <f>SUM(J18:J21)</f>
        <v>71644</v>
      </c>
      <c r="K22" s="5"/>
    </row>
    <row r="23" spans="6:11" ht="15.75" customHeight="1">
      <c r="F23" s="34"/>
      <c r="G23" s="6"/>
      <c r="H23" s="70"/>
      <c r="I23" s="67"/>
      <c r="J23" s="91"/>
      <c r="K23" s="5"/>
    </row>
    <row r="24" spans="1:13" ht="15.75" customHeight="1">
      <c r="A24" s="15" t="s">
        <v>8</v>
      </c>
      <c r="F24" s="34"/>
      <c r="G24" s="42"/>
      <c r="H24" s="70"/>
      <c r="I24" s="67"/>
      <c r="J24" s="91"/>
      <c r="K24" s="51"/>
      <c r="L24" s="10"/>
      <c r="M24" s="10"/>
    </row>
    <row r="25" spans="2:13" ht="15.75" customHeight="1">
      <c r="B25" s="13" t="s">
        <v>35</v>
      </c>
      <c r="C25" s="1">
        <v>10149</v>
      </c>
      <c r="E25" s="1">
        <v>8773</v>
      </c>
      <c r="F25" s="34"/>
      <c r="G25" s="42"/>
      <c r="H25" s="70">
        <v>15522</v>
      </c>
      <c r="I25" s="67"/>
      <c r="J25" s="91">
        <v>15362</v>
      </c>
      <c r="K25" s="51">
        <v>9903</v>
      </c>
      <c r="L25" s="10"/>
      <c r="M25" s="10"/>
    </row>
    <row r="26" spans="2:13" ht="15.75" customHeight="1">
      <c r="B26" s="13" t="s">
        <v>55</v>
      </c>
      <c r="C26" s="1">
        <v>14532</v>
      </c>
      <c r="E26" s="1">
        <v>10751</v>
      </c>
      <c r="F26" s="34"/>
      <c r="G26" s="42"/>
      <c r="H26" s="70">
        <v>28907</v>
      </c>
      <c r="I26" s="67"/>
      <c r="J26" s="91">
        <v>27372</v>
      </c>
      <c r="K26" s="51">
        <v>18926</v>
      </c>
      <c r="L26" s="10"/>
      <c r="M26" s="10"/>
    </row>
    <row r="27" spans="2:13" ht="15.75" customHeight="1">
      <c r="B27" s="13" t="s">
        <v>56</v>
      </c>
      <c r="F27" s="34"/>
      <c r="G27" s="42"/>
      <c r="H27" s="70">
        <f>4681+2559</f>
        <v>7240</v>
      </c>
      <c r="I27" s="67"/>
      <c r="J27" s="91">
        <f>3729+2536</f>
        <v>6265</v>
      </c>
      <c r="K27" s="51"/>
      <c r="L27" s="10"/>
      <c r="M27" s="10"/>
    </row>
    <row r="28" spans="2:13" ht="15.75" customHeight="1">
      <c r="B28" s="13" t="s">
        <v>36</v>
      </c>
      <c r="C28" s="1">
        <v>711</v>
      </c>
      <c r="E28" s="1">
        <v>584</v>
      </c>
      <c r="F28" s="34"/>
      <c r="G28" s="42"/>
      <c r="H28" s="70">
        <f>1010+846</f>
        <v>1856</v>
      </c>
      <c r="I28" s="67"/>
      <c r="J28" s="91">
        <f>1790+674</f>
        <v>2464</v>
      </c>
      <c r="K28" s="51">
        <v>1518</v>
      </c>
      <c r="L28" s="10"/>
      <c r="M28" s="10"/>
    </row>
    <row r="29" spans="3:13" ht="15.75" customHeight="1">
      <c r="C29" s="3">
        <f>SUM(C25:C28)</f>
        <v>25392</v>
      </c>
      <c r="E29" s="3">
        <f>SUM(E25:E28)</f>
        <v>20108</v>
      </c>
      <c r="F29" s="35"/>
      <c r="G29" s="42"/>
      <c r="H29" s="124">
        <f>SUM(H25:H28)</f>
        <v>53525</v>
      </c>
      <c r="I29" s="60"/>
      <c r="J29" s="126">
        <f>SUM(J25:J28)</f>
        <v>51463</v>
      </c>
      <c r="K29" s="37">
        <f>SUM(K25:K28)</f>
        <v>30347</v>
      </c>
      <c r="L29" s="10"/>
      <c r="M29" s="10"/>
    </row>
    <row r="30" spans="3:13" ht="15.75" customHeight="1">
      <c r="C30" s="3"/>
      <c r="E30" s="3"/>
      <c r="F30" s="35"/>
      <c r="G30" s="42"/>
      <c r="H30" s="125"/>
      <c r="I30" s="60"/>
      <c r="J30" s="127"/>
      <c r="K30" s="37"/>
      <c r="L30" s="10"/>
      <c r="M30" s="10"/>
    </row>
    <row r="31" spans="3:13" ht="15.75" customHeight="1">
      <c r="C31" s="3"/>
      <c r="E31" s="3"/>
      <c r="F31" s="35"/>
      <c r="G31" s="42"/>
      <c r="H31" s="60"/>
      <c r="I31" s="60"/>
      <c r="J31" s="76"/>
      <c r="K31" s="37"/>
      <c r="L31" s="10"/>
      <c r="M31" s="10"/>
    </row>
    <row r="32" spans="1:13" ht="15.75" customHeight="1" thickBot="1">
      <c r="A32" s="15" t="s">
        <v>72</v>
      </c>
      <c r="C32" s="3"/>
      <c r="E32" s="3"/>
      <c r="F32" s="35"/>
      <c r="G32" s="42"/>
      <c r="H32" s="73">
        <f>H22+H29</f>
        <v>124673</v>
      </c>
      <c r="I32" s="60"/>
      <c r="J32" s="73">
        <f>J22+J29</f>
        <v>123107</v>
      </c>
      <c r="K32" s="37"/>
      <c r="L32" s="10"/>
      <c r="M32" s="10"/>
    </row>
    <row r="33" spans="3:13" ht="15.75" customHeight="1" thickTop="1">
      <c r="C33" s="3"/>
      <c r="E33" s="3"/>
      <c r="F33" s="35"/>
      <c r="G33" s="42"/>
      <c r="H33" s="60"/>
      <c r="I33" s="60"/>
      <c r="J33" s="76"/>
      <c r="K33" s="37"/>
      <c r="L33" s="10"/>
      <c r="M33" s="10"/>
    </row>
    <row r="34" spans="3:13" ht="15.75" customHeight="1">
      <c r="C34" s="3"/>
      <c r="E34" s="3"/>
      <c r="F34" s="35"/>
      <c r="G34" s="42"/>
      <c r="H34" s="60"/>
      <c r="I34" s="60"/>
      <c r="J34" s="76"/>
      <c r="K34" s="37"/>
      <c r="L34" s="10"/>
      <c r="M34" s="10"/>
    </row>
    <row r="35" spans="1:11" ht="15.75" customHeight="1">
      <c r="A35" s="15" t="s">
        <v>73</v>
      </c>
      <c r="F35" s="34"/>
      <c r="G35" s="6"/>
      <c r="H35" s="66"/>
      <c r="I35" s="67"/>
      <c r="J35" s="78"/>
      <c r="K35" s="5"/>
    </row>
    <row r="36" spans="1:11" ht="15.75" customHeight="1">
      <c r="A36" s="15" t="s">
        <v>74</v>
      </c>
      <c r="F36" s="34"/>
      <c r="G36" s="6"/>
      <c r="H36" s="66"/>
      <c r="I36" s="67"/>
      <c r="J36" s="78"/>
      <c r="K36" s="5"/>
    </row>
    <row r="37" spans="1:11" ht="15.75" customHeight="1">
      <c r="A37" s="1" t="s">
        <v>10</v>
      </c>
      <c r="C37" s="1">
        <v>19910</v>
      </c>
      <c r="E37" s="1">
        <v>19910</v>
      </c>
      <c r="F37" s="34"/>
      <c r="G37" s="6"/>
      <c r="H37" s="66">
        <f>41811</f>
        <v>41811</v>
      </c>
      <c r="I37" s="67"/>
      <c r="J37" s="78">
        <f>41811</f>
        <v>41811</v>
      </c>
      <c r="K37" s="5">
        <v>19910</v>
      </c>
    </row>
    <row r="38" spans="1:11" ht="15.75" customHeight="1">
      <c r="A38" s="4" t="s">
        <v>15</v>
      </c>
      <c r="F38" s="34"/>
      <c r="G38" s="6"/>
      <c r="H38" s="67">
        <f>equity!G27+equity!I27</f>
        <v>8441</v>
      </c>
      <c r="I38" s="67"/>
      <c r="J38" s="77">
        <f>equity!G20+equity!I20</f>
        <v>8211</v>
      </c>
      <c r="K38" s="5">
        <v>0</v>
      </c>
    </row>
    <row r="39" spans="1:11" ht="15.75" customHeight="1">
      <c r="A39" s="4"/>
      <c r="F39" s="34"/>
      <c r="G39" s="6"/>
      <c r="H39" s="68"/>
      <c r="I39" s="67"/>
      <c r="J39" s="89"/>
      <c r="K39" s="5"/>
    </row>
    <row r="40" spans="1:11" ht="15.75" customHeight="1">
      <c r="A40" s="11" t="s">
        <v>16</v>
      </c>
      <c r="F40" s="34"/>
      <c r="G40" s="6"/>
      <c r="H40" s="67">
        <f>SUM(H37:H39)</f>
        <v>50252</v>
      </c>
      <c r="I40" s="67"/>
      <c r="J40" s="77">
        <f>SUM(J37:J38)</f>
        <v>50022</v>
      </c>
      <c r="K40" s="5"/>
    </row>
    <row r="41" spans="1:11" ht="15.75" customHeight="1">
      <c r="A41" s="11"/>
      <c r="F41" s="34"/>
      <c r="G41" s="6"/>
      <c r="H41" s="66"/>
      <c r="I41" s="67"/>
      <c r="J41" s="78"/>
      <c r="K41" s="5"/>
    </row>
    <row r="42" spans="1:11" ht="16.5" customHeight="1">
      <c r="A42" s="15" t="s">
        <v>23</v>
      </c>
      <c r="C42" s="1">
        <v>697</v>
      </c>
      <c r="E42" s="1">
        <v>364</v>
      </c>
      <c r="F42" s="34"/>
      <c r="G42" s="6"/>
      <c r="H42" s="78">
        <f>equity!M27</f>
        <v>5111</v>
      </c>
      <c r="I42" s="67"/>
      <c r="J42" s="78">
        <v>5284</v>
      </c>
      <c r="K42" s="5">
        <v>1051</v>
      </c>
    </row>
    <row r="43" spans="1:11" ht="16.5" customHeight="1">
      <c r="A43" s="4"/>
      <c r="F43" s="34"/>
      <c r="G43" s="6"/>
      <c r="H43" s="66"/>
      <c r="I43" s="67"/>
      <c r="J43" s="78"/>
      <c r="K43" s="5"/>
    </row>
    <row r="44" spans="1:11" ht="16.5" customHeight="1">
      <c r="A44" s="15" t="s">
        <v>75</v>
      </c>
      <c r="F44" s="34"/>
      <c r="G44" s="6"/>
      <c r="H44" s="118">
        <f>H42+H40</f>
        <v>55363</v>
      </c>
      <c r="I44" s="67"/>
      <c r="J44" s="118">
        <f>J42+J40</f>
        <v>55306</v>
      </c>
      <c r="K44" s="5"/>
    </row>
    <row r="45" spans="1:11" ht="16.5" customHeight="1">
      <c r="A45" s="4"/>
      <c r="F45" s="34"/>
      <c r="G45" s="6"/>
      <c r="H45" s="66"/>
      <c r="I45" s="67"/>
      <c r="J45" s="78"/>
      <c r="K45" s="5"/>
    </row>
    <row r="46" spans="1:11" ht="15.75" customHeight="1">
      <c r="A46" s="15" t="s">
        <v>76</v>
      </c>
      <c r="C46" s="1">
        <v>9361</v>
      </c>
      <c r="E46" s="1">
        <v>10846</v>
      </c>
      <c r="F46" s="34"/>
      <c r="G46" s="6"/>
      <c r="H46" s="67"/>
      <c r="I46" s="67"/>
      <c r="J46" s="77"/>
      <c r="K46" s="5">
        <v>8674</v>
      </c>
    </row>
    <row r="47" spans="2:11" ht="15.75" customHeight="1">
      <c r="B47" s="4" t="s">
        <v>37</v>
      </c>
      <c r="F47" s="35" t="s">
        <v>41</v>
      </c>
      <c r="G47" s="6"/>
      <c r="H47" s="69">
        <f>947+8194</f>
        <v>9141</v>
      </c>
      <c r="I47" s="67"/>
      <c r="J47" s="90">
        <f>988+10495</f>
        <v>11483</v>
      </c>
      <c r="K47" s="5"/>
    </row>
    <row r="48" spans="2:11" ht="15.75" customHeight="1">
      <c r="B48" s="4" t="s">
        <v>88</v>
      </c>
      <c r="F48" s="34"/>
      <c r="G48" s="6"/>
      <c r="H48" s="70">
        <v>2919</v>
      </c>
      <c r="I48" s="67"/>
      <c r="J48" s="91">
        <v>2919</v>
      </c>
      <c r="K48" s="5"/>
    </row>
    <row r="49" spans="2:11" ht="15.75" customHeight="1">
      <c r="B49" s="4"/>
      <c r="F49" s="34"/>
      <c r="G49" s="6"/>
      <c r="H49" s="70"/>
      <c r="I49" s="67"/>
      <c r="J49" s="91"/>
      <c r="K49" s="5"/>
    </row>
    <row r="50" spans="2:11" ht="15.75" customHeight="1">
      <c r="B50" s="4"/>
      <c r="F50" s="34"/>
      <c r="G50" s="6"/>
      <c r="H50" s="120">
        <f>SUM(H47:H48)</f>
        <v>12060</v>
      </c>
      <c r="I50" s="67"/>
      <c r="J50" s="122">
        <f>SUM(J47:J48)</f>
        <v>14402</v>
      </c>
      <c r="K50" s="5"/>
    </row>
    <row r="51" spans="2:11" ht="15.75" customHeight="1">
      <c r="B51" s="4"/>
      <c r="F51" s="34"/>
      <c r="G51" s="6"/>
      <c r="H51" s="70"/>
      <c r="I51" s="67"/>
      <c r="J51" s="91"/>
      <c r="K51" s="5"/>
    </row>
    <row r="52" spans="1:11" ht="15.75" customHeight="1">
      <c r="A52" s="15" t="s">
        <v>9</v>
      </c>
      <c r="F52" s="34"/>
      <c r="G52" s="42"/>
      <c r="H52" s="70"/>
      <c r="I52" s="67"/>
      <c r="J52" s="91"/>
      <c r="K52" s="5"/>
    </row>
    <row r="53" spans="2:12" ht="15.75" customHeight="1">
      <c r="B53" s="13" t="s">
        <v>57</v>
      </c>
      <c r="C53" s="1">
        <v>7774</v>
      </c>
      <c r="E53" s="1">
        <v>4688</v>
      </c>
      <c r="F53" s="34"/>
      <c r="G53" s="6"/>
      <c r="H53" s="71">
        <v>20041</v>
      </c>
      <c r="I53" s="65"/>
      <c r="J53" s="92">
        <v>19575</v>
      </c>
      <c r="K53" s="51"/>
      <c r="L53" s="10"/>
    </row>
    <row r="54" spans="2:12" ht="15.75" customHeight="1">
      <c r="B54" s="13" t="s">
        <v>58</v>
      </c>
      <c r="F54" s="34"/>
      <c r="G54" s="6"/>
      <c r="H54" s="71">
        <v>5619</v>
      </c>
      <c r="I54" s="65"/>
      <c r="J54" s="92">
        <f>4314+102</f>
        <v>4416</v>
      </c>
      <c r="K54" s="51"/>
      <c r="L54" s="10"/>
    </row>
    <row r="55" spans="2:12" ht="15.75" customHeight="1">
      <c r="B55" s="13" t="s">
        <v>37</v>
      </c>
      <c r="C55" s="1">
        <v>5531</v>
      </c>
      <c r="E55" s="1">
        <v>1769</v>
      </c>
      <c r="F55" s="35" t="s">
        <v>41</v>
      </c>
      <c r="G55" s="6"/>
      <c r="H55" s="71">
        <f>30268+1272</f>
        <v>31540</v>
      </c>
      <c r="I55" s="65"/>
      <c r="J55" s="92">
        <f>28116+1292</f>
        <v>29408</v>
      </c>
      <c r="K55" s="51"/>
      <c r="L55" s="10"/>
    </row>
    <row r="56" spans="2:12" ht="15.75" customHeight="1">
      <c r="B56" s="13" t="s">
        <v>87</v>
      </c>
      <c r="C56" s="1">
        <v>997</v>
      </c>
      <c r="E56" s="1">
        <v>602</v>
      </c>
      <c r="F56" s="34"/>
      <c r="G56" s="6"/>
      <c r="H56" s="70">
        <v>50</v>
      </c>
      <c r="I56" s="67"/>
      <c r="J56" s="91">
        <v>0</v>
      </c>
      <c r="K56" s="51"/>
      <c r="L56" s="10"/>
    </row>
    <row r="57" spans="2:12" ht="15.75" customHeight="1">
      <c r="B57" s="13"/>
      <c r="F57" s="34"/>
      <c r="G57" s="6"/>
      <c r="H57" s="70"/>
      <c r="I57" s="67"/>
      <c r="J57" s="91"/>
      <c r="K57" s="51"/>
      <c r="L57" s="10"/>
    </row>
    <row r="58" spans="3:12" ht="15.75" customHeight="1">
      <c r="C58" s="3">
        <f>SUM(C53:C56)</f>
        <v>14302</v>
      </c>
      <c r="E58" s="3">
        <f>SUM(E53:E56)</f>
        <v>7059</v>
      </c>
      <c r="F58" s="35"/>
      <c r="G58" s="6"/>
      <c r="H58" s="121">
        <f>SUM(H53:H56)</f>
        <v>57250</v>
      </c>
      <c r="I58" s="65"/>
      <c r="J58" s="123">
        <f>SUM(J53:J56)</f>
        <v>53399</v>
      </c>
      <c r="K58" s="37">
        <f>SUM(K37:K48)</f>
        <v>29635</v>
      </c>
      <c r="L58" s="10"/>
    </row>
    <row r="59" spans="1:11" s="10" customFormat="1" ht="13.5" customHeight="1">
      <c r="A59" s="1"/>
      <c r="B59" s="1"/>
      <c r="C59" s="1"/>
      <c r="D59" s="1"/>
      <c r="E59" s="1"/>
      <c r="F59" s="34"/>
      <c r="G59" s="6"/>
      <c r="H59" s="72"/>
      <c r="I59" s="67"/>
      <c r="J59" s="119"/>
      <c r="K59" s="37"/>
    </row>
    <row r="60" spans="1:11" s="10" customFormat="1" ht="15" customHeight="1">
      <c r="A60" s="75" t="s">
        <v>77</v>
      </c>
      <c r="C60" s="37"/>
      <c r="E60" s="37"/>
      <c r="F60" s="35"/>
      <c r="G60" s="42"/>
      <c r="H60" s="62">
        <f>H58+H50</f>
        <v>69310</v>
      </c>
      <c r="I60" s="65"/>
      <c r="J60" s="62">
        <f>J58+J50</f>
        <v>67801</v>
      </c>
      <c r="K60" s="37"/>
    </row>
    <row r="61" spans="1:11" s="10" customFormat="1" ht="15" customHeight="1">
      <c r="A61" s="75"/>
      <c r="C61" s="37"/>
      <c r="E61" s="37"/>
      <c r="F61" s="35"/>
      <c r="G61" s="42"/>
      <c r="H61" s="65"/>
      <c r="I61" s="65"/>
      <c r="J61" s="65"/>
      <c r="K61" s="37"/>
    </row>
    <row r="62" spans="1:11" s="10" customFormat="1" ht="15" customHeight="1" thickBot="1">
      <c r="A62" s="75" t="s">
        <v>78</v>
      </c>
      <c r="C62" s="37"/>
      <c r="E62" s="37"/>
      <c r="F62" s="35"/>
      <c r="G62" s="42"/>
      <c r="H62" s="117">
        <f>H60+H44</f>
        <v>124673</v>
      </c>
      <c r="I62" s="65"/>
      <c r="J62" s="117">
        <f>J60+J44</f>
        <v>123107</v>
      </c>
      <c r="K62" s="37"/>
    </row>
    <row r="63" spans="1:11" s="10" customFormat="1" ht="15" customHeight="1" thickTop="1">
      <c r="A63" s="75"/>
      <c r="C63" s="37"/>
      <c r="E63" s="37"/>
      <c r="F63" s="35"/>
      <c r="G63" s="42"/>
      <c r="H63" s="65"/>
      <c r="I63" s="65"/>
      <c r="J63" s="65"/>
      <c r="K63" s="37"/>
    </row>
    <row r="64" spans="3:11" s="10" customFormat="1" ht="15">
      <c r="C64" s="37"/>
      <c r="E64" s="37"/>
      <c r="F64" s="35"/>
      <c r="G64" s="42"/>
      <c r="H64" s="146"/>
      <c r="I64" s="147"/>
      <c r="J64" s="146"/>
      <c r="K64" s="37"/>
    </row>
    <row r="65" spans="1:11" s="79" customFormat="1" ht="15">
      <c r="A65" s="81" t="s">
        <v>60</v>
      </c>
      <c r="C65" s="81"/>
      <c r="E65" s="81"/>
      <c r="F65" s="111"/>
      <c r="G65" s="148"/>
      <c r="H65" s="149">
        <f>(H40)/H37</f>
        <v>1.2018846714979312</v>
      </c>
      <c r="I65" s="84"/>
      <c r="J65" s="149">
        <f>(J40)/J37</f>
        <v>1.1963837267704671</v>
      </c>
      <c r="K65" s="81"/>
    </row>
    <row r="66" spans="3:11" s="10" customFormat="1" ht="15">
      <c r="C66" s="37"/>
      <c r="E66" s="37"/>
      <c r="F66" s="35"/>
      <c r="G66" s="42"/>
      <c r="H66" s="65"/>
      <c r="I66" s="65"/>
      <c r="J66" s="84"/>
      <c r="K66" s="37"/>
    </row>
    <row r="67" spans="6:11" ht="15">
      <c r="F67" s="34"/>
      <c r="G67" s="6"/>
      <c r="K67" s="4">
        <v>208</v>
      </c>
    </row>
    <row r="68" spans="1:7" ht="15">
      <c r="A68" s="16" t="str">
        <f>'CF'!A36</f>
        <v>This statement should be read in conjunction with the notes set out on pages 5 to 12 of this interim</v>
      </c>
      <c r="F68" s="34"/>
      <c r="G68" s="6"/>
    </row>
    <row r="69" spans="1:7" ht="15">
      <c r="A69" s="16" t="str">
        <f>'CF'!A37</f>
        <v>financial report and the Company's audited financial statements for the year ended 31 March 2006.</v>
      </c>
      <c r="F69" s="34"/>
      <c r="G69" s="6"/>
    </row>
    <row r="70" spans="6:7" ht="15">
      <c r="F70" s="34"/>
      <c r="G70" s="6"/>
    </row>
    <row r="71" spans="6:7" ht="15">
      <c r="F71" s="34"/>
      <c r="G71" s="6"/>
    </row>
    <row r="72" spans="6:7" ht="15">
      <c r="F72" s="34"/>
      <c r="G72" s="6"/>
    </row>
    <row r="73" spans="6:7" ht="15">
      <c r="F73" s="34"/>
      <c r="G73" s="6"/>
    </row>
    <row r="74" spans="6:7" ht="15">
      <c r="F74" s="34"/>
      <c r="G74" s="6"/>
    </row>
    <row r="75" spans="6:7" ht="15">
      <c r="F75" s="34"/>
      <c r="G75" s="6"/>
    </row>
    <row r="76" spans="6:7" ht="15">
      <c r="F76" s="34"/>
      <c r="G76" s="6"/>
    </row>
    <row r="77" spans="6:7" ht="15">
      <c r="F77" s="34"/>
      <c r="G77" s="6"/>
    </row>
    <row r="78" spans="6:7" ht="15">
      <c r="F78" s="34"/>
      <c r="G78" s="6"/>
    </row>
    <row r="79" spans="6:7" ht="15">
      <c r="F79" s="34"/>
      <c r="G79" s="6"/>
    </row>
    <row r="80" spans="6:7" ht="15">
      <c r="F80" s="34"/>
      <c r="G80" s="6"/>
    </row>
    <row r="81" ht="15">
      <c r="F81" s="34"/>
    </row>
    <row r="82" ht="15">
      <c r="F82" s="34"/>
    </row>
    <row r="83" ht="15">
      <c r="F83" s="34"/>
    </row>
    <row r="84" ht="15">
      <c r="F84" s="34"/>
    </row>
    <row r="85" ht="15">
      <c r="F85" s="34"/>
    </row>
    <row r="86" ht="15">
      <c r="F86" s="34"/>
    </row>
    <row r="87" ht="15">
      <c r="F87" s="34"/>
    </row>
    <row r="88" ht="15">
      <c r="F88" s="34"/>
    </row>
    <row r="89" ht="15">
      <c r="F89" s="34"/>
    </row>
    <row r="90" ht="15">
      <c r="F90" s="34"/>
    </row>
    <row r="91" ht="15">
      <c r="F91" s="34"/>
    </row>
    <row r="92" ht="15">
      <c r="F92" s="34"/>
    </row>
    <row r="93" ht="15">
      <c r="F93" s="34"/>
    </row>
    <row r="94" ht="15">
      <c r="F94" s="34"/>
    </row>
    <row r="95" ht="15">
      <c r="F95" s="34"/>
    </row>
  </sheetData>
  <printOptions/>
  <pageMargins left="0.75" right="0.23" top="0.35" bottom="0.29" header="0.22" footer="0.16"/>
  <pageSetup fitToHeight="1" fitToWidth="1" horizontalDpi="300" verticalDpi="300" orientation="portrait" paperSize="9" scale="76" r:id="rId1"/>
  <headerFooter alignWithMargins="0">
    <oddFooter>&amp;R&amp;"Times New Roman,Regular"&amp;11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="75" zoomScaleNormal="75" workbookViewId="0" topLeftCell="A1">
      <pane xSplit="2" ySplit="14" topLeftCell="C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1" sqref="C41"/>
    </sheetView>
  </sheetViews>
  <sheetFormatPr defaultColWidth="9.140625" defaultRowHeight="12.75"/>
  <cols>
    <col min="1" max="1" width="3.7109375" style="16" customWidth="1"/>
    <col min="2" max="2" width="31.00390625" style="16" customWidth="1"/>
    <col min="3" max="3" width="15.8515625" style="17" customWidth="1"/>
    <col min="4" max="4" width="2.7109375" style="17" customWidth="1"/>
    <col min="5" max="5" width="15.8515625" style="95" customWidth="1"/>
    <col min="6" max="6" width="4.7109375" style="18" customWidth="1"/>
    <col min="7" max="7" width="15.57421875" style="18" customWidth="1"/>
    <col min="8" max="8" width="2.57421875" style="18" customWidth="1"/>
    <col min="9" max="9" width="15.7109375" style="95" customWidth="1"/>
    <col min="10" max="10" width="3.00390625" style="16" customWidth="1"/>
    <col min="11" max="11" width="9.140625" style="16" customWidth="1"/>
    <col min="12" max="12" width="11.140625" style="30" bestFit="1" customWidth="1"/>
    <col min="13" max="13" width="9.140625" style="16" customWidth="1"/>
    <col min="14" max="14" width="11.140625" style="30" bestFit="1" customWidth="1"/>
    <col min="15" max="250" width="9.140625" style="16" customWidth="1"/>
    <col min="251" max="16384" width="9.140625" style="19" customWidth="1"/>
  </cols>
  <sheetData>
    <row r="1" ht="15">
      <c r="A1" s="12" t="s">
        <v>22</v>
      </c>
    </row>
    <row r="2" ht="15">
      <c r="A2" s="11" t="s">
        <v>26</v>
      </c>
    </row>
    <row r="3" ht="15">
      <c r="A3" s="11" t="s">
        <v>27</v>
      </c>
    </row>
    <row r="4" ht="15">
      <c r="A4" s="12" t="s">
        <v>47</v>
      </c>
    </row>
    <row r="5" ht="15">
      <c r="A5" s="12"/>
    </row>
    <row r="6" ht="15">
      <c r="A6" s="15" t="s">
        <v>11</v>
      </c>
    </row>
    <row r="7" ht="15">
      <c r="A7" s="15" t="s">
        <v>68</v>
      </c>
    </row>
    <row r="8" ht="15">
      <c r="A8" s="4"/>
    </row>
    <row r="9" ht="15">
      <c r="A9" s="4" t="s">
        <v>28</v>
      </c>
    </row>
    <row r="10" spans="3:9" ht="15">
      <c r="C10" s="20"/>
      <c r="D10" s="20"/>
      <c r="E10" s="96"/>
      <c r="G10" s="21"/>
      <c r="H10" s="21"/>
      <c r="I10" s="96"/>
    </row>
    <row r="11" spans="3:9" ht="15">
      <c r="C11" s="22"/>
      <c r="D11" s="22" t="s">
        <v>29</v>
      </c>
      <c r="E11" s="97"/>
      <c r="G11"/>
      <c r="H11" s="22" t="s">
        <v>29</v>
      </c>
      <c r="I11" s="105"/>
    </row>
    <row r="12" spans="3:9" ht="15">
      <c r="C12" s="24" t="s">
        <v>92</v>
      </c>
      <c r="D12" s="24"/>
      <c r="E12" s="98" t="s">
        <v>93</v>
      </c>
      <c r="G12" s="25" t="str">
        <f>C12</f>
        <v>30/06/2006</v>
      </c>
      <c r="H12" s="25"/>
      <c r="I12" s="98" t="str">
        <f>E12</f>
        <v>30/06/2005</v>
      </c>
    </row>
    <row r="13" spans="3:9" ht="15">
      <c r="C13" s="22" t="s">
        <v>1</v>
      </c>
      <c r="D13" s="22"/>
      <c r="E13" s="97" t="s">
        <v>1</v>
      </c>
      <c r="F13" s="23"/>
      <c r="G13" s="23" t="s">
        <v>1</v>
      </c>
      <c r="H13" s="23"/>
      <c r="I13" s="97" t="s">
        <v>1</v>
      </c>
    </row>
    <row r="14" ht="15">
      <c r="I14" s="104"/>
    </row>
    <row r="15" spans="1:12" ht="15">
      <c r="A15" s="56" t="s">
        <v>2</v>
      </c>
      <c r="B15" s="19"/>
      <c r="C15" s="58">
        <f>G15</f>
        <v>26219</v>
      </c>
      <c r="D15" s="58"/>
      <c r="E15" s="58">
        <v>29430</v>
      </c>
      <c r="F15" s="58"/>
      <c r="G15" s="58">
        <v>26219</v>
      </c>
      <c r="H15" s="58"/>
      <c r="I15" s="58">
        <v>29430</v>
      </c>
      <c r="L15" s="17"/>
    </row>
    <row r="16" spans="1:12" ht="15">
      <c r="A16" s="27"/>
      <c r="B16" s="19"/>
      <c r="C16" s="58"/>
      <c r="D16" s="58"/>
      <c r="E16" s="58"/>
      <c r="F16" s="58"/>
      <c r="G16" s="58"/>
      <c r="H16" s="58"/>
      <c r="I16" s="58"/>
      <c r="L16" s="17"/>
    </row>
    <row r="17" spans="1:12" ht="15">
      <c r="A17" s="27" t="s">
        <v>30</v>
      </c>
      <c r="B17" s="19"/>
      <c r="C17" s="58">
        <f>G17</f>
        <v>-21292</v>
      </c>
      <c r="D17" s="58"/>
      <c r="E17" s="58">
        <v>-23596</v>
      </c>
      <c r="F17" s="58"/>
      <c r="G17" s="58">
        <v>-21292</v>
      </c>
      <c r="H17" s="58"/>
      <c r="I17" s="58">
        <v>-23596</v>
      </c>
      <c r="L17" s="17"/>
    </row>
    <row r="18" spans="1:12" ht="15">
      <c r="A18" s="27"/>
      <c r="B18" s="19"/>
      <c r="C18" s="59"/>
      <c r="D18" s="58"/>
      <c r="E18" s="100"/>
      <c r="F18" s="58"/>
      <c r="G18" s="59"/>
      <c r="H18" s="58"/>
      <c r="I18" s="100"/>
      <c r="L18" s="17"/>
    </row>
    <row r="19" spans="1:12" ht="20.25" customHeight="1">
      <c r="A19" s="56" t="s">
        <v>31</v>
      </c>
      <c r="B19" s="19"/>
      <c r="C19" s="60">
        <f>SUM(C15:C18)</f>
        <v>4927</v>
      </c>
      <c r="D19" s="58"/>
      <c r="E19" s="76">
        <f>SUM(E15:E18)</f>
        <v>5834</v>
      </c>
      <c r="F19" s="58"/>
      <c r="G19" s="60">
        <f>SUM(G15:G18)</f>
        <v>4927</v>
      </c>
      <c r="H19" s="58"/>
      <c r="I19" s="76">
        <f>SUM(I15:I18)</f>
        <v>5834</v>
      </c>
      <c r="L19" s="17"/>
    </row>
    <row r="20" spans="1:12" ht="15">
      <c r="A20" s="27"/>
      <c r="B20" s="19"/>
      <c r="C20" s="60"/>
      <c r="D20" s="58"/>
      <c r="E20" s="76"/>
      <c r="F20" s="58"/>
      <c r="G20" s="60"/>
      <c r="H20" s="58"/>
      <c r="I20" s="76"/>
      <c r="L20" s="17"/>
    </row>
    <row r="21" spans="1:9" ht="15">
      <c r="A21" s="16" t="s">
        <v>12</v>
      </c>
      <c r="B21" s="19"/>
      <c r="C21" s="58">
        <f>G21</f>
        <v>1476</v>
      </c>
      <c r="D21" s="58"/>
      <c r="E21" s="58">
        <v>327</v>
      </c>
      <c r="F21" s="61"/>
      <c r="G21" s="58">
        <v>1476</v>
      </c>
      <c r="H21" s="58"/>
      <c r="I21" s="17">
        <v>327</v>
      </c>
    </row>
    <row r="22" spans="2:12" ht="15">
      <c r="B22" s="19"/>
      <c r="C22" s="58"/>
      <c r="D22" s="58"/>
      <c r="E22" s="58"/>
      <c r="F22" s="61"/>
      <c r="G22" s="58"/>
      <c r="H22" s="58"/>
      <c r="L22" s="17"/>
    </row>
    <row r="23" spans="1:9" ht="15">
      <c r="A23" s="16" t="s">
        <v>53</v>
      </c>
      <c r="B23" s="19"/>
      <c r="C23" s="58">
        <f>G23</f>
        <v>-3310</v>
      </c>
      <c r="D23" s="58"/>
      <c r="E23" s="58">
        <v>-3485</v>
      </c>
      <c r="F23" s="61"/>
      <c r="G23" s="58">
        <v>-3310</v>
      </c>
      <c r="H23" s="58"/>
      <c r="I23" s="17">
        <v>-3485</v>
      </c>
    </row>
    <row r="24" spans="2:12" ht="15">
      <c r="B24" s="19"/>
      <c r="C24" s="58"/>
      <c r="D24" s="58"/>
      <c r="E24" s="58"/>
      <c r="F24" s="61"/>
      <c r="G24" s="58"/>
      <c r="H24" s="58"/>
      <c r="I24" s="58"/>
      <c r="L24" s="17"/>
    </row>
    <row r="25" spans="1:9" ht="15">
      <c r="A25" s="16" t="s">
        <v>33</v>
      </c>
      <c r="B25" s="19"/>
      <c r="C25" s="58">
        <f>G25</f>
        <v>-1928</v>
      </c>
      <c r="D25" s="58"/>
      <c r="E25" s="58">
        <v>-1979</v>
      </c>
      <c r="F25" s="61"/>
      <c r="G25" s="58">
        <v>-1928</v>
      </c>
      <c r="H25" s="58"/>
      <c r="I25" s="17">
        <v>-1979</v>
      </c>
    </row>
    <row r="26" spans="2:12" ht="15">
      <c r="B26" s="19"/>
      <c r="C26" s="58"/>
      <c r="D26" s="58"/>
      <c r="E26" s="58"/>
      <c r="F26" s="61"/>
      <c r="G26" s="58"/>
      <c r="H26" s="58"/>
      <c r="I26" s="58"/>
      <c r="L26" s="17"/>
    </row>
    <row r="27" spans="1:9" ht="15">
      <c r="A27" s="16" t="s">
        <v>32</v>
      </c>
      <c r="B27" s="19"/>
      <c r="C27" s="58">
        <f>G27</f>
        <v>-95</v>
      </c>
      <c r="D27" s="58"/>
      <c r="E27" s="58">
        <v>-94</v>
      </c>
      <c r="F27" s="61"/>
      <c r="G27" s="58">
        <v>-95</v>
      </c>
      <c r="H27" s="58"/>
      <c r="I27" s="17">
        <v>-94</v>
      </c>
    </row>
    <row r="28" spans="2:12" ht="15">
      <c r="B28" s="19"/>
      <c r="C28" s="58"/>
      <c r="D28" s="58"/>
      <c r="E28" s="58"/>
      <c r="F28" s="61"/>
      <c r="G28" s="58"/>
      <c r="H28" s="58"/>
      <c r="I28" s="58"/>
      <c r="L28" s="17"/>
    </row>
    <row r="29" spans="1:12" ht="15">
      <c r="A29" s="16" t="s">
        <v>13</v>
      </c>
      <c r="B29" s="19"/>
      <c r="C29" s="61">
        <f>G29</f>
        <v>-712</v>
      </c>
      <c r="D29" s="61"/>
      <c r="E29" s="61">
        <v>-567</v>
      </c>
      <c r="F29" s="61"/>
      <c r="G29" s="58">
        <v>-712</v>
      </c>
      <c r="H29" s="61"/>
      <c r="I29" s="58">
        <v>-567</v>
      </c>
      <c r="L29" s="17"/>
    </row>
    <row r="30" spans="3:12" ht="15">
      <c r="C30" s="62"/>
      <c r="D30" s="61"/>
      <c r="E30" s="101"/>
      <c r="F30" s="64"/>
      <c r="G30" s="63"/>
      <c r="H30" s="64"/>
      <c r="I30" s="101"/>
      <c r="L30" s="17"/>
    </row>
    <row r="31" spans="1:12" ht="19.5" customHeight="1">
      <c r="A31" s="57" t="s">
        <v>99</v>
      </c>
      <c r="B31" s="19"/>
      <c r="C31" s="58">
        <f>SUM(C19:C29)</f>
        <v>358</v>
      </c>
      <c r="D31" s="58"/>
      <c r="E31" s="58">
        <f>SUM(E19:E29)</f>
        <v>36</v>
      </c>
      <c r="F31" s="61"/>
      <c r="G31" s="58">
        <f>SUM(G19:G29)</f>
        <v>358</v>
      </c>
      <c r="H31" s="58"/>
      <c r="I31" s="58">
        <f>SUM(I19:I29)</f>
        <v>36</v>
      </c>
      <c r="L31" s="17"/>
    </row>
    <row r="32" spans="2:12" ht="15">
      <c r="B32" s="19"/>
      <c r="C32" s="61"/>
      <c r="D32" s="61"/>
      <c r="E32" s="102"/>
      <c r="F32" s="61"/>
      <c r="G32" s="61"/>
      <c r="H32" s="61"/>
      <c r="I32" s="102"/>
      <c r="L32" s="17"/>
    </row>
    <row r="33" spans="2:12" ht="15" hidden="1">
      <c r="B33" s="19"/>
      <c r="C33" s="58"/>
      <c r="D33" s="58"/>
      <c r="E33" s="99"/>
      <c r="F33" s="61"/>
      <c r="G33" s="58"/>
      <c r="H33" s="58"/>
      <c r="I33" s="99"/>
      <c r="L33" s="17"/>
    </row>
    <row r="34" spans="1:12" ht="15">
      <c r="A34" s="16" t="s">
        <v>3</v>
      </c>
      <c r="B34" s="19"/>
      <c r="C34" s="65">
        <f>G34</f>
        <v>-249</v>
      </c>
      <c r="D34" s="65"/>
      <c r="E34" s="65">
        <v>-195</v>
      </c>
      <c r="F34" s="65"/>
      <c r="G34" s="58">
        <v>-249</v>
      </c>
      <c r="H34" s="65"/>
      <c r="I34" s="58">
        <v>-195</v>
      </c>
      <c r="L34" s="17"/>
    </row>
    <row r="35" spans="2:12" ht="15">
      <c r="B35" s="19"/>
      <c r="C35" s="59"/>
      <c r="D35" s="58"/>
      <c r="E35" s="100"/>
      <c r="F35" s="61"/>
      <c r="G35" s="59"/>
      <c r="H35" s="58"/>
      <c r="I35" s="100"/>
      <c r="L35" s="17"/>
    </row>
    <row r="36" spans="1:12" ht="19.5" customHeight="1" thickBot="1">
      <c r="A36" s="57" t="s">
        <v>67</v>
      </c>
      <c r="B36" s="19"/>
      <c r="C36" s="117">
        <f>SUM(C31:C34)</f>
        <v>109</v>
      </c>
      <c r="D36" s="61"/>
      <c r="E36" s="117">
        <f>SUM(E31:E34)</f>
        <v>-159</v>
      </c>
      <c r="F36" s="61"/>
      <c r="G36" s="117">
        <f>SUM(G31:G34)</f>
        <v>109</v>
      </c>
      <c r="H36" s="61"/>
      <c r="I36" s="117">
        <f>SUM(I31:I34)</f>
        <v>-159</v>
      </c>
      <c r="L36" s="17"/>
    </row>
    <row r="37" spans="2:9" ht="15.75" thickTop="1">
      <c r="B37" s="19"/>
      <c r="E37" s="85"/>
      <c r="F37" s="17"/>
      <c r="G37" s="17"/>
      <c r="H37" s="17"/>
      <c r="I37" s="85"/>
    </row>
    <row r="38" spans="2:9" ht="15">
      <c r="B38" s="19"/>
      <c r="E38" s="85"/>
      <c r="F38" s="17"/>
      <c r="G38" s="17"/>
      <c r="H38" s="17"/>
      <c r="I38" s="85"/>
    </row>
    <row r="39" spans="1:9" ht="15">
      <c r="A39" s="16" t="s">
        <v>61</v>
      </c>
      <c r="B39" s="19"/>
      <c r="E39" s="85"/>
      <c r="F39" s="17"/>
      <c r="G39" s="17"/>
      <c r="H39" s="17"/>
      <c r="I39" s="85"/>
    </row>
    <row r="40" spans="1:9" ht="15">
      <c r="A40" s="16" t="s">
        <v>62</v>
      </c>
      <c r="B40" s="19"/>
      <c r="C40" s="85">
        <f>C43-C41</f>
        <v>244</v>
      </c>
      <c r="E40" s="85">
        <v>-126</v>
      </c>
      <c r="F40" s="17"/>
      <c r="G40" s="85">
        <f>G43-G41</f>
        <v>244</v>
      </c>
      <c r="H40" s="17"/>
      <c r="I40" s="85">
        <f>I43-I41</f>
        <v>-126</v>
      </c>
    </row>
    <row r="41" spans="1:9" ht="15">
      <c r="A41" s="16" t="s">
        <v>63</v>
      </c>
      <c r="B41" s="19"/>
      <c r="C41" s="17">
        <v>-135</v>
      </c>
      <c r="E41" s="85">
        <v>-33</v>
      </c>
      <c r="F41" s="17"/>
      <c r="G41" s="17">
        <v>-135</v>
      </c>
      <c r="H41" s="17"/>
      <c r="I41" s="85">
        <v>-33</v>
      </c>
    </row>
    <row r="42" spans="2:9" ht="15">
      <c r="B42" s="19"/>
      <c r="E42" s="85"/>
      <c r="F42" s="17"/>
      <c r="G42" s="17"/>
      <c r="H42" s="17"/>
      <c r="I42" s="85"/>
    </row>
    <row r="43" spans="2:9" ht="15.75" thickBot="1">
      <c r="B43" s="19"/>
      <c r="C43" s="74">
        <f>C36</f>
        <v>109</v>
      </c>
      <c r="E43" s="74">
        <f>SUM(E40:E42)</f>
        <v>-159</v>
      </c>
      <c r="F43" s="17"/>
      <c r="G43" s="74">
        <f>G36</f>
        <v>109</v>
      </c>
      <c r="H43" s="17"/>
      <c r="I43" s="74">
        <f>I36</f>
        <v>-159</v>
      </c>
    </row>
    <row r="44" spans="2:9" ht="15.75" thickTop="1">
      <c r="B44" s="19"/>
      <c r="E44" s="85"/>
      <c r="F44" s="17"/>
      <c r="G44" s="17"/>
      <c r="H44" s="17"/>
      <c r="I44" s="85"/>
    </row>
    <row r="45" spans="2:9" ht="15">
      <c r="B45" s="19"/>
      <c r="E45" s="85"/>
      <c r="F45" s="17"/>
      <c r="G45" s="17"/>
      <c r="H45" s="17"/>
      <c r="I45" s="85"/>
    </row>
    <row r="46" spans="2:9" ht="15">
      <c r="B46" s="19"/>
      <c r="E46" s="85"/>
      <c r="F46" s="17"/>
      <c r="G46" s="17"/>
      <c r="H46" s="17"/>
      <c r="I46" s="85"/>
    </row>
    <row r="47" spans="1:9" ht="15">
      <c r="A47" s="57" t="s">
        <v>64</v>
      </c>
      <c r="B47" s="19"/>
      <c r="E47" s="85"/>
      <c r="F47" s="17"/>
      <c r="G47" s="17"/>
      <c r="H47" s="17"/>
      <c r="I47" s="85"/>
    </row>
    <row r="48" spans="1:9" ht="15">
      <c r="A48" s="57" t="s">
        <v>65</v>
      </c>
      <c r="B48" s="19"/>
      <c r="E48" s="85"/>
      <c r="F48" s="17"/>
      <c r="G48" s="17"/>
      <c r="H48" s="17"/>
      <c r="I48" s="85"/>
    </row>
    <row r="49" spans="1:9" ht="15">
      <c r="A49" s="16" t="s">
        <v>66</v>
      </c>
      <c r="B49" s="19"/>
      <c r="C49" s="28">
        <f>C40/BSH!H37*100</f>
        <v>0.5835784841309704</v>
      </c>
      <c r="D49" s="28"/>
      <c r="E49" s="28">
        <f>E40/BSH!J37*100</f>
        <v>-0.30135610246107486</v>
      </c>
      <c r="F49" s="28"/>
      <c r="G49" s="28">
        <f>G40/BSH!H37*100</f>
        <v>0.5835784841309704</v>
      </c>
      <c r="H49" s="28"/>
      <c r="I49" s="28">
        <f>I40/BSH!J37*100</f>
        <v>-0.30135610246107486</v>
      </c>
    </row>
    <row r="50" spans="2:9" ht="15">
      <c r="B50" s="19"/>
      <c r="E50" s="85"/>
      <c r="F50" s="17"/>
      <c r="G50" s="17"/>
      <c r="H50" s="17"/>
      <c r="I50" s="85"/>
    </row>
    <row r="51" spans="5:9" ht="15">
      <c r="E51" s="85"/>
      <c r="F51" s="17"/>
      <c r="G51" s="17"/>
      <c r="H51" s="17"/>
      <c r="I51" s="85"/>
    </row>
    <row r="52" spans="3:9" ht="15">
      <c r="C52" s="26"/>
      <c r="D52" s="26"/>
      <c r="E52" s="104"/>
      <c r="F52" s="17"/>
      <c r="G52" s="26"/>
      <c r="H52" s="26"/>
      <c r="I52" s="104"/>
    </row>
    <row r="53" spans="5:9" ht="15">
      <c r="E53" s="85"/>
      <c r="F53" s="17"/>
      <c r="G53" s="17"/>
      <c r="H53" s="17"/>
      <c r="I53" s="85"/>
    </row>
    <row r="54" spans="1:9" ht="15">
      <c r="A54" s="16" t="str">
        <f>'CF'!A36</f>
        <v>This statement should be read in conjunction with the notes set out on pages 5 to 12 of this interim</v>
      </c>
      <c r="C54" s="26"/>
      <c r="D54" s="26"/>
      <c r="E54" s="104"/>
      <c r="F54" s="17"/>
      <c r="G54" s="26"/>
      <c r="H54" s="26"/>
      <c r="I54" s="104"/>
    </row>
    <row r="55" spans="1:9" ht="15">
      <c r="A55" s="83" t="str">
        <f>'CF'!A37</f>
        <v>financial report and the Company's audited financial statements for the year ended 31 March 2006.</v>
      </c>
      <c r="E55" s="85"/>
      <c r="F55" s="17"/>
      <c r="G55" s="17"/>
      <c r="H55" s="17"/>
      <c r="I55" s="85"/>
    </row>
    <row r="56" spans="5:9" ht="15">
      <c r="E56" s="85"/>
      <c r="F56" s="17"/>
      <c r="G56" s="17"/>
      <c r="H56" s="17"/>
      <c r="I56" s="85"/>
    </row>
    <row r="57" spans="3:9" ht="15">
      <c r="C57" s="26"/>
      <c r="D57" s="26"/>
      <c r="E57" s="104"/>
      <c r="F57" s="17"/>
      <c r="G57" s="26"/>
      <c r="H57" s="26"/>
      <c r="I57" s="104"/>
    </row>
    <row r="58" spans="5:9" ht="15">
      <c r="E58" s="85"/>
      <c r="F58" s="17"/>
      <c r="G58" s="17"/>
      <c r="H58" s="17"/>
      <c r="I58" s="85"/>
    </row>
    <row r="59" spans="3:9" ht="15">
      <c r="C59" s="26"/>
      <c r="D59" s="26"/>
      <c r="E59" s="104"/>
      <c r="G59" s="26"/>
      <c r="H59" s="26"/>
      <c r="I59" s="104"/>
    </row>
    <row r="61" spans="3:9" ht="15">
      <c r="C61" s="26"/>
      <c r="D61" s="26"/>
      <c r="E61" s="104"/>
      <c r="F61" s="17"/>
      <c r="G61" s="26"/>
      <c r="H61" s="26"/>
      <c r="I61" s="104"/>
    </row>
    <row r="62" spans="5:9" ht="15">
      <c r="E62" s="85"/>
      <c r="F62" s="17"/>
      <c r="G62" s="17"/>
      <c r="H62" s="17"/>
      <c r="I62" s="85"/>
    </row>
    <row r="64" spans="3:9" ht="15">
      <c r="C64" s="26"/>
      <c r="D64" s="26"/>
      <c r="E64" s="104"/>
      <c r="F64" s="17"/>
      <c r="G64" s="26"/>
      <c r="H64" s="26"/>
      <c r="I64" s="104"/>
    </row>
    <row r="65" spans="3:9" ht="15">
      <c r="C65" s="26"/>
      <c r="D65" s="26"/>
      <c r="E65" s="104"/>
      <c r="F65" s="17"/>
      <c r="G65" s="26"/>
      <c r="H65" s="26"/>
      <c r="I65" s="104"/>
    </row>
    <row r="66" spans="3:9" ht="15">
      <c r="C66" s="26"/>
      <c r="D66" s="26"/>
      <c r="E66" s="104"/>
      <c r="F66" s="17"/>
      <c r="G66" s="26"/>
      <c r="H66" s="26"/>
      <c r="I66" s="104"/>
    </row>
    <row r="67" spans="5:9" ht="15">
      <c r="E67" s="85"/>
      <c r="F67" s="17"/>
      <c r="G67" s="17"/>
      <c r="H67" s="17"/>
      <c r="I67" s="85"/>
    </row>
    <row r="68" spans="5:9" ht="15">
      <c r="E68" s="85"/>
      <c r="F68" s="17"/>
      <c r="G68" s="17"/>
      <c r="H68" s="17"/>
      <c r="I68" s="85"/>
    </row>
    <row r="69" spans="3:9" ht="15">
      <c r="C69" s="26"/>
      <c r="D69" s="26"/>
      <c r="E69" s="104"/>
      <c r="F69" s="17"/>
      <c r="G69" s="26"/>
      <c r="H69" s="26"/>
      <c r="I69" s="104"/>
    </row>
    <row r="70" spans="5:9" ht="15">
      <c r="E70" s="85"/>
      <c r="F70" s="17"/>
      <c r="G70" s="17"/>
      <c r="H70" s="17"/>
      <c r="I70" s="85"/>
    </row>
    <row r="71" spans="5:9" ht="15">
      <c r="E71" s="85"/>
      <c r="F71" s="17"/>
      <c r="G71" s="17"/>
      <c r="H71" s="17"/>
      <c r="I71" s="85"/>
    </row>
    <row r="72" spans="3:9" ht="15">
      <c r="C72" s="26"/>
      <c r="D72" s="26"/>
      <c r="E72" s="104"/>
      <c r="F72" s="17"/>
      <c r="G72" s="26"/>
      <c r="H72" s="26"/>
      <c r="I72" s="104"/>
    </row>
    <row r="73" spans="5:9" ht="15">
      <c r="E73" s="85"/>
      <c r="F73" s="17"/>
      <c r="G73" s="17"/>
      <c r="H73" s="17"/>
      <c r="I73" s="85"/>
    </row>
    <row r="74" spans="5:9" ht="15">
      <c r="E74" s="85"/>
      <c r="F74" s="17"/>
      <c r="G74" s="17"/>
      <c r="H74" s="17"/>
      <c r="I74" s="85"/>
    </row>
    <row r="75" spans="3:9" ht="15">
      <c r="C75" s="28"/>
      <c r="D75" s="28"/>
      <c r="E75" s="103"/>
      <c r="F75" s="29"/>
      <c r="G75" s="28"/>
      <c r="H75" s="28"/>
      <c r="I75" s="103"/>
    </row>
    <row r="76" spans="3:9" ht="15">
      <c r="C76" s="26"/>
      <c r="D76" s="26"/>
      <c r="E76" s="104"/>
      <c r="F76" s="17"/>
      <c r="G76" s="26"/>
      <c r="H76" s="26"/>
      <c r="I76" s="104"/>
    </row>
    <row r="77" spans="5:9" ht="15">
      <c r="E77" s="85"/>
      <c r="F77" s="17"/>
      <c r="G77" s="17"/>
      <c r="H77" s="17"/>
      <c r="I77" s="85"/>
    </row>
    <row r="78" spans="5:9" ht="15">
      <c r="E78" s="85"/>
      <c r="F78" s="17"/>
      <c r="G78" s="17"/>
      <c r="H78" s="17"/>
      <c r="I78" s="85"/>
    </row>
    <row r="79" spans="3:9" ht="15">
      <c r="C79" s="26"/>
      <c r="D79" s="26"/>
      <c r="E79" s="104"/>
      <c r="F79" s="17"/>
      <c r="G79" s="26"/>
      <c r="H79" s="26"/>
      <c r="I79" s="104"/>
    </row>
    <row r="80" spans="3:9" ht="15">
      <c r="C80" s="26"/>
      <c r="D80" s="26"/>
      <c r="E80" s="104"/>
      <c r="F80" s="17"/>
      <c r="G80" s="26"/>
      <c r="H80" s="26"/>
      <c r="I80" s="104"/>
    </row>
    <row r="81" spans="5:9" ht="15">
      <c r="E81" s="85"/>
      <c r="F81" s="17"/>
      <c r="G81" s="17"/>
      <c r="H81" s="17"/>
      <c r="I81" s="85"/>
    </row>
    <row r="82" spans="5:9" ht="15">
      <c r="E82" s="85"/>
      <c r="F82" s="17"/>
      <c r="G82" s="17"/>
      <c r="H82" s="17"/>
      <c r="I82" s="85"/>
    </row>
    <row r="83" spans="3:9" ht="15">
      <c r="C83" s="30"/>
      <c r="D83" s="30"/>
      <c r="E83" s="85"/>
      <c r="F83" s="17"/>
      <c r="G83" s="30"/>
      <c r="H83" s="30"/>
      <c r="I83" s="85"/>
    </row>
    <row r="84" spans="5:9" ht="15">
      <c r="E84" s="85"/>
      <c r="F84" s="17"/>
      <c r="G84" s="17"/>
      <c r="H84" s="17"/>
      <c r="I84" s="85"/>
    </row>
    <row r="85" spans="5:9" ht="15">
      <c r="E85" s="85"/>
      <c r="F85" s="17"/>
      <c r="G85" s="17"/>
      <c r="H85" s="17"/>
      <c r="I85" s="85"/>
    </row>
    <row r="86" spans="5:9" ht="15">
      <c r="E86" s="85"/>
      <c r="F86" s="17"/>
      <c r="G86" s="17"/>
      <c r="H86" s="17"/>
      <c r="I86" s="85"/>
    </row>
    <row r="87" spans="5:9" ht="15">
      <c r="E87" s="85"/>
      <c r="F87" s="17"/>
      <c r="G87" s="17"/>
      <c r="H87" s="17"/>
      <c r="I87" s="85"/>
    </row>
    <row r="88" spans="5:9" ht="15">
      <c r="E88" s="85"/>
      <c r="F88" s="17"/>
      <c r="G88" s="17"/>
      <c r="H88" s="17"/>
      <c r="I88" s="85"/>
    </row>
    <row r="89" spans="5:9" ht="15">
      <c r="E89" s="85"/>
      <c r="F89" s="17"/>
      <c r="G89" s="17"/>
      <c r="H89" s="17"/>
      <c r="I89" s="85"/>
    </row>
  </sheetData>
  <printOptions/>
  <pageMargins left="0.34" right="0.3" top="0.71" bottom="0.23" header="0.5" footer="0.51"/>
  <pageSetup fitToHeight="1" fitToWidth="1" horizontalDpi="300" verticalDpi="300" orientation="portrait" paperSize="9" scale="92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workbookViewId="0" topLeftCell="A4">
      <pane xSplit="4" ySplit="9" topLeftCell="E43" activePane="bottomRight" state="frozen"/>
      <selection pane="topLeft" activeCell="A4" sqref="A4"/>
      <selection pane="topRight" activeCell="E4" sqref="E4"/>
      <selection pane="bottomLeft" activeCell="A13" sqref="A13"/>
      <selection pane="bottomRight" activeCell="A40" sqref="A40"/>
    </sheetView>
  </sheetViews>
  <sheetFormatPr defaultColWidth="9.140625" defaultRowHeight="12.75"/>
  <cols>
    <col min="1" max="1" width="39.71093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10.7109375" style="44" customWidth="1"/>
    <col min="6" max="6" width="3.8515625" style="44" customWidth="1"/>
    <col min="7" max="7" width="19.00390625" style="10" customWidth="1"/>
    <col min="8" max="8" width="3.28125" style="10" customWidth="1"/>
    <col min="9" max="9" width="14.140625" style="1" customWidth="1"/>
    <col min="10" max="10" width="3.140625" style="1" customWidth="1"/>
    <col min="11" max="11" width="11.00390625" style="1" customWidth="1"/>
    <col min="12" max="12" width="1.8515625" style="1" customWidth="1"/>
    <col min="13" max="13" width="9.140625" style="1" customWidth="1"/>
    <col min="14" max="14" width="1.421875" style="1" customWidth="1"/>
    <col min="15" max="16384" width="9.140625" style="1" customWidth="1"/>
  </cols>
  <sheetData>
    <row r="1" ht="15">
      <c r="A1" s="12" t="s">
        <v>22</v>
      </c>
    </row>
    <row r="2" ht="15">
      <c r="A2" s="11" t="s">
        <v>26</v>
      </c>
    </row>
    <row r="3" ht="15">
      <c r="A3" s="11" t="s">
        <v>27</v>
      </c>
    </row>
    <row r="4" ht="15">
      <c r="A4" s="12" t="s">
        <v>47</v>
      </c>
    </row>
    <row r="5" ht="15">
      <c r="A5" s="12"/>
    </row>
    <row r="6" ht="15">
      <c r="A6" s="15" t="s">
        <v>17</v>
      </c>
    </row>
    <row r="7" spans="1:7" ht="15.75">
      <c r="A7" s="15" t="s">
        <v>68</v>
      </c>
      <c r="G7" s="33"/>
    </row>
    <row r="9" ht="15">
      <c r="H9" s="35"/>
    </row>
    <row r="10" spans="5:15" ht="15">
      <c r="E10" s="151" t="s">
        <v>81</v>
      </c>
      <c r="F10" s="151"/>
      <c r="G10" s="151"/>
      <c r="H10" s="151"/>
      <c r="I10" s="151"/>
      <c r="J10" s="151"/>
      <c r="K10" s="151"/>
      <c r="M10" s="130" t="s">
        <v>82</v>
      </c>
      <c r="N10" s="130"/>
      <c r="O10" s="130" t="s">
        <v>21</v>
      </c>
    </row>
    <row r="11" spans="8:15" ht="15">
      <c r="H11" s="35"/>
      <c r="M11" s="130" t="s">
        <v>83</v>
      </c>
      <c r="N11" s="130"/>
      <c r="O11" s="130" t="s">
        <v>84</v>
      </c>
    </row>
    <row r="12" spans="5:9" s="15" customFormat="1" ht="14.25">
      <c r="E12" s="128"/>
      <c r="F12" s="128"/>
      <c r="G12" s="75" t="s">
        <v>79</v>
      </c>
      <c r="H12" s="129"/>
      <c r="I12" s="15" t="s">
        <v>80</v>
      </c>
    </row>
    <row r="13" ht="15">
      <c r="H13" s="35"/>
    </row>
    <row r="14" spans="7:8" s="130" customFormat="1" ht="14.25">
      <c r="G14" s="129" t="s">
        <v>24</v>
      </c>
      <c r="H14" s="131"/>
    </row>
    <row r="15" spans="1:9" s="130" customFormat="1" ht="14.25">
      <c r="A15" s="129"/>
      <c r="B15" s="129"/>
      <c r="C15" s="129"/>
      <c r="D15" s="129"/>
      <c r="E15" s="129" t="s">
        <v>42</v>
      </c>
      <c r="F15" s="129"/>
      <c r="G15" s="129" t="s">
        <v>25</v>
      </c>
      <c r="H15" s="129"/>
      <c r="I15" s="130" t="s">
        <v>19</v>
      </c>
    </row>
    <row r="16" spans="1:11" s="130" customFormat="1" ht="14.25">
      <c r="A16" s="129"/>
      <c r="B16" s="129"/>
      <c r="C16" s="129"/>
      <c r="D16" s="129"/>
      <c r="E16" s="129" t="s">
        <v>43</v>
      </c>
      <c r="F16" s="129"/>
      <c r="G16" s="129" t="s">
        <v>15</v>
      </c>
      <c r="H16" s="129"/>
      <c r="I16" s="130" t="s">
        <v>20</v>
      </c>
      <c r="K16" s="130" t="s">
        <v>21</v>
      </c>
    </row>
    <row r="17" spans="1:15" s="130" customFormat="1" ht="14.25">
      <c r="A17" s="129"/>
      <c r="B17" s="129"/>
      <c r="C17" s="129"/>
      <c r="D17" s="129"/>
      <c r="E17" s="130" t="s">
        <v>1</v>
      </c>
      <c r="G17" s="130" t="s">
        <v>1</v>
      </c>
      <c r="H17" s="129"/>
      <c r="I17" s="130" t="s">
        <v>1</v>
      </c>
      <c r="K17" s="130" t="s">
        <v>1</v>
      </c>
      <c r="M17" s="130" t="s">
        <v>1</v>
      </c>
      <c r="O17" s="130" t="s">
        <v>1</v>
      </c>
    </row>
    <row r="18" spans="1:10" ht="15">
      <c r="A18" s="37"/>
      <c r="B18" s="10"/>
      <c r="C18" s="10"/>
      <c r="D18" s="10"/>
      <c r="E18" s="36"/>
      <c r="F18" s="36"/>
      <c r="G18" s="32"/>
      <c r="H18" s="32"/>
      <c r="I18" s="47"/>
      <c r="J18" s="47"/>
    </row>
    <row r="19" spans="2:13" ht="15">
      <c r="B19" s="40"/>
      <c r="C19" s="41"/>
      <c r="D19" s="40"/>
      <c r="E19" s="80"/>
      <c r="F19" s="80"/>
      <c r="G19" s="80"/>
      <c r="H19" s="80"/>
      <c r="I19" s="80"/>
      <c r="J19" s="78"/>
      <c r="K19" s="78"/>
      <c r="L19" s="80"/>
      <c r="M19" s="80"/>
    </row>
    <row r="20" spans="1:15" ht="15">
      <c r="A20" s="37" t="s">
        <v>95</v>
      </c>
      <c r="B20" s="40"/>
      <c r="C20" s="41"/>
      <c r="D20" s="40"/>
      <c r="E20" s="132">
        <v>41811</v>
      </c>
      <c r="F20" s="132"/>
      <c r="G20" s="132">
        <v>-107</v>
      </c>
      <c r="H20" s="133"/>
      <c r="I20" s="132">
        <v>8318</v>
      </c>
      <c r="J20" s="134"/>
      <c r="K20" s="132">
        <f>SUM(E20:I20)</f>
        <v>50022</v>
      </c>
      <c r="L20" s="134"/>
      <c r="M20" s="134">
        <f>BSH!J42</f>
        <v>5284</v>
      </c>
      <c r="N20" s="135"/>
      <c r="O20" s="135">
        <f>K20+M20</f>
        <v>55306</v>
      </c>
    </row>
    <row r="21" spans="1:15" ht="15">
      <c r="A21" s="10"/>
      <c r="B21" s="10"/>
      <c r="C21" s="10"/>
      <c r="D21" s="10"/>
      <c r="E21" s="132"/>
      <c r="F21" s="132"/>
      <c r="G21" s="133"/>
      <c r="H21" s="133"/>
      <c r="I21" s="134"/>
      <c r="J21" s="134"/>
      <c r="K21" s="134"/>
      <c r="L21" s="134"/>
      <c r="M21" s="134"/>
      <c r="N21" s="135"/>
      <c r="O21" s="135"/>
    </row>
    <row r="22" spans="1:15" ht="15">
      <c r="A22" s="37" t="s">
        <v>44</v>
      </c>
      <c r="B22" s="10"/>
      <c r="C22" s="10"/>
      <c r="D22" s="10"/>
      <c r="E22" s="145">
        <v>0</v>
      </c>
      <c r="F22" s="145"/>
      <c r="G22" s="77">
        <v>0</v>
      </c>
      <c r="H22" s="133"/>
      <c r="I22" s="134">
        <f>'P&amp;L'!G40</f>
        <v>244</v>
      </c>
      <c r="J22" s="134"/>
      <c r="K22" s="133">
        <f>SUM(E22:J22)</f>
        <v>244</v>
      </c>
      <c r="L22" s="134"/>
      <c r="M22" s="134">
        <f>'P&amp;L'!C41</f>
        <v>-135</v>
      </c>
      <c r="N22" s="135"/>
      <c r="O22" s="135">
        <f>K22+M22</f>
        <v>109</v>
      </c>
    </row>
    <row r="23" spans="1:15" ht="15">
      <c r="A23" s="37"/>
      <c r="B23" s="10"/>
      <c r="C23" s="10"/>
      <c r="D23" s="10"/>
      <c r="E23" s="136"/>
      <c r="F23" s="136"/>
      <c r="G23" s="133"/>
      <c r="H23" s="133"/>
      <c r="I23" s="134"/>
      <c r="J23" s="134"/>
      <c r="K23" s="133"/>
      <c r="L23" s="134"/>
      <c r="M23" s="134"/>
      <c r="N23" s="135"/>
      <c r="O23" s="135"/>
    </row>
    <row r="24" spans="1:15" ht="15">
      <c r="A24" s="37" t="s">
        <v>45</v>
      </c>
      <c r="B24" s="10"/>
      <c r="C24" s="10"/>
      <c r="D24" s="10"/>
      <c r="E24" s="136"/>
      <c r="F24" s="136"/>
      <c r="G24" s="133"/>
      <c r="H24" s="133"/>
      <c r="I24" s="134"/>
      <c r="J24" s="134"/>
      <c r="K24" s="133"/>
      <c r="L24" s="134"/>
      <c r="M24" s="78"/>
      <c r="N24" s="135"/>
      <c r="O24" s="135"/>
    </row>
    <row r="25" spans="1:15" ht="15">
      <c r="A25" s="37" t="s">
        <v>46</v>
      </c>
      <c r="B25" s="10"/>
      <c r="C25" s="10"/>
      <c r="D25" s="10"/>
      <c r="E25" s="145">
        <v>0</v>
      </c>
      <c r="F25" s="136"/>
      <c r="G25" s="133">
        <v>-14</v>
      </c>
      <c r="H25" s="133"/>
      <c r="I25" s="77">
        <v>0</v>
      </c>
      <c r="J25" s="133"/>
      <c r="K25" s="133">
        <f>SUM(E25:J25)</f>
        <v>-14</v>
      </c>
      <c r="L25" s="134"/>
      <c r="M25" s="150">
        <v>-38</v>
      </c>
      <c r="N25" s="135"/>
      <c r="O25" s="135">
        <f>K25+M25</f>
        <v>-52</v>
      </c>
    </row>
    <row r="26" spans="1:15" ht="15">
      <c r="A26" s="39"/>
      <c r="B26" s="10"/>
      <c r="C26" s="10"/>
      <c r="D26" s="10"/>
      <c r="E26" s="136"/>
      <c r="F26" s="136"/>
      <c r="G26" s="133"/>
      <c r="H26" s="133"/>
      <c r="I26" s="134"/>
      <c r="J26" s="134"/>
      <c r="K26" s="134"/>
      <c r="L26" s="134"/>
      <c r="M26" s="134"/>
      <c r="N26" s="135"/>
      <c r="O26" s="135"/>
    </row>
    <row r="27" spans="1:15" ht="18" customHeight="1" thickBot="1">
      <c r="A27" s="75" t="s">
        <v>96</v>
      </c>
      <c r="B27" s="10"/>
      <c r="C27" s="10"/>
      <c r="D27" s="10"/>
      <c r="E27" s="137">
        <f>SUM(E20:E26)</f>
        <v>41811</v>
      </c>
      <c r="F27" s="136"/>
      <c r="G27" s="137">
        <f>SUM(G20:G26)</f>
        <v>-121</v>
      </c>
      <c r="H27" s="133"/>
      <c r="I27" s="137">
        <f>SUM(I20:I26)</f>
        <v>8562</v>
      </c>
      <c r="J27" s="136"/>
      <c r="K27" s="137">
        <f>SUM(K20:K26)</f>
        <v>50252</v>
      </c>
      <c r="L27" s="134"/>
      <c r="M27" s="139">
        <f>SUM(M20:M26)</f>
        <v>5111</v>
      </c>
      <c r="N27" s="135"/>
      <c r="O27" s="139">
        <f>SUM(O20:O26)</f>
        <v>55363</v>
      </c>
    </row>
    <row r="28" spans="1:15" ht="15.75" thickTop="1">
      <c r="A28" s="39"/>
      <c r="B28" s="10"/>
      <c r="C28" s="10"/>
      <c r="D28" s="10"/>
      <c r="E28" s="140"/>
      <c r="F28" s="140"/>
      <c r="G28" s="133"/>
      <c r="H28" s="133"/>
      <c r="I28" s="134"/>
      <c r="J28" s="134"/>
      <c r="K28" s="134"/>
      <c r="L28" s="134"/>
      <c r="M28" s="134"/>
      <c r="N28" s="135"/>
      <c r="O28" s="135"/>
    </row>
    <row r="29" spans="1:15" ht="15">
      <c r="A29" s="39"/>
      <c r="B29" s="10"/>
      <c r="C29" s="10"/>
      <c r="D29" s="10"/>
      <c r="E29" s="140"/>
      <c r="F29" s="140"/>
      <c r="G29" s="133"/>
      <c r="H29" s="133"/>
      <c r="I29" s="134"/>
      <c r="J29" s="134"/>
      <c r="K29" s="134"/>
      <c r="L29" s="135"/>
      <c r="M29" s="135"/>
      <c r="N29" s="135"/>
      <c r="O29" s="135"/>
    </row>
    <row r="30" spans="1:15" ht="15">
      <c r="A30" s="37"/>
      <c r="B30" s="10"/>
      <c r="C30" s="10"/>
      <c r="D30" s="10"/>
      <c r="E30" s="132"/>
      <c r="F30" s="132"/>
      <c r="G30" s="133"/>
      <c r="H30" s="133"/>
      <c r="I30" s="134"/>
      <c r="J30" s="134"/>
      <c r="K30" s="134"/>
      <c r="L30" s="135"/>
      <c r="M30" s="135"/>
      <c r="N30" s="135"/>
      <c r="O30" s="135"/>
    </row>
    <row r="31" spans="1:15" s="80" customFormat="1" ht="15">
      <c r="A31" s="37" t="s">
        <v>52</v>
      </c>
      <c r="B31" s="40"/>
      <c r="C31" s="41"/>
      <c r="D31" s="40"/>
      <c r="E31" s="132">
        <v>41811</v>
      </c>
      <c r="F31" s="133"/>
      <c r="G31" s="133">
        <v>-80</v>
      </c>
      <c r="H31" s="133"/>
      <c r="I31" s="134">
        <v>7722</v>
      </c>
      <c r="J31" s="134"/>
      <c r="K31" s="134">
        <f>SUM(E31:J31)</f>
        <v>49453</v>
      </c>
      <c r="L31" s="134"/>
      <c r="M31" s="134">
        <v>4207</v>
      </c>
      <c r="N31" s="134"/>
      <c r="O31" s="134">
        <f>K31+M31</f>
        <v>53660</v>
      </c>
    </row>
    <row r="32" spans="1:15" s="80" customFormat="1" ht="15">
      <c r="A32" s="10"/>
      <c r="B32" s="10"/>
      <c r="C32" s="10"/>
      <c r="D32" s="10"/>
      <c r="E32" s="132"/>
      <c r="F32" s="133"/>
      <c r="G32" s="133"/>
      <c r="H32" s="133"/>
      <c r="I32" s="134"/>
      <c r="J32" s="134"/>
      <c r="K32" s="134"/>
      <c r="L32" s="134"/>
      <c r="M32" s="134"/>
      <c r="N32" s="134"/>
      <c r="O32" s="134"/>
    </row>
    <row r="33" spans="1:15" s="80" customFormat="1" ht="15">
      <c r="A33" s="37" t="s">
        <v>44</v>
      </c>
      <c r="B33" s="10"/>
      <c r="C33" s="10"/>
      <c r="D33" s="10"/>
      <c r="E33" s="145">
        <v>0</v>
      </c>
      <c r="F33" s="77"/>
      <c r="G33" s="77">
        <v>0</v>
      </c>
      <c r="H33" s="133"/>
      <c r="I33" s="134">
        <f>'P&amp;L'!E40</f>
        <v>-126</v>
      </c>
      <c r="J33" s="134"/>
      <c r="K33" s="133">
        <f>SUM(E33:J33)</f>
        <v>-126</v>
      </c>
      <c r="L33" s="134"/>
      <c r="M33" s="134">
        <f>'P&amp;L'!E41</f>
        <v>-33</v>
      </c>
      <c r="N33" s="134"/>
      <c r="O33" s="134">
        <f>K33+M33</f>
        <v>-159</v>
      </c>
    </row>
    <row r="34" spans="1:15" s="80" customFormat="1" ht="15">
      <c r="A34" s="37"/>
      <c r="B34" s="10"/>
      <c r="C34" s="10"/>
      <c r="D34" s="10"/>
      <c r="E34" s="145"/>
      <c r="F34" s="77"/>
      <c r="G34" s="77"/>
      <c r="H34" s="133"/>
      <c r="I34" s="134"/>
      <c r="J34" s="134"/>
      <c r="K34" s="133"/>
      <c r="L34" s="134"/>
      <c r="M34" s="134"/>
      <c r="N34" s="134"/>
      <c r="O34" s="134"/>
    </row>
    <row r="35" spans="1:15" s="80" customFormat="1" ht="15">
      <c r="A35" s="37" t="s">
        <v>45</v>
      </c>
      <c r="B35" s="10"/>
      <c r="C35" s="10"/>
      <c r="D35" s="10"/>
      <c r="E35" s="136"/>
      <c r="F35" s="133"/>
      <c r="G35" s="133"/>
      <c r="H35" s="133"/>
      <c r="I35" s="134"/>
      <c r="J35" s="134"/>
      <c r="K35" s="133"/>
      <c r="L35" s="134"/>
      <c r="M35" s="134"/>
      <c r="N35" s="134"/>
      <c r="O35" s="134"/>
    </row>
    <row r="36" spans="1:15" s="80" customFormat="1" ht="15">
      <c r="A36" s="37" t="s">
        <v>46</v>
      </c>
      <c r="B36" s="10"/>
      <c r="C36" s="10"/>
      <c r="D36" s="10"/>
      <c r="E36" s="145">
        <v>0</v>
      </c>
      <c r="F36" s="133"/>
      <c r="G36" s="133">
        <v>63</v>
      </c>
      <c r="H36" s="133"/>
      <c r="I36" s="77">
        <v>0</v>
      </c>
      <c r="J36" s="133"/>
      <c r="K36" s="133">
        <f>SUM(E36:J36)</f>
        <v>63</v>
      </c>
      <c r="L36" s="134"/>
      <c r="M36" s="78">
        <v>-1</v>
      </c>
      <c r="N36" s="134"/>
      <c r="O36" s="134">
        <f>K36+M36</f>
        <v>62</v>
      </c>
    </row>
    <row r="37" spans="1:15" s="80" customFormat="1" ht="15">
      <c r="A37" s="37"/>
      <c r="B37" s="10"/>
      <c r="C37" s="10"/>
      <c r="D37" s="10"/>
      <c r="E37" s="145"/>
      <c r="F37" s="133"/>
      <c r="G37" s="133"/>
      <c r="H37" s="133"/>
      <c r="I37" s="77"/>
      <c r="J37" s="133"/>
      <c r="K37" s="133"/>
      <c r="L37" s="134"/>
      <c r="M37" s="78"/>
      <c r="N37" s="134"/>
      <c r="O37" s="134"/>
    </row>
    <row r="38" spans="1:15" s="80" customFormat="1" ht="15">
      <c r="A38" s="37" t="s">
        <v>100</v>
      </c>
      <c r="B38" s="10"/>
      <c r="C38" s="10"/>
      <c r="D38" s="10"/>
      <c r="E38" s="145"/>
      <c r="F38" s="133"/>
      <c r="G38" s="133"/>
      <c r="H38" s="133"/>
      <c r="I38" s="77"/>
      <c r="J38" s="133"/>
      <c r="K38" s="133"/>
      <c r="L38" s="134"/>
      <c r="M38" s="78"/>
      <c r="N38" s="134"/>
      <c r="O38" s="134"/>
    </row>
    <row r="39" spans="1:15" s="80" customFormat="1" ht="15">
      <c r="A39" s="81" t="s">
        <v>101</v>
      </c>
      <c r="B39" s="79"/>
      <c r="C39" s="79"/>
      <c r="D39" s="79"/>
      <c r="E39" s="145">
        <v>0</v>
      </c>
      <c r="F39" s="145"/>
      <c r="G39" s="145">
        <v>0</v>
      </c>
      <c r="H39" s="77"/>
      <c r="I39" s="145">
        <v>0</v>
      </c>
      <c r="J39" s="78"/>
      <c r="K39" s="145">
        <v>0</v>
      </c>
      <c r="L39" s="134"/>
      <c r="M39" s="134">
        <v>1330</v>
      </c>
      <c r="N39" s="134"/>
      <c r="O39" s="134">
        <f>K39+M39</f>
        <v>1330</v>
      </c>
    </row>
    <row r="40" spans="1:15" s="80" customFormat="1" ht="15">
      <c r="A40" s="81"/>
      <c r="B40" s="79"/>
      <c r="C40" s="79"/>
      <c r="D40" s="79"/>
      <c r="E40" s="136"/>
      <c r="F40" s="136"/>
      <c r="G40" s="133"/>
      <c r="H40" s="133"/>
      <c r="I40" s="134"/>
      <c r="J40" s="134"/>
      <c r="K40" s="134"/>
      <c r="L40" s="134"/>
      <c r="M40" s="134"/>
      <c r="N40" s="134"/>
      <c r="O40" s="134"/>
    </row>
    <row r="41" spans="1:15" s="80" customFormat="1" ht="17.25" customHeight="1" thickBot="1">
      <c r="A41" s="75" t="s">
        <v>94</v>
      </c>
      <c r="B41" s="79"/>
      <c r="C41" s="79"/>
      <c r="D41" s="79"/>
      <c r="E41" s="137">
        <f>SUM(E31:E39)</f>
        <v>41811</v>
      </c>
      <c r="F41" s="136"/>
      <c r="G41" s="137">
        <f>SUM(G31:G39)</f>
        <v>-17</v>
      </c>
      <c r="H41" s="133"/>
      <c r="I41" s="137">
        <f>SUM(I31:I39)</f>
        <v>7596</v>
      </c>
      <c r="J41" s="136"/>
      <c r="K41" s="138">
        <f>SUM(E41:J41)</f>
        <v>49390</v>
      </c>
      <c r="L41" s="134"/>
      <c r="M41" s="137">
        <f>SUM(M31:M39)</f>
        <v>5503</v>
      </c>
      <c r="N41" s="134"/>
      <c r="O41" s="137">
        <f>SUM(O31:O39)</f>
        <v>54893</v>
      </c>
    </row>
    <row r="42" spans="1:15" ht="15.75" thickTop="1">
      <c r="A42" s="10"/>
      <c r="B42" s="10"/>
      <c r="C42" s="10"/>
      <c r="D42" s="10"/>
      <c r="E42" s="140"/>
      <c r="F42" s="140"/>
      <c r="G42" s="133"/>
      <c r="H42" s="133"/>
      <c r="I42" s="134"/>
      <c r="J42" s="134"/>
      <c r="K42" s="134"/>
      <c r="L42" s="135"/>
      <c r="M42" s="135"/>
      <c r="N42" s="135"/>
      <c r="O42" s="135"/>
    </row>
    <row r="43" spans="1:15" ht="15">
      <c r="A43" s="10"/>
      <c r="B43" s="37"/>
      <c r="C43" s="10"/>
      <c r="D43" s="37"/>
      <c r="E43" s="140"/>
      <c r="F43" s="140"/>
      <c r="G43" s="141"/>
      <c r="H43" s="141"/>
      <c r="I43" s="134"/>
      <c r="J43" s="134"/>
      <c r="K43" s="134"/>
      <c r="L43" s="135"/>
      <c r="M43" s="135"/>
      <c r="N43" s="135"/>
      <c r="O43" s="135"/>
    </row>
    <row r="44" spans="1:15" ht="15">
      <c r="A44" s="10"/>
      <c r="B44" s="10"/>
      <c r="C44" s="10"/>
      <c r="D44" s="10"/>
      <c r="E44" s="140"/>
      <c r="F44" s="140"/>
      <c r="G44" s="133"/>
      <c r="H44" s="133"/>
      <c r="I44" s="134"/>
      <c r="J44" s="134"/>
      <c r="K44" s="134"/>
      <c r="L44" s="135"/>
      <c r="M44" s="135"/>
      <c r="N44" s="135"/>
      <c r="O44" s="135"/>
    </row>
    <row r="45" spans="5:15" ht="15">
      <c r="E45" s="142"/>
      <c r="F45" s="142"/>
      <c r="G45" s="133"/>
      <c r="H45" s="133"/>
      <c r="I45" s="134"/>
      <c r="J45" s="134"/>
      <c r="K45" s="134"/>
      <c r="L45" s="135"/>
      <c r="M45" s="135"/>
      <c r="N45" s="135"/>
      <c r="O45" s="135"/>
    </row>
    <row r="46" spans="1:15" ht="15">
      <c r="A46" s="16"/>
      <c r="E46" s="142"/>
      <c r="F46" s="142"/>
      <c r="G46" s="133"/>
      <c r="H46" s="133"/>
      <c r="I46" s="134"/>
      <c r="J46" s="134"/>
      <c r="K46" s="134"/>
      <c r="L46" s="135"/>
      <c r="M46" s="135"/>
      <c r="N46" s="135"/>
      <c r="O46" s="135"/>
    </row>
    <row r="47" spans="1:15" ht="15">
      <c r="A47" s="4"/>
      <c r="E47" s="142"/>
      <c r="F47" s="142"/>
      <c r="G47" s="133"/>
      <c r="H47" s="133"/>
      <c r="I47" s="134"/>
      <c r="J47" s="134"/>
      <c r="K47" s="134"/>
      <c r="L47" s="135"/>
      <c r="M47" s="135"/>
      <c r="N47" s="135"/>
      <c r="O47" s="135"/>
    </row>
    <row r="48" spans="1:15" ht="15">
      <c r="A48" s="16"/>
      <c r="E48" s="142"/>
      <c r="F48" s="142"/>
      <c r="G48" s="133"/>
      <c r="H48" s="133"/>
      <c r="I48" s="134"/>
      <c r="J48" s="134"/>
      <c r="K48" s="134"/>
      <c r="L48" s="135"/>
      <c r="M48" s="135"/>
      <c r="N48" s="135"/>
      <c r="O48" s="135"/>
    </row>
    <row r="49" spans="1:11" ht="15">
      <c r="A49" s="16" t="str">
        <f>'CF'!A36</f>
        <v>This statement should be read in conjunction with the notes set out on pages 5 to 12 of this interim</v>
      </c>
      <c r="E49" s="82"/>
      <c r="F49" s="82"/>
      <c r="G49" s="79"/>
      <c r="H49" s="79"/>
      <c r="I49" s="80"/>
      <c r="J49" s="80"/>
      <c r="K49" s="80"/>
    </row>
    <row r="50" spans="1:11" ht="15">
      <c r="A50" s="16" t="str">
        <f>'CF'!A37</f>
        <v>financial report and the Company's audited financial statements for the year ended 31 March 2006.</v>
      </c>
      <c r="E50" s="82"/>
      <c r="F50" s="82"/>
      <c r="G50" s="79"/>
      <c r="H50" s="79"/>
      <c r="I50" s="80"/>
      <c r="J50" s="80"/>
      <c r="K50" s="80"/>
    </row>
    <row r="51" spans="5:11" ht="15">
      <c r="E51" s="82"/>
      <c r="F51" s="82"/>
      <c r="G51" s="79"/>
      <c r="H51" s="79"/>
      <c r="I51" s="80"/>
      <c r="J51" s="80"/>
      <c r="K51" s="80"/>
    </row>
    <row r="52" spans="5:11" ht="15">
      <c r="E52" s="82"/>
      <c r="F52" s="82"/>
      <c r="G52" s="79"/>
      <c r="H52" s="79"/>
      <c r="I52" s="80"/>
      <c r="J52" s="80"/>
      <c r="K52" s="80"/>
    </row>
    <row r="53" spans="5:11" ht="15">
      <c r="E53" s="82"/>
      <c r="F53" s="82"/>
      <c r="G53" s="79"/>
      <c r="H53" s="79"/>
      <c r="I53" s="80"/>
      <c r="J53" s="80"/>
      <c r="K53" s="80"/>
    </row>
    <row r="54" spans="5:11" ht="15">
      <c r="E54" s="82"/>
      <c r="F54" s="82"/>
      <c r="G54" s="79"/>
      <c r="H54" s="79"/>
      <c r="I54" s="80"/>
      <c r="J54" s="80"/>
      <c r="K54" s="80"/>
    </row>
    <row r="55" spans="5:6" ht="15">
      <c r="E55" s="45"/>
      <c r="F55" s="45"/>
    </row>
    <row r="56" spans="5:6" ht="15">
      <c r="E56" s="45"/>
      <c r="F56" s="45"/>
    </row>
    <row r="57" spans="5:6" ht="15">
      <c r="E57" s="45"/>
      <c r="F57" s="45"/>
    </row>
    <row r="58" spans="5:6" ht="15">
      <c r="E58" s="45"/>
      <c r="F58" s="45"/>
    </row>
  </sheetData>
  <mergeCells count="1">
    <mergeCell ref="E10:K10"/>
  </mergeCells>
  <printOptions/>
  <pageMargins left="0.34" right="0.27" top="0.8" bottom="1" header="0.5" footer="0.7"/>
  <pageSetup fitToHeight="1" fitToWidth="1" horizontalDpi="600" verticalDpi="600" orientation="portrait" paperSize="9" scale="78" r:id="rId2"/>
  <headerFooter alignWithMargins="0">
    <oddFooter>&amp;R&amp;"Times New Roman,Regular"&amp;11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75" zoomScaleNormal="75" workbookViewId="0" topLeftCell="A19">
      <selection activeCell="A38" sqref="A38"/>
    </sheetView>
  </sheetViews>
  <sheetFormatPr defaultColWidth="9.140625" defaultRowHeight="12.75"/>
  <cols>
    <col min="1" max="1" width="3.574218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50.57421875" style="44" customWidth="1"/>
    <col min="6" max="6" width="14.00390625" style="86" customWidth="1"/>
    <col min="7" max="7" width="6.421875" style="79" customWidth="1"/>
    <col min="8" max="8" width="14.00390625" style="47" customWidth="1"/>
    <col min="9" max="9" width="6.7109375" style="10" customWidth="1"/>
    <col min="10" max="10" width="3.140625" style="1" customWidth="1"/>
    <col min="11" max="16384" width="9.140625" style="1" customWidth="1"/>
  </cols>
  <sheetData>
    <row r="1" ht="15">
      <c r="A1" s="12" t="s">
        <v>22</v>
      </c>
    </row>
    <row r="2" ht="15">
      <c r="A2" s="11" t="s">
        <v>26</v>
      </c>
    </row>
    <row r="3" ht="15">
      <c r="A3" s="11" t="s">
        <v>27</v>
      </c>
    </row>
    <row r="4" ht="15">
      <c r="A4" s="12" t="s">
        <v>47</v>
      </c>
    </row>
    <row r="5" ht="15">
      <c r="A5" s="12"/>
    </row>
    <row r="6" ht="15">
      <c r="A6" s="15" t="s">
        <v>40</v>
      </c>
    </row>
    <row r="7" spans="1:8" ht="15.75">
      <c r="A7" s="15" t="s">
        <v>90</v>
      </c>
      <c r="F7" s="107"/>
      <c r="G7" s="108"/>
      <c r="H7" s="48"/>
    </row>
    <row r="9" ht="15">
      <c r="A9" s="4" t="s">
        <v>28</v>
      </c>
    </row>
    <row r="11" spans="6:8" ht="15">
      <c r="F11" s="109" t="s">
        <v>97</v>
      </c>
      <c r="H11" s="106" t="s">
        <v>97</v>
      </c>
    </row>
    <row r="12" spans="2:10" ht="15">
      <c r="B12" s="2" t="s">
        <v>4</v>
      </c>
      <c r="C12" s="2"/>
      <c r="D12" s="2" t="s">
        <v>4</v>
      </c>
      <c r="F12" s="87" t="s">
        <v>48</v>
      </c>
      <c r="G12" s="110"/>
      <c r="H12" s="106" t="s">
        <v>48</v>
      </c>
      <c r="I12" s="38"/>
      <c r="J12" s="7"/>
    </row>
    <row r="13" spans="2:10" ht="15">
      <c r="B13" s="2" t="s">
        <v>5</v>
      </c>
      <c r="C13" s="2"/>
      <c r="D13" s="2" t="s">
        <v>6</v>
      </c>
      <c r="F13" s="87" t="str">
        <f>'P&amp;L'!C12</f>
        <v>30/06/2006</v>
      </c>
      <c r="G13" s="111"/>
      <c r="H13" s="106" t="str">
        <f>'P&amp;L'!E12</f>
        <v>30/06/2005</v>
      </c>
      <c r="I13" s="35"/>
      <c r="J13" s="7"/>
    </row>
    <row r="14" spans="2:10" ht="15">
      <c r="B14" s="2" t="s">
        <v>1</v>
      </c>
      <c r="C14" s="2"/>
      <c r="D14" s="2" t="s">
        <v>1</v>
      </c>
      <c r="F14" s="88" t="s">
        <v>1</v>
      </c>
      <c r="G14" s="110"/>
      <c r="H14" s="50" t="s">
        <v>1</v>
      </c>
      <c r="I14" s="38"/>
      <c r="J14" s="7"/>
    </row>
    <row r="15" spans="2:10" ht="15">
      <c r="B15" s="2"/>
      <c r="C15" s="2"/>
      <c r="D15" s="2"/>
      <c r="F15" s="88"/>
      <c r="G15" s="110"/>
      <c r="H15" s="50"/>
      <c r="I15" s="38"/>
      <c r="J15" s="7"/>
    </row>
    <row r="16" spans="1:9" ht="15">
      <c r="A16" s="143" t="s">
        <v>54</v>
      </c>
      <c r="B16" s="10"/>
      <c r="C16" s="10"/>
      <c r="D16" s="10"/>
      <c r="E16" s="46"/>
      <c r="F16" s="112">
        <f>1295+56</f>
        <v>1351</v>
      </c>
      <c r="H16" s="32">
        <v>-1457</v>
      </c>
      <c r="I16" s="51"/>
    </row>
    <row r="17" spans="1:9" ht="15">
      <c r="A17" s="143" t="s">
        <v>49</v>
      </c>
      <c r="B17" s="10"/>
      <c r="C17" s="10"/>
      <c r="D17" s="10"/>
      <c r="E17" s="46"/>
      <c r="F17" s="112">
        <f>-1078</f>
        <v>-1078</v>
      </c>
      <c r="H17" s="32">
        <v>-1635</v>
      </c>
      <c r="I17" s="51"/>
    </row>
    <row r="18" spans="1:9" ht="15">
      <c r="A18" s="143" t="s">
        <v>51</v>
      </c>
      <c r="B18" s="10"/>
      <c r="C18" s="10"/>
      <c r="D18" s="10"/>
      <c r="E18" s="46"/>
      <c r="F18" s="113">
        <f>-2290</f>
        <v>-2290</v>
      </c>
      <c r="G18" s="81"/>
      <c r="H18" s="31">
        <v>2553</v>
      </c>
      <c r="I18" s="51"/>
    </row>
    <row r="19" spans="1:9" ht="15">
      <c r="A19" s="43"/>
      <c r="B19" s="10"/>
      <c r="C19" s="10"/>
      <c r="D19" s="10"/>
      <c r="E19" s="46"/>
      <c r="F19" s="115"/>
      <c r="H19" s="14"/>
      <c r="I19" s="51"/>
    </row>
    <row r="20" spans="1:9" ht="15">
      <c r="A20" s="75" t="s">
        <v>50</v>
      </c>
      <c r="B20" s="37"/>
      <c r="C20" s="10"/>
      <c r="D20" s="37"/>
      <c r="E20" s="46"/>
      <c r="F20" s="113">
        <f>F16+F17+F18</f>
        <v>-2017</v>
      </c>
      <c r="G20" s="81"/>
      <c r="H20" s="31">
        <f>H16+H17+H18</f>
        <v>-539</v>
      </c>
      <c r="I20" s="37"/>
    </row>
    <row r="21" spans="1:9" ht="15">
      <c r="A21" s="75"/>
      <c r="B21" s="37"/>
      <c r="C21" s="10"/>
      <c r="D21" s="37"/>
      <c r="E21" s="46"/>
      <c r="F21" s="113"/>
      <c r="G21" s="81"/>
      <c r="H21" s="31"/>
      <c r="I21" s="37"/>
    </row>
    <row r="22" spans="1:8" ht="15">
      <c r="A22" s="37" t="s">
        <v>98</v>
      </c>
      <c r="B22" s="10"/>
      <c r="C22" s="10"/>
      <c r="D22" s="10"/>
      <c r="E22" s="46"/>
      <c r="F22" s="112">
        <v>-1846</v>
      </c>
      <c r="H22" s="32">
        <v>712</v>
      </c>
    </row>
    <row r="23" spans="1:8" ht="15">
      <c r="A23" s="10"/>
      <c r="B23" s="10"/>
      <c r="C23" s="10"/>
      <c r="D23" s="10"/>
      <c r="E23" s="46"/>
      <c r="F23" s="112"/>
      <c r="H23" s="32"/>
    </row>
    <row r="24" spans="1:9" ht="18.75" customHeight="1" thickBot="1">
      <c r="A24" s="75" t="s">
        <v>59</v>
      </c>
      <c r="B24" s="37"/>
      <c r="C24" s="10"/>
      <c r="D24" s="37"/>
      <c r="E24" s="46"/>
      <c r="F24" s="116">
        <f>SUM(F20:F23)</f>
        <v>-3863</v>
      </c>
      <c r="G24" s="81"/>
      <c r="H24" s="74">
        <f>SUM(H20:H22)</f>
        <v>173</v>
      </c>
      <c r="I24" s="37"/>
    </row>
    <row r="25" spans="1:9" ht="15.75" thickTop="1">
      <c r="A25" s="10"/>
      <c r="B25" s="10"/>
      <c r="C25" s="10"/>
      <c r="D25" s="10"/>
      <c r="E25" s="46"/>
      <c r="F25" s="112"/>
      <c r="H25" s="32"/>
      <c r="I25" s="51"/>
    </row>
    <row r="26" spans="1:9" ht="15">
      <c r="A26" s="10"/>
      <c r="B26" s="10"/>
      <c r="C26" s="10"/>
      <c r="D26" s="10"/>
      <c r="E26" s="46"/>
      <c r="F26" s="112"/>
      <c r="H26" s="32"/>
      <c r="I26" s="51"/>
    </row>
    <row r="27" spans="1:9" ht="15">
      <c r="A27" s="10"/>
      <c r="B27" s="10"/>
      <c r="C27" s="10"/>
      <c r="D27" s="10"/>
      <c r="E27" s="46"/>
      <c r="F27" s="112"/>
      <c r="H27" s="32"/>
      <c r="I27" s="51"/>
    </row>
    <row r="28" spans="1:9" ht="15">
      <c r="A28" s="10" t="s">
        <v>85</v>
      </c>
      <c r="B28" s="10"/>
      <c r="C28" s="10"/>
      <c r="D28" s="10"/>
      <c r="E28" s="46"/>
      <c r="F28" s="112">
        <v>1010</v>
      </c>
      <c r="H28" s="32">
        <v>2293</v>
      </c>
      <c r="I28" s="51"/>
    </row>
    <row r="29" spans="1:9" ht="15">
      <c r="A29" s="10" t="s">
        <v>86</v>
      </c>
      <c r="B29" s="10"/>
      <c r="C29" s="10"/>
      <c r="D29" s="10"/>
      <c r="E29" s="46"/>
      <c r="F29" s="112">
        <v>-4873</v>
      </c>
      <c r="H29" s="32">
        <v>-2120</v>
      </c>
      <c r="I29" s="51"/>
    </row>
    <row r="30" spans="1:9" ht="15.75" thickBot="1">
      <c r="A30" s="10"/>
      <c r="B30" s="10"/>
      <c r="C30" s="10"/>
      <c r="D30" s="10"/>
      <c r="E30" s="46"/>
      <c r="F30" s="144">
        <f>SUM(F28:F29)</f>
        <v>-3863</v>
      </c>
      <c r="H30" s="144">
        <f>SUM(H28:H29)</f>
        <v>173</v>
      </c>
      <c r="I30" s="51"/>
    </row>
    <row r="31" spans="1:9" ht="15.75" thickTop="1">
      <c r="A31" s="10"/>
      <c r="B31" s="10"/>
      <c r="C31" s="10"/>
      <c r="D31" s="10"/>
      <c r="E31" s="46"/>
      <c r="F31" s="112"/>
      <c r="H31" s="32"/>
      <c r="I31" s="51"/>
    </row>
    <row r="32" spans="1:9" ht="15">
      <c r="A32" s="10"/>
      <c r="B32" s="10"/>
      <c r="C32" s="10"/>
      <c r="D32" s="10"/>
      <c r="E32" s="46"/>
      <c r="F32" s="112"/>
      <c r="H32" s="32"/>
      <c r="I32" s="51"/>
    </row>
    <row r="33" spans="1:9" ht="15">
      <c r="A33" s="10"/>
      <c r="B33" s="10"/>
      <c r="C33" s="10"/>
      <c r="D33" s="10"/>
      <c r="E33" s="46"/>
      <c r="F33" s="112"/>
      <c r="H33" s="32"/>
      <c r="I33" s="51"/>
    </row>
    <row r="34" spans="1:9" ht="15">
      <c r="A34" s="10"/>
      <c r="B34" s="10"/>
      <c r="C34" s="10"/>
      <c r="D34" s="10"/>
      <c r="E34" s="46"/>
      <c r="F34" s="112"/>
      <c r="H34" s="32"/>
      <c r="I34" s="51"/>
    </row>
    <row r="35" spans="1:9" ht="15">
      <c r="A35" s="39"/>
      <c r="B35" s="10"/>
      <c r="C35" s="10"/>
      <c r="D35" s="10"/>
      <c r="E35" s="46"/>
      <c r="F35" s="112"/>
      <c r="H35" s="32"/>
      <c r="I35" s="51"/>
    </row>
    <row r="36" spans="1:9" ht="15">
      <c r="A36" s="16" t="s">
        <v>102</v>
      </c>
      <c r="B36" s="10"/>
      <c r="C36" s="10"/>
      <c r="D36" s="10"/>
      <c r="E36" s="46"/>
      <c r="F36" s="112"/>
      <c r="H36" s="32"/>
      <c r="I36" s="51"/>
    </row>
    <row r="37" spans="1:9" ht="15">
      <c r="A37" s="39" t="s">
        <v>104</v>
      </c>
      <c r="B37" s="10"/>
      <c r="C37" s="10"/>
      <c r="D37" s="10"/>
      <c r="E37" s="46"/>
      <c r="F37" s="112"/>
      <c r="G37" s="112"/>
      <c r="H37" s="32"/>
      <c r="I37" s="51"/>
    </row>
    <row r="38" spans="1:9" ht="15">
      <c r="A38" s="10"/>
      <c r="B38" s="10"/>
      <c r="C38" s="10"/>
      <c r="D38" s="10"/>
      <c r="E38" s="46"/>
      <c r="F38" s="112"/>
      <c r="H38" s="32"/>
      <c r="I38" s="51"/>
    </row>
    <row r="39" spans="1:9" ht="15">
      <c r="A39" s="39"/>
      <c r="B39" s="10"/>
      <c r="C39" s="10"/>
      <c r="D39" s="10"/>
      <c r="E39" s="46"/>
      <c r="F39" s="112"/>
      <c r="H39" s="32"/>
      <c r="I39" s="51"/>
    </row>
    <row r="40" spans="1:9" ht="15">
      <c r="A40" s="10"/>
      <c r="B40" s="10"/>
      <c r="C40" s="10"/>
      <c r="D40" s="10"/>
      <c r="E40" s="46"/>
      <c r="F40" s="112"/>
      <c r="H40" s="32"/>
      <c r="I40" s="51"/>
    </row>
    <row r="41" spans="1:9" ht="15">
      <c r="A41" s="39"/>
      <c r="B41" s="10"/>
      <c r="C41" s="10"/>
      <c r="D41" s="10"/>
      <c r="E41" s="46"/>
      <c r="F41" s="112"/>
      <c r="H41" s="32"/>
      <c r="I41" s="51"/>
    </row>
    <row r="42" spans="1:9" ht="15">
      <c r="A42" s="10"/>
      <c r="B42" s="10"/>
      <c r="C42" s="10"/>
      <c r="D42" s="10"/>
      <c r="E42" s="46"/>
      <c r="F42" s="112"/>
      <c r="H42" s="32"/>
      <c r="I42" s="51"/>
    </row>
    <row r="43" spans="1:9" ht="15">
      <c r="A43" s="10"/>
      <c r="B43" s="10"/>
      <c r="C43" s="10"/>
      <c r="D43" s="10"/>
      <c r="E43" s="46"/>
      <c r="F43" s="112"/>
      <c r="H43" s="32"/>
      <c r="I43" s="51"/>
    </row>
    <row r="44" spans="1:9" ht="15">
      <c r="A44" s="10"/>
      <c r="B44" s="10"/>
      <c r="C44" s="10"/>
      <c r="D44" s="10"/>
      <c r="E44" s="46"/>
      <c r="F44" s="112"/>
      <c r="H44" s="32"/>
      <c r="I44" s="51"/>
    </row>
    <row r="45" spans="1:9" ht="15">
      <c r="A45" s="10"/>
      <c r="B45" s="37"/>
      <c r="C45" s="10"/>
      <c r="D45" s="37"/>
      <c r="E45" s="46"/>
      <c r="F45" s="113"/>
      <c r="G45" s="81"/>
      <c r="H45" s="31"/>
      <c r="I45" s="37"/>
    </row>
    <row r="46" spans="1:9" ht="15">
      <c r="A46" s="10"/>
      <c r="B46" s="10"/>
      <c r="C46" s="10"/>
      <c r="D46" s="10"/>
      <c r="E46" s="46"/>
      <c r="F46" s="112"/>
      <c r="H46" s="32"/>
      <c r="I46" s="37"/>
    </row>
    <row r="47" spans="5:9" ht="15">
      <c r="E47" s="45"/>
      <c r="I47" s="37"/>
    </row>
    <row r="48" spans="1:5" ht="15">
      <c r="A48" s="16"/>
      <c r="E48" s="45"/>
    </row>
    <row r="49" spans="1:5" ht="15">
      <c r="A49" s="4"/>
      <c r="E49" s="45"/>
    </row>
    <row r="50" ht="15">
      <c r="E50" s="45"/>
    </row>
    <row r="51" ht="15">
      <c r="E51" s="45"/>
    </row>
    <row r="52" ht="15">
      <c r="E52" s="45"/>
    </row>
    <row r="53" ht="15">
      <c r="E53" s="45"/>
    </row>
    <row r="54" ht="15">
      <c r="E54" s="45"/>
    </row>
    <row r="55" ht="15">
      <c r="E55" s="45"/>
    </row>
    <row r="56" ht="15">
      <c r="E56" s="45"/>
    </row>
    <row r="57" ht="15">
      <c r="E57" s="45"/>
    </row>
    <row r="58" ht="15">
      <c r="E58" s="45"/>
    </row>
    <row r="59" ht="15">
      <c r="E59" s="45"/>
    </row>
    <row r="60" ht="15">
      <c r="E60" s="45"/>
    </row>
  </sheetData>
  <printOptions/>
  <pageMargins left="0.47" right="0.35" top="0.79" bottom="0.5" header="0.5" footer="0.7"/>
  <pageSetup fitToHeight="1" fitToWidth="1" horizontalDpi="600" verticalDpi="600" orientation="portrait" paperSize="9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</cp:lastModifiedBy>
  <cp:lastPrinted>2006-08-29T08:46:18Z</cp:lastPrinted>
  <dcterms:created xsi:type="dcterms:W3CDTF">2001-11-23T04:37:42Z</dcterms:created>
  <dcterms:modified xsi:type="dcterms:W3CDTF">2006-08-29T08:46:34Z</dcterms:modified>
  <cp:category/>
  <cp:version/>
  <cp:contentType/>
  <cp:contentStatus/>
</cp:coreProperties>
</file>