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3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 localSheetId="0">'BSH'!$A$1:$M$62</definedName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<sst xmlns="http://schemas.openxmlformats.org/spreadsheetml/2006/main" count="149" uniqueCount="97">
  <si>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</si>
  <si>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</si>
  <si>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</si>
  <si>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</si>
  <si>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</si>
  <si>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</si>
  <si>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</si>
  <si>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</si>
  <si>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</si>
  <si>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</si>
  <si>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 xml:space="preserve">Net Current Assets </t>
  </si>
  <si>
    <t>Share Capital</t>
  </si>
  <si>
    <t>CONDENSED CONSOLIDATED INCOME STATEMENT</t>
  </si>
  <si>
    <t>Other Operating Income</t>
  </si>
  <si>
    <t>Finance Costs</t>
  </si>
  <si>
    <t>Minority Interest</t>
  </si>
  <si>
    <t>Other Investments</t>
  </si>
  <si>
    <t>Reserves</t>
  </si>
  <si>
    <t>Shareholders' Fund</t>
  </si>
  <si>
    <t>CONDENSED CONSOLIDATED STATEMENT OF CHANGES IN EQUITY</t>
  </si>
  <si>
    <t>CONDENSED CONSOLIDATED BALANCE SHEETS</t>
  </si>
  <si>
    <t>Retained</t>
  </si>
  <si>
    <t>Profits</t>
  </si>
  <si>
    <t>Total</t>
  </si>
  <si>
    <t>EPS - Basic (sen)</t>
  </si>
  <si>
    <t>SUPER ENTERPRISE HOLDINGS BERHAD</t>
  </si>
  <si>
    <t>Minority Interests</t>
  </si>
  <si>
    <t>Foreign</t>
  </si>
  <si>
    <t>Exchange</t>
  </si>
  <si>
    <t>(Company No. 240346 X)</t>
  </si>
  <si>
    <t>(Incorporated in Malaysia)</t>
  </si>
  <si>
    <t>(The figures have not been audited)</t>
  </si>
  <si>
    <t>&lt;--------3 months ended-----------&gt;</t>
  </si>
  <si>
    <t>Cost of sales</t>
  </si>
  <si>
    <t>Gross profit</t>
  </si>
  <si>
    <t>Administration expense</t>
  </si>
  <si>
    <t>Other operating expenses</t>
  </si>
  <si>
    <t>Distribution costs</t>
  </si>
  <si>
    <t>Gain on disposal of associate</t>
  </si>
  <si>
    <t>Note</t>
  </si>
  <si>
    <t>A3</t>
  </si>
  <si>
    <t>Net tangible assets per share</t>
  </si>
  <si>
    <t>Inventories</t>
  </si>
  <si>
    <t>Trade and other receivables</t>
  </si>
  <si>
    <t>Cash and Cash Equivalents</t>
  </si>
  <si>
    <t>Trade and other payables</t>
  </si>
  <si>
    <t>Borrowings</t>
  </si>
  <si>
    <t>Hire purchase liabilities</t>
  </si>
  <si>
    <t>Deferred taxation</t>
  </si>
  <si>
    <t xml:space="preserve">PRECEDING </t>
  </si>
  <si>
    <t>YEAR END</t>
  </si>
  <si>
    <t>CONDENSED CONSOLIDATED CASH FLOW STATEMENTS</t>
  </si>
  <si>
    <t>B10</t>
  </si>
  <si>
    <t>Long Term Borrowings</t>
  </si>
  <si>
    <t>Purchase of property, plant and equipment</t>
  </si>
  <si>
    <t>Repayment of term loan</t>
  </si>
  <si>
    <t>Share</t>
  </si>
  <si>
    <t>Capital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</si>
  <si>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</si>
  <si>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</si>
  <si>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</si>
  <si>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</si>
  <si>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 xml:space="preserve">This statement should be read in conjunction with the notes set out on pages 5 to 11of this interim financial report and the Company's </t>
  </si>
  <si>
    <t>Share of profit / (loss) of associate</t>
  </si>
  <si>
    <t>At 1 April 2003</t>
  </si>
  <si>
    <t>ended</t>
  </si>
  <si>
    <t>Net cash outflow from investing activities</t>
  </si>
  <si>
    <t>Proceeds from disposal of property, plant and equipment</t>
  </si>
  <si>
    <t>Net decrease in cash and cash equivalents</t>
  </si>
  <si>
    <t>Deferred tax assets</t>
  </si>
  <si>
    <t>31/3/2004</t>
  </si>
  <si>
    <t>At 1 April 2004</t>
  </si>
  <si>
    <t>Profit / (loss) before tax</t>
  </si>
  <si>
    <t>Profit / (loss) after tax</t>
  </si>
  <si>
    <t>Net Profit / (loss) for the period</t>
  </si>
  <si>
    <t>Net cash outflow from financing activities</t>
  </si>
  <si>
    <t>As at 30 September 2004</t>
  </si>
  <si>
    <t>30/9/2004</t>
  </si>
  <si>
    <t>At 30 September 2004</t>
  </si>
  <si>
    <t>For the second quarter ended 30 September 2004</t>
  </si>
  <si>
    <t>&lt;--------6 months ended-----------&gt;</t>
  </si>
  <si>
    <t>30/9/2003</t>
  </si>
  <si>
    <t>Net loss for the period</t>
  </si>
  <si>
    <t>At 30 September 2003</t>
  </si>
  <si>
    <t>For the period ended 30 September 2004</t>
  </si>
  <si>
    <t>6 months</t>
  </si>
  <si>
    <t xml:space="preserve">Operating profit </t>
  </si>
  <si>
    <t>Application</t>
  </si>
  <si>
    <t>Monies</t>
  </si>
  <si>
    <t>Share application monies for the period</t>
  </si>
  <si>
    <t>Cash and cash equivalents at 1 April 2004/2003</t>
  </si>
  <si>
    <t>Cash and cash equivalents at 30 September 2004/2003</t>
  </si>
  <si>
    <t>Annual Report for the year ended 31 March 2004.</t>
  </si>
  <si>
    <t>Net cash (used in)/generated from operating activities</t>
  </si>
  <si>
    <t>Decrease in pledged deposits placed with licensed banks</t>
  </si>
  <si>
    <t>Drawdown/(Repayment) of bankers' acceptances</t>
  </si>
  <si>
    <t>Proceeds from share application monies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</si>
</sst>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5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7" fillId="0" borderId="0" xfId="0" applyFill="1" applyAlignment="1">
      <alignment horizontal="right"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4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Alignment="1" quotePrefix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ont="1" applyFill="1" applyBorder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4" xfId="15" applyNumberFormat="1" applyBorder="1" applyAlignment="1">
      <alignment/>
    </xf>
    <xf numFmtId="3" fontId="5" fillId="0" borderId="5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41" fontId="5" fillId="0" borderId="9" xfId="15" applyNumberFormat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11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37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7" fontId="5" fillId="0" borderId="9" xfId="15" applyNumberFormat="1" applyBorder="1" applyAlignment="1">
      <alignment/>
    </xf>
    <xf numFmtId="37" fontId="5" fillId="0" borderId="6" xfId="15" applyNumberFormat="1" applyFont="1" applyBorder="1" applyAlignment="1">
      <alignment/>
    </xf>
    <xf numFmtId="37" fontId="5" fillId="0" borderId="9" xfId="15" applyNumberFormat="1" applyFont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ill="1" applyBorder="1" applyAlignment="1">
      <alignment/>
    </xf>
    <xf numFmtId="41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/>
    </xf>
    <xf numFmtId="3" fontId="5" fillId="0" borderId="0" xfId="15" applyNumberFormat="1" applyFill="1" applyBorder="1" applyAlignment="1">
      <alignment horizontal="left"/>
    </xf>
    <xf numFmtId="3" fontId="5" fillId="0" borderId="0" xfId="15" applyNumberFormat="1" applyFill="1" applyBorder="1" applyAlignment="1">
      <alignment/>
    </xf>
    <xf numFmtId="3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lef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ill="1" applyAlignment="1">
      <alignment horizontal="left"/>
    </xf>
    <xf numFmtId="3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15" applyNumberFormat="1" applyFont="1" applyFill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37" fontId="5" fillId="0" borderId="0" xfId="15" applyNumberFormat="1" applyFont="1" applyFill="1" applyAlignment="1">
      <alignment/>
    </xf>
    <xf numFmtId="39" fontId="5" fillId="0" borderId="0" xfId="15" applyNumberFormat="1" applyFont="1" applyFill="1" applyAlignment="1">
      <alignment horizontal="right"/>
    </xf>
    <xf numFmtId="37" fontId="5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37" fontId="5" fillId="0" borderId="0" xfId="15" applyNumberFormat="1" applyFill="1" applyAlignment="1">
      <alignment/>
    </xf>
    <xf numFmtId="37" fontId="5" fillId="0" borderId="0" xfId="15" applyNumberFormat="1" applyFont="1" applyFill="1" applyAlignment="1">
      <alignment horizontal="center"/>
    </xf>
    <xf numFmtId="37" fontId="5" fillId="0" borderId="0" xfId="15" applyNumberFormat="1" applyFill="1" applyAlignment="1">
      <alignment horizontal="center"/>
    </xf>
    <xf numFmtId="41" fontId="5" fillId="0" borderId="4" xfId="15" applyNumberFormat="1" applyFill="1" applyBorder="1" applyAlignment="1">
      <alignment/>
    </xf>
    <xf numFmtId="41" fontId="5" fillId="0" borderId="6" xfId="15" applyNumberFormat="1" applyFill="1" applyBorder="1" applyAlignment="1">
      <alignment/>
    </xf>
    <xf numFmtId="41" fontId="5" fillId="0" borderId="7" xfId="15" applyNumberFormat="1" applyFill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Fill="1" applyBorder="1" applyAlignment="1">
      <alignment/>
    </xf>
    <xf numFmtId="41" fontId="5" fillId="0" borderId="8" xfId="15" applyNumberFormat="1" applyFont="1" applyFill="1" applyBorder="1" applyAlignment="1">
      <alignment/>
    </xf>
    <xf numFmtId="41" fontId="5" fillId="0" borderId="9" xfId="15" applyNumberFormat="1" applyFill="1" applyBorder="1" applyAlignment="1">
      <alignment/>
    </xf>
    <xf numFmtId="41" fontId="5" fillId="0" borderId="3" xfId="15" applyNumberFormat="1" applyFont="1" applyFill="1" applyAlignment="1">
      <alignment/>
    </xf>
    <xf numFmtId="41" fontId="5" fillId="0" borderId="5" xfId="15" applyNumberFormat="1" applyFont="1" applyFill="1" applyBorder="1" applyAlignment="1">
      <alignment/>
    </xf>
    <xf numFmtId="41" fontId="5" fillId="0" borderId="11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37" fontId="5" fillId="0" borderId="6" xfId="15" applyNumberFormat="1" applyBorder="1" applyAlignment="1">
      <alignment/>
    </xf>
    <xf numFmtId="37" fontId="5" fillId="0" borderId="7" xfId="15" applyNumberFormat="1" applyBorder="1" applyAlignment="1">
      <alignment/>
    </xf>
    <xf numFmtId="41" fontId="5" fillId="0" borderId="9" xfId="15" applyNumberFormat="1" applyFill="1" applyBorder="1" applyAlignment="1">
      <alignment horizontal="right"/>
    </xf>
    <xf numFmtId="37" fontId="5" fillId="0" borderId="7" xfId="15" applyNumberFormat="1" applyFont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75" zoomScaleNormal="75" workbookViewId="0" topLeftCell="A41">
      <selection activeCell="A62" sqref="A62"/>
    </sheetView>
  </sheetViews>
  <sheetFormatPr defaultColWidth="9.140625" defaultRowHeight="12.75"/>
  <cols>
    <col min="1" max="1" width="3.421875" style="1" customWidth="1"/>
    <col min="2" max="2" width="32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11.00390625" style="12" customWidth="1"/>
    <col min="7" max="7" width="6.00390625" style="1" customWidth="1"/>
    <col min="8" max="8" width="13.7109375" style="51" customWidth="1"/>
    <col min="9" max="9" width="8.8515625" style="34" customWidth="1"/>
    <col min="10" max="10" width="14.421875" style="116" customWidth="1"/>
    <col min="11" max="11" width="14.421875" style="1" hidden="1" customWidth="1"/>
    <col min="12" max="12" width="3.140625" style="1" customWidth="1"/>
    <col min="13" max="16384" width="9.140625" style="1" customWidth="1"/>
  </cols>
  <sheetData>
    <row r="1" ht="15">
      <c r="A1" s="14" t="s">
        <v>25</v>
      </c>
    </row>
    <row r="2" ht="15">
      <c r="A2" s="13" t="s">
        <v>29</v>
      </c>
    </row>
    <row r="3" spans="1:10" ht="15">
      <c r="A3" s="13" t="s">
        <v>30</v>
      </c>
      <c r="J3" s="112"/>
    </row>
    <row r="4" ht="15">
      <c r="A4" s="14" t="s">
        <v>61</v>
      </c>
    </row>
    <row r="5" ht="15">
      <c r="A5" s="14"/>
    </row>
    <row r="6" ht="15">
      <c r="A6" s="17" t="s">
        <v>20</v>
      </c>
    </row>
    <row r="7" spans="1:9" ht="15.75">
      <c r="A7" s="17" t="s">
        <v>76</v>
      </c>
      <c r="H7" s="56"/>
      <c r="I7" s="57"/>
    </row>
    <row r="9" spans="1:10" ht="15">
      <c r="A9" s="6" t="s">
        <v>31</v>
      </c>
      <c r="J9" s="97"/>
    </row>
    <row r="10" ht="15">
      <c r="J10" s="117" t="s">
        <v>4</v>
      </c>
    </row>
    <row r="11" ht="15">
      <c r="J11" s="117" t="s">
        <v>49</v>
      </c>
    </row>
    <row r="12" spans="3:12" ht="15">
      <c r="C12" s="2" t="s">
        <v>4</v>
      </c>
      <c r="D12" s="2"/>
      <c r="E12" s="2" t="s">
        <v>4</v>
      </c>
      <c r="F12" s="36"/>
      <c r="H12" s="54" t="s">
        <v>4</v>
      </c>
      <c r="I12" s="58"/>
      <c r="J12" s="117" t="s">
        <v>50</v>
      </c>
      <c r="K12" s="10" t="s">
        <v>4</v>
      </c>
      <c r="L12" s="9"/>
    </row>
    <row r="13" spans="3:12" ht="15">
      <c r="C13" s="2" t="s">
        <v>5</v>
      </c>
      <c r="D13" s="2"/>
      <c r="E13" s="2" t="s">
        <v>6</v>
      </c>
      <c r="F13" s="37" t="s">
        <v>39</v>
      </c>
      <c r="H13" s="53" t="s">
        <v>77</v>
      </c>
      <c r="I13" s="59"/>
      <c r="J13" s="117" t="s">
        <v>70</v>
      </c>
      <c r="K13" s="11" t="s">
        <v>0</v>
      </c>
      <c r="L13" s="9"/>
    </row>
    <row r="14" spans="3:12" ht="15">
      <c r="C14" s="2" t="s">
        <v>1</v>
      </c>
      <c r="D14" s="2"/>
      <c r="E14" s="2" t="s">
        <v>1</v>
      </c>
      <c r="F14" s="36"/>
      <c r="H14" s="54" t="s">
        <v>1</v>
      </c>
      <c r="I14" s="58"/>
      <c r="J14" s="118" t="s">
        <v>1</v>
      </c>
      <c r="K14" s="10" t="s">
        <v>1</v>
      </c>
      <c r="L14" s="9"/>
    </row>
    <row r="15" ht="15">
      <c r="F15" s="36"/>
    </row>
    <row r="16" spans="1:11" ht="15">
      <c r="A16" s="12" t="s">
        <v>7</v>
      </c>
      <c r="C16" s="1">
        <v>44026</v>
      </c>
      <c r="E16" s="1">
        <v>41562</v>
      </c>
      <c r="F16" s="37" t="s">
        <v>40</v>
      </c>
      <c r="G16" s="8"/>
      <c r="H16" s="70">
        <v>62292</v>
      </c>
      <c r="I16" s="71"/>
      <c r="J16" s="91">
        <f>62492</f>
        <v>62492</v>
      </c>
      <c r="K16" s="7">
        <v>44355</v>
      </c>
    </row>
    <row r="17" spans="1:11" ht="15">
      <c r="A17" s="6" t="s">
        <v>16</v>
      </c>
      <c r="C17" s="1">
        <v>8</v>
      </c>
      <c r="E17" s="1">
        <v>8</v>
      </c>
      <c r="F17" s="36"/>
      <c r="G17" s="8"/>
      <c r="H17" s="70">
        <v>23</v>
      </c>
      <c r="I17" s="71"/>
      <c r="J17" s="91">
        <f>23</f>
        <v>23</v>
      </c>
      <c r="K17" s="7">
        <v>253</v>
      </c>
    </row>
    <row r="18" spans="1:11" ht="15">
      <c r="A18" s="6" t="s">
        <v>69</v>
      </c>
      <c r="F18" s="36"/>
      <c r="G18" s="8"/>
      <c r="H18" s="70">
        <f>7</f>
        <v>7</v>
      </c>
      <c r="I18" s="71"/>
      <c r="J18" s="91">
        <f>7</f>
        <v>7</v>
      </c>
      <c r="K18" s="7"/>
    </row>
    <row r="19" spans="1:11" ht="15">
      <c r="A19" s="6"/>
      <c r="F19" s="36"/>
      <c r="G19" s="8"/>
      <c r="H19" s="72"/>
      <c r="I19" s="71"/>
      <c r="J19" s="119"/>
      <c r="K19" s="7"/>
    </row>
    <row r="20" spans="1:11" ht="20.25" customHeight="1">
      <c r="A20" s="6"/>
      <c r="F20" s="36"/>
      <c r="G20" s="8"/>
      <c r="H20" s="70">
        <f>SUM(H16:H19)</f>
        <v>62322</v>
      </c>
      <c r="I20" s="71"/>
      <c r="J20" s="91">
        <f>SUM(J16:J19)</f>
        <v>62522</v>
      </c>
      <c r="K20" s="7"/>
    </row>
    <row r="21" spans="6:11" ht="15">
      <c r="F21" s="36"/>
      <c r="G21" s="8"/>
      <c r="H21" s="70"/>
      <c r="I21" s="71"/>
      <c r="J21" s="91"/>
      <c r="K21" s="7"/>
    </row>
    <row r="22" spans="1:11" ht="15">
      <c r="A22" s="1" t="s">
        <v>8</v>
      </c>
      <c r="F22" s="36"/>
      <c r="G22" s="8"/>
      <c r="H22" s="70"/>
      <c r="I22" s="71"/>
      <c r="J22" s="91"/>
      <c r="K22" s="7"/>
    </row>
    <row r="23" spans="2:11" ht="21" customHeight="1">
      <c r="B23" s="15" t="s">
        <v>42</v>
      </c>
      <c r="C23" s="1">
        <v>10149</v>
      </c>
      <c r="E23" s="1">
        <v>8773</v>
      </c>
      <c r="F23" s="36"/>
      <c r="G23" s="8"/>
      <c r="H23" s="75">
        <v>14886</v>
      </c>
      <c r="I23" s="71"/>
      <c r="J23" s="120">
        <f>14451</f>
        <v>14451</v>
      </c>
      <c r="K23" s="7">
        <v>9903</v>
      </c>
    </row>
    <row r="24" spans="2:11" ht="15">
      <c r="B24" s="15" t="s">
        <v>43</v>
      </c>
      <c r="C24" s="1">
        <v>14532</v>
      </c>
      <c r="E24" s="1">
        <v>10751</v>
      </c>
      <c r="F24" s="36"/>
      <c r="G24" s="8"/>
      <c r="H24" s="76">
        <v>40487</v>
      </c>
      <c r="I24" s="71"/>
      <c r="J24" s="121">
        <f>31706</f>
        <v>31706</v>
      </c>
      <c r="K24" s="7">
        <v>18926</v>
      </c>
    </row>
    <row r="25" spans="2:11" ht="15">
      <c r="B25" s="15" t="s">
        <v>44</v>
      </c>
      <c r="C25" s="1">
        <v>711</v>
      </c>
      <c r="E25" s="1">
        <v>584</v>
      </c>
      <c r="F25" s="36"/>
      <c r="G25" s="8"/>
      <c r="H25" s="76">
        <v>2496</v>
      </c>
      <c r="I25" s="71"/>
      <c r="J25" s="121">
        <f>7218</f>
        <v>7218</v>
      </c>
      <c r="K25" s="7">
        <v>1518</v>
      </c>
    </row>
    <row r="26" spans="3:11" ht="15">
      <c r="C26" s="3">
        <f>SUM(C23:C25)</f>
        <v>25392</v>
      </c>
      <c r="E26" s="3">
        <f>SUM(E23:E25)</f>
        <v>20108</v>
      </c>
      <c r="F26" s="37"/>
      <c r="G26" s="8"/>
      <c r="H26" s="77">
        <f>SUM(H23:H25)</f>
        <v>57869</v>
      </c>
      <c r="I26" s="64"/>
      <c r="J26" s="122">
        <f>SUM(J23:J25)</f>
        <v>53375</v>
      </c>
      <c r="K26" s="3">
        <f>SUM(K23:K25)</f>
        <v>30347</v>
      </c>
    </row>
    <row r="27" spans="6:11" ht="15">
      <c r="F27" s="36"/>
      <c r="G27" s="8"/>
      <c r="H27" s="76"/>
      <c r="I27" s="71"/>
      <c r="J27" s="121"/>
      <c r="K27" s="7"/>
    </row>
    <row r="28" spans="1:11" ht="15">
      <c r="A28" s="1" t="s">
        <v>9</v>
      </c>
      <c r="F28" s="36"/>
      <c r="G28" s="8"/>
      <c r="H28" s="76"/>
      <c r="I28" s="71"/>
      <c r="J28" s="121"/>
      <c r="K28" s="7"/>
    </row>
    <row r="29" spans="2:11" ht="15">
      <c r="B29" s="15" t="s">
        <v>45</v>
      </c>
      <c r="C29" s="1">
        <v>7774</v>
      </c>
      <c r="E29" s="1">
        <v>4688</v>
      </c>
      <c r="F29" s="36"/>
      <c r="G29" s="8"/>
      <c r="H29" s="78">
        <v>25913</v>
      </c>
      <c r="I29" s="69"/>
      <c r="J29" s="123">
        <f>24808</f>
        <v>24808</v>
      </c>
      <c r="K29" s="7">
        <v>8815</v>
      </c>
    </row>
    <row r="30" spans="2:11" ht="15">
      <c r="B30" s="15" t="s">
        <v>46</v>
      </c>
      <c r="C30" s="1">
        <v>5531</v>
      </c>
      <c r="E30" s="1">
        <v>1769</v>
      </c>
      <c r="F30" s="37" t="s">
        <v>52</v>
      </c>
      <c r="G30" s="8"/>
      <c r="H30" s="78">
        <v>25090</v>
      </c>
      <c r="I30" s="69"/>
      <c r="J30" s="123">
        <f>24060</f>
        <v>24060</v>
      </c>
      <c r="K30" s="7">
        <v>4669</v>
      </c>
    </row>
    <row r="31" spans="2:11" ht="15">
      <c r="B31" s="15" t="s">
        <v>3</v>
      </c>
      <c r="C31" s="1">
        <v>997</v>
      </c>
      <c r="E31" s="1">
        <v>602</v>
      </c>
      <c r="F31" s="36"/>
      <c r="G31" s="8"/>
      <c r="H31" s="76">
        <v>1036</v>
      </c>
      <c r="I31" s="71"/>
      <c r="J31" s="121">
        <f>268</f>
        <v>268</v>
      </c>
      <c r="K31" s="7">
        <v>1304</v>
      </c>
    </row>
    <row r="32" spans="3:11" ht="15">
      <c r="C32" s="3">
        <f>SUM(C29:C31)</f>
        <v>14302</v>
      </c>
      <c r="E32" s="3">
        <f>SUM(E29:E31)</f>
        <v>7059</v>
      </c>
      <c r="F32" s="37"/>
      <c r="G32" s="8"/>
      <c r="H32" s="79">
        <f>SUM(H29:H31)</f>
        <v>52039</v>
      </c>
      <c r="I32" s="69"/>
      <c r="J32" s="124">
        <f>SUM(J29:J31)</f>
        <v>49136</v>
      </c>
      <c r="K32" s="3">
        <f>SUM(K29:K31)</f>
        <v>14788</v>
      </c>
    </row>
    <row r="33" spans="6:11" ht="3" customHeight="1">
      <c r="F33" s="36"/>
      <c r="G33" s="8"/>
      <c r="H33" s="80"/>
      <c r="I33" s="71"/>
      <c r="J33" s="125"/>
      <c r="K33" s="7"/>
    </row>
    <row r="34" spans="6:11" ht="8.25" customHeight="1">
      <c r="F34" s="36"/>
      <c r="G34" s="8"/>
      <c r="H34" s="71"/>
      <c r="I34" s="71"/>
      <c r="J34" s="90"/>
      <c r="K34" s="7"/>
    </row>
    <row r="35" spans="1:11" ht="15">
      <c r="A35" s="1" t="s">
        <v>10</v>
      </c>
      <c r="C35" s="1">
        <f>C26-C32</f>
        <v>11090</v>
      </c>
      <c r="E35" s="1">
        <f>E26-E32</f>
        <v>13049</v>
      </c>
      <c r="F35" s="36"/>
      <c r="G35" s="8"/>
      <c r="H35" s="70">
        <f>H26-H32</f>
        <v>5830</v>
      </c>
      <c r="I35" s="71"/>
      <c r="J35" s="91">
        <f>J26-J32</f>
        <v>4239</v>
      </c>
      <c r="K35" s="1">
        <f>K26-K32</f>
        <v>15559</v>
      </c>
    </row>
    <row r="36" spans="6:10" ht="12" customHeight="1">
      <c r="F36" s="36"/>
      <c r="G36" s="8"/>
      <c r="H36" s="70"/>
      <c r="I36" s="71"/>
      <c r="J36" s="91"/>
    </row>
    <row r="37" spans="3:11" ht="18.75" customHeight="1" thickBot="1">
      <c r="C37" s="4" t="e">
        <f>C35+C16+#REF!+C17+#REF!</f>
        <v>#REF!</v>
      </c>
      <c r="E37" s="4" t="e">
        <f>E35+E16+#REF!+E17+#REF!</f>
        <v>#REF!</v>
      </c>
      <c r="F37" s="37"/>
      <c r="G37" s="8"/>
      <c r="H37" s="126">
        <f>H35+H16+H17+H18</f>
        <v>68152</v>
      </c>
      <c r="I37" s="69"/>
      <c r="J37" s="126">
        <f>J35+J16+J17+J18</f>
        <v>66761</v>
      </c>
      <c r="K37" s="4" t="e">
        <f>K35+K16+#REF!+K17+#REF!</f>
        <v>#REF!</v>
      </c>
    </row>
    <row r="38" spans="6:11" ht="15.75" thickTop="1">
      <c r="F38" s="36"/>
      <c r="G38" s="8"/>
      <c r="H38" s="70"/>
      <c r="I38" s="71"/>
      <c r="J38" s="91"/>
      <c r="K38" s="7"/>
    </row>
    <row r="39" spans="6:11" ht="15">
      <c r="F39" s="36"/>
      <c r="G39" s="8"/>
      <c r="H39" s="70"/>
      <c r="I39" s="71"/>
      <c r="J39" s="91"/>
      <c r="K39" s="7"/>
    </row>
    <row r="40" spans="1:11" ht="15">
      <c r="A40" s="1" t="s">
        <v>11</v>
      </c>
      <c r="C40" s="1">
        <v>19910</v>
      </c>
      <c r="E40" s="1">
        <v>19910</v>
      </c>
      <c r="F40" s="36"/>
      <c r="G40" s="8"/>
      <c r="H40" s="70">
        <f>41811</f>
        <v>41811</v>
      </c>
      <c r="I40" s="71"/>
      <c r="J40" s="91">
        <f>41811</f>
        <v>41811</v>
      </c>
      <c r="K40" s="7">
        <v>19910</v>
      </c>
    </row>
    <row r="41" spans="1:11" ht="15">
      <c r="A41" s="6" t="s">
        <v>17</v>
      </c>
      <c r="F41" s="36"/>
      <c r="G41" s="8"/>
      <c r="H41" s="71">
        <v>9092</v>
      </c>
      <c r="I41" s="71"/>
      <c r="J41" s="90">
        <f>5313</f>
        <v>5313</v>
      </c>
      <c r="K41" s="7">
        <v>0</v>
      </c>
    </row>
    <row r="42" spans="1:11" ht="15">
      <c r="A42" s="6"/>
      <c r="F42" s="36"/>
      <c r="G42" s="8"/>
      <c r="H42" s="72"/>
      <c r="I42" s="71"/>
      <c r="J42" s="119"/>
      <c r="K42" s="7"/>
    </row>
    <row r="43" spans="1:11" ht="20.25" customHeight="1">
      <c r="A43" s="13" t="s">
        <v>18</v>
      </c>
      <c r="F43" s="36"/>
      <c r="G43" s="8"/>
      <c r="H43" s="71">
        <f>SUM(H40:H41)</f>
        <v>50903</v>
      </c>
      <c r="I43" s="71"/>
      <c r="J43" s="90">
        <f>SUM(J40:J41)</f>
        <v>47124</v>
      </c>
      <c r="K43" s="7"/>
    </row>
    <row r="44" spans="1:11" ht="15">
      <c r="A44" s="13"/>
      <c r="F44" s="36"/>
      <c r="G44" s="8"/>
      <c r="H44" s="70"/>
      <c r="I44" s="71"/>
      <c r="J44" s="91"/>
      <c r="K44" s="7"/>
    </row>
    <row r="45" spans="1:11" ht="15">
      <c r="A45" s="6" t="s">
        <v>26</v>
      </c>
      <c r="C45" s="1">
        <v>697</v>
      </c>
      <c r="E45" s="1">
        <v>364</v>
      </c>
      <c r="F45" s="36"/>
      <c r="G45" s="8"/>
      <c r="H45" s="70">
        <v>3235</v>
      </c>
      <c r="I45" s="71"/>
      <c r="J45" s="91">
        <f>2871</f>
        <v>2871</v>
      </c>
      <c r="K45" s="7">
        <v>1051</v>
      </c>
    </row>
    <row r="46" spans="6:11" ht="15">
      <c r="F46" s="36"/>
      <c r="G46" s="8"/>
      <c r="H46" s="70"/>
      <c r="I46" s="71"/>
      <c r="J46" s="91"/>
      <c r="K46" s="7"/>
    </row>
    <row r="47" spans="1:11" ht="15">
      <c r="A47" s="6" t="s">
        <v>53</v>
      </c>
      <c r="C47" s="1">
        <v>9361</v>
      </c>
      <c r="E47" s="1">
        <v>10846</v>
      </c>
      <c r="F47" s="36"/>
      <c r="G47" s="8"/>
      <c r="H47" s="70"/>
      <c r="I47" s="71"/>
      <c r="J47" s="91"/>
      <c r="K47" s="7">
        <v>8674</v>
      </c>
    </row>
    <row r="48" spans="1:11" ht="15">
      <c r="A48" s="40"/>
      <c r="B48" s="6" t="s">
        <v>47</v>
      </c>
      <c r="F48" s="36"/>
      <c r="G48" s="8"/>
      <c r="H48" s="75">
        <v>708</v>
      </c>
      <c r="I48" s="71"/>
      <c r="J48" s="120">
        <f>876</f>
        <v>876</v>
      </c>
      <c r="K48" s="7"/>
    </row>
    <row r="49" spans="2:11" ht="15">
      <c r="B49" s="6" t="s">
        <v>46</v>
      </c>
      <c r="F49" s="37" t="s">
        <v>52</v>
      </c>
      <c r="G49" s="8"/>
      <c r="H49" s="76">
        <v>10629</v>
      </c>
      <c r="I49" s="71"/>
      <c r="J49" s="121">
        <f>13213</f>
        <v>13213</v>
      </c>
      <c r="K49" s="7"/>
    </row>
    <row r="50" spans="2:11" ht="15">
      <c r="B50" s="6" t="s">
        <v>48</v>
      </c>
      <c r="F50" s="36"/>
      <c r="G50" s="8"/>
      <c r="H50" s="80">
        <v>2677</v>
      </c>
      <c r="I50" s="71"/>
      <c r="J50" s="125">
        <f>2677</f>
        <v>2677</v>
      </c>
      <c r="K50" s="7"/>
    </row>
    <row r="51" spans="2:11" ht="9" customHeight="1">
      <c r="B51" s="6"/>
      <c r="F51" s="36"/>
      <c r="G51" s="8"/>
      <c r="H51" s="71"/>
      <c r="I51" s="71"/>
      <c r="J51" s="90"/>
      <c r="K51" s="7"/>
    </row>
    <row r="52" spans="2:11" ht="15">
      <c r="B52" s="6"/>
      <c r="F52" s="36"/>
      <c r="G52" s="8"/>
      <c r="H52" s="71">
        <f>SUM(H48:H50)</f>
        <v>14014</v>
      </c>
      <c r="I52" s="71"/>
      <c r="J52" s="90">
        <f>SUM(J48:J50)</f>
        <v>16766</v>
      </c>
      <c r="K52" s="7"/>
    </row>
    <row r="53" spans="2:11" ht="12" customHeight="1">
      <c r="B53" s="6"/>
      <c r="F53" s="36"/>
      <c r="G53" s="8"/>
      <c r="H53" s="70"/>
      <c r="I53" s="71"/>
      <c r="J53" s="91"/>
      <c r="K53" s="7"/>
    </row>
    <row r="54" spans="3:11" ht="18" customHeight="1">
      <c r="C54" s="73"/>
      <c r="E54" s="73"/>
      <c r="F54" s="37"/>
      <c r="G54" s="8"/>
      <c r="H54" s="74">
        <f>H43+H45+H52</f>
        <v>68152</v>
      </c>
      <c r="I54" s="69"/>
      <c r="J54" s="127">
        <f>J43+J45+J52</f>
        <v>66761</v>
      </c>
      <c r="K54" s="73">
        <f>SUM(K40:K50)</f>
        <v>29635</v>
      </c>
    </row>
    <row r="55" spans="3:11" s="12" customFormat="1" ht="3.75" customHeight="1" thickBot="1">
      <c r="C55" s="39"/>
      <c r="E55" s="39"/>
      <c r="F55" s="37"/>
      <c r="G55" s="45"/>
      <c r="H55" s="82"/>
      <c r="I55" s="69"/>
      <c r="J55" s="128"/>
      <c r="K55" s="39"/>
    </row>
    <row r="56" spans="3:11" s="12" customFormat="1" ht="15" customHeight="1" thickTop="1">
      <c r="C56" s="39"/>
      <c r="E56" s="39"/>
      <c r="F56" s="37"/>
      <c r="G56" s="45"/>
      <c r="H56" s="69"/>
      <c r="I56" s="69"/>
      <c r="J56" s="110"/>
      <c r="K56" s="39"/>
    </row>
    <row r="57" spans="3:11" s="12" customFormat="1" ht="15">
      <c r="C57" s="39"/>
      <c r="E57" s="39"/>
      <c r="F57" s="37"/>
      <c r="G57" s="45"/>
      <c r="H57" s="69"/>
      <c r="I57" s="69"/>
      <c r="J57" s="110"/>
      <c r="K57" s="39"/>
    </row>
    <row r="58" spans="1:11" s="12" customFormat="1" ht="15">
      <c r="A58" s="39" t="s">
        <v>41</v>
      </c>
      <c r="C58" s="39"/>
      <c r="E58" s="39"/>
      <c r="F58" s="37"/>
      <c r="G58" s="45"/>
      <c r="H58" s="83">
        <f>H43/H40</f>
        <v>1.2174547367917534</v>
      </c>
      <c r="I58" s="69"/>
      <c r="J58" s="129">
        <f>J43/J40</f>
        <v>1.12707182320442</v>
      </c>
      <c r="K58" s="39"/>
    </row>
    <row r="59" spans="3:11" s="12" customFormat="1" ht="15">
      <c r="C59" s="39"/>
      <c r="E59" s="39"/>
      <c r="F59" s="37"/>
      <c r="G59" s="45"/>
      <c r="H59" s="69"/>
      <c r="I59" s="69"/>
      <c r="J59" s="110"/>
      <c r="K59" s="39"/>
    </row>
    <row r="60" spans="6:11" ht="15">
      <c r="F60" s="36"/>
      <c r="G60" s="8"/>
      <c r="K60" s="6">
        <v>208</v>
      </c>
    </row>
    <row r="61" spans="1:7" ht="15">
      <c r="A61" s="18" t="str">
        <f>'CF'!A41</f>
        <v>This statement should be read in conjunction with the notes set out on pages 5 to 11of this interim financial report and the Company's </v>
      </c>
      <c r="F61" s="36"/>
      <c r="G61" s="8"/>
    </row>
    <row r="62" spans="1:7" ht="15">
      <c r="A62" s="18" t="str">
        <f>'CF'!A42</f>
        <v>Annual Report for the year ended 31 March 2004.</v>
      </c>
      <c r="F62" s="36"/>
      <c r="G62" s="8"/>
    </row>
    <row r="63" spans="6:7" ht="15">
      <c r="F63" s="36"/>
      <c r="G63" s="8"/>
    </row>
    <row r="64" spans="6:7" ht="15">
      <c r="F64" s="36"/>
      <c r="G64" s="8"/>
    </row>
    <row r="65" spans="6:7" ht="15">
      <c r="F65" s="36"/>
      <c r="G65" s="8"/>
    </row>
    <row r="66" spans="6:7" ht="15">
      <c r="F66" s="36"/>
      <c r="G66" s="8"/>
    </row>
    <row r="67" spans="6:7" ht="15">
      <c r="F67" s="36"/>
      <c r="G67" s="8"/>
    </row>
    <row r="68" spans="6:7" ht="15">
      <c r="F68" s="36"/>
      <c r="G68" s="8"/>
    </row>
    <row r="69" spans="6:7" ht="15">
      <c r="F69" s="36"/>
      <c r="G69" s="8"/>
    </row>
    <row r="70" spans="6:7" ht="15">
      <c r="F70" s="36"/>
      <c r="G70" s="8"/>
    </row>
    <row r="71" spans="6:7" ht="15">
      <c r="F71" s="36"/>
      <c r="G71" s="8"/>
    </row>
    <row r="72" spans="6:7" ht="15">
      <c r="F72" s="36"/>
      <c r="G72" s="8"/>
    </row>
    <row r="73" spans="6:7" ht="15">
      <c r="F73" s="36"/>
      <c r="G73" s="8"/>
    </row>
    <row r="74" ht="15">
      <c r="F74" s="36"/>
    </row>
    <row r="75" ht="15">
      <c r="F75" s="36"/>
    </row>
    <row r="76" ht="15">
      <c r="F76" s="36"/>
    </row>
    <row r="77" ht="15">
      <c r="F77" s="36"/>
    </row>
    <row r="78" ht="15">
      <c r="F78" s="36"/>
    </row>
    <row r="79" ht="15">
      <c r="F79" s="36"/>
    </row>
    <row r="80" ht="15">
      <c r="F80" s="36"/>
    </row>
    <row r="81" ht="15">
      <c r="F81" s="36"/>
    </row>
    <row r="82" ht="15">
      <c r="F82" s="36"/>
    </row>
    <row r="83" ht="15">
      <c r="F83" s="36"/>
    </row>
    <row r="84" ht="15">
      <c r="F84" s="36"/>
    </row>
    <row r="85" ht="15">
      <c r="F85" s="36"/>
    </row>
    <row r="86" ht="15">
      <c r="F86" s="36"/>
    </row>
    <row r="87" ht="15">
      <c r="F87" s="36"/>
    </row>
    <row r="88" ht="15">
      <c r="F88" s="36"/>
    </row>
  </sheetData>
  <printOptions/>
  <pageMargins left="0.74" right="0.23" top="0.45" bottom="0.42" header="0.22" footer="0.3"/>
  <pageSetup fitToHeight="1" fitToWidth="1" horizontalDpi="300" verticalDpi="300" orientation="portrait" paperSize="9" scale="83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="75" zoomScaleNormal="75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9" sqref="A39"/>
    </sheetView>
  </sheetViews>
  <sheetFormatPr defaultColWidth="9.140625" defaultRowHeight="12.75"/>
  <cols>
    <col min="1" max="1" width="3.7109375" style="18" customWidth="1"/>
    <col min="2" max="2" width="32.421875" style="18" customWidth="1"/>
    <col min="3" max="3" width="15.8515625" style="19" customWidth="1"/>
    <col min="4" max="4" width="2.7109375" style="19" customWidth="1"/>
    <col min="5" max="5" width="15.8515625" style="102" customWidth="1"/>
    <col min="6" max="6" width="4.7109375" style="20" customWidth="1"/>
    <col min="7" max="7" width="15.57421875" style="20" customWidth="1"/>
    <col min="8" max="8" width="2.57421875" style="20" customWidth="1"/>
    <col min="9" max="9" width="15.7109375" style="102" customWidth="1"/>
    <col min="10" max="10" width="3.00390625" style="18" customWidth="1"/>
    <col min="11" max="255" width="9.140625" style="18" customWidth="1"/>
    <col min="256" max="16384" width="9.140625" style="21" customWidth="1"/>
  </cols>
  <sheetData>
    <row r="1" ht="15">
      <c r="A1" s="14" t="s">
        <v>25</v>
      </c>
    </row>
    <row r="2" ht="15">
      <c r="A2" s="13" t="s">
        <v>29</v>
      </c>
    </row>
    <row r="3" ht="15">
      <c r="A3" s="13" t="s">
        <v>30</v>
      </c>
    </row>
    <row r="4" ht="15">
      <c r="A4" s="14" t="s">
        <v>61</v>
      </c>
    </row>
    <row r="5" ht="15">
      <c r="A5" s="14"/>
    </row>
    <row r="6" ht="15">
      <c r="A6" s="17" t="s">
        <v>12</v>
      </c>
    </row>
    <row r="7" ht="15">
      <c r="A7" s="17" t="s">
        <v>79</v>
      </c>
    </row>
    <row r="8" ht="15">
      <c r="A8" s="6"/>
    </row>
    <row r="9" ht="15">
      <c r="A9" s="6" t="s">
        <v>31</v>
      </c>
    </row>
    <row r="10" spans="3:9" ht="15">
      <c r="C10" s="22"/>
      <c r="D10" s="22"/>
      <c r="E10" s="103"/>
      <c r="G10" s="23"/>
      <c r="H10" s="23"/>
      <c r="I10" s="103"/>
    </row>
    <row r="11" spans="3:9" ht="15">
      <c r="C11" s="24"/>
      <c r="D11" s="24" t="s">
        <v>32</v>
      </c>
      <c r="E11" s="104"/>
      <c r="G11"/>
      <c r="H11" s="24" t="s">
        <v>80</v>
      </c>
      <c r="I11" s="115"/>
    </row>
    <row r="12" spans="3:9" ht="15">
      <c r="C12" s="26" t="s">
        <v>77</v>
      </c>
      <c r="D12" s="26"/>
      <c r="E12" s="105" t="s">
        <v>81</v>
      </c>
      <c r="G12" s="27" t="str">
        <f>C12</f>
        <v>30/9/2004</v>
      </c>
      <c r="H12" s="27"/>
      <c r="I12" s="105" t="str">
        <f>E12</f>
        <v>30/9/2003</v>
      </c>
    </row>
    <row r="13" spans="3:9" ht="15">
      <c r="C13" s="24" t="s">
        <v>1</v>
      </c>
      <c r="D13" s="24"/>
      <c r="E13" s="104" t="s">
        <v>1</v>
      </c>
      <c r="F13" s="25"/>
      <c r="G13" s="25" t="s">
        <v>1</v>
      </c>
      <c r="H13" s="25"/>
      <c r="I13" s="104" t="s">
        <v>1</v>
      </c>
    </row>
    <row r="14" ht="15">
      <c r="I14" s="114"/>
    </row>
    <row r="15" spans="1:9" ht="15">
      <c r="A15" s="60" t="s">
        <v>2</v>
      </c>
      <c r="B15" s="21"/>
      <c r="C15" s="62">
        <v>32303</v>
      </c>
      <c r="D15" s="62"/>
      <c r="E15" s="62">
        <v>25464</v>
      </c>
      <c r="F15" s="62"/>
      <c r="G15" s="62">
        <v>60596</v>
      </c>
      <c r="H15" s="62"/>
      <c r="I15" s="106">
        <v>47589</v>
      </c>
    </row>
    <row r="16" spans="1:9" ht="15">
      <c r="A16" s="29"/>
      <c r="B16" s="21"/>
      <c r="C16" s="62"/>
      <c r="D16" s="62"/>
      <c r="E16" s="62"/>
      <c r="F16" s="62"/>
      <c r="G16" s="62"/>
      <c r="H16" s="62"/>
      <c r="I16" s="106"/>
    </row>
    <row r="17" spans="1:9" ht="15">
      <c r="A17" s="29" t="s">
        <v>33</v>
      </c>
      <c r="B17" s="21"/>
      <c r="C17" s="62">
        <v>-23915</v>
      </c>
      <c r="D17" s="62"/>
      <c r="E17" s="62">
        <v>-19895</v>
      </c>
      <c r="F17" s="62"/>
      <c r="G17" s="62">
        <v>-45616</v>
      </c>
      <c r="H17" s="62"/>
      <c r="I17" s="106">
        <v>-37428</v>
      </c>
    </row>
    <row r="18" spans="1:9" ht="15">
      <c r="A18" s="29"/>
      <c r="B18" s="21"/>
      <c r="C18" s="63"/>
      <c r="D18" s="62"/>
      <c r="E18" s="107"/>
      <c r="F18" s="62"/>
      <c r="G18" s="63"/>
      <c r="H18" s="62"/>
      <c r="I18" s="107"/>
    </row>
    <row r="19" spans="1:9" ht="20.25" customHeight="1">
      <c r="A19" s="60" t="s">
        <v>34</v>
      </c>
      <c r="B19" s="21"/>
      <c r="C19" s="64">
        <f>SUM(C15:C18)</f>
        <v>8388</v>
      </c>
      <c r="D19" s="62"/>
      <c r="E19" s="89">
        <f>SUM(E15:E18)</f>
        <v>5569</v>
      </c>
      <c r="F19" s="62"/>
      <c r="G19" s="64">
        <f>SUM(G15:G18)</f>
        <v>14980</v>
      </c>
      <c r="H19" s="62"/>
      <c r="I19" s="89">
        <f>SUM(I15:I18)</f>
        <v>10161</v>
      </c>
    </row>
    <row r="20" spans="1:9" ht="15">
      <c r="A20" s="29"/>
      <c r="B20" s="21"/>
      <c r="C20" s="64"/>
      <c r="D20" s="62"/>
      <c r="E20" s="89"/>
      <c r="F20" s="62"/>
      <c r="G20" s="64"/>
      <c r="H20" s="62"/>
      <c r="I20" s="89"/>
    </row>
    <row r="21" spans="1:9" ht="15">
      <c r="A21" s="18" t="s">
        <v>13</v>
      </c>
      <c r="B21" s="21"/>
      <c r="C21" s="62">
        <v>811</v>
      </c>
      <c r="D21" s="62"/>
      <c r="E21" s="62">
        <v>333</v>
      </c>
      <c r="F21" s="65"/>
      <c r="G21" s="62">
        <v>1418</v>
      </c>
      <c r="H21" s="62"/>
      <c r="I21" s="106">
        <v>539</v>
      </c>
    </row>
    <row r="22" spans="2:9" ht="15">
      <c r="B22" s="21"/>
      <c r="C22" s="62"/>
      <c r="D22" s="62"/>
      <c r="E22" s="62"/>
      <c r="F22" s="65"/>
      <c r="G22" s="62"/>
      <c r="H22" s="62"/>
      <c r="I22" s="106"/>
    </row>
    <row r="23" spans="1:9" ht="15">
      <c r="A23" s="18" t="s">
        <v>35</v>
      </c>
      <c r="B23" s="21"/>
      <c r="C23" s="62">
        <v>-4085</v>
      </c>
      <c r="D23" s="62"/>
      <c r="E23" s="62">
        <v>-3758</v>
      </c>
      <c r="F23" s="65"/>
      <c r="G23" s="62">
        <v>-7409</v>
      </c>
      <c r="H23" s="62"/>
      <c r="I23" s="106">
        <v>-7037</v>
      </c>
    </row>
    <row r="24" spans="2:9" ht="15">
      <c r="B24" s="21"/>
      <c r="C24" s="62"/>
      <c r="D24" s="62"/>
      <c r="E24" s="62"/>
      <c r="F24" s="65"/>
      <c r="G24" s="62"/>
      <c r="H24" s="62"/>
      <c r="I24" s="106"/>
    </row>
    <row r="25" spans="1:9" ht="15">
      <c r="A25" s="18" t="s">
        <v>36</v>
      </c>
      <c r="B25" s="21"/>
      <c r="C25" s="62">
        <v>-62</v>
      </c>
      <c r="D25" s="62"/>
      <c r="E25" s="62">
        <v>-65</v>
      </c>
      <c r="F25" s="65"/>
      <c r="G25" s="62">
        <v>-123</v>
      </c>
      <c r="H25" s="62"/>
      <c r="I25" s="106">
        <v>-173</v>
      </c>
    </row>
    <row r="26" spans="2:9" ht="15">
      <c r="B26" s="21"/>
      <c r="C26" s="62"/>
      <c r="D26" s="62"/>
      <c r="E26" s="62"/>
      <c r="F26" s="65"/>
      <c r="G26" s="62"/>
      <c r="H26" s="62"/>
      <c r="I26" s="106"/>
    </row>
    <row r="27" spans="1:9" ht="15">
      <c r="A27" s="18" t="s">
        <v>37</v>
      </c>
      <c r="B27" s="21"/>
      <c r="C27" s="62">
        <v>-2720</v>
      </c>
      <c r="D27" s="62"/>
      <c r="E27" s="62">
        <v>-1550</v>
      </c>
      <c r="F27" s="65"/>
      <c r="G27" s="62">
        <v>-4448</v>
      </c>
      <c r="H27" s="62"/>
      <c r="I27" s="106">
        <v>-3088</v>
      </c>
    </row>
    <row r="28" spans="3:9" ht="15">
      <c r="C28" s="66"/>
      <c r="D28" s="65"/>
      <c r="E28" s="108"/>
      <c r="F28" s="68"/>
      <c r="G28" s="67"/>
      <c r="H28" s="68"/>
      <c r="I28" s="108"/>
    </row>
    <row r="29" spans="1:9" ht="19.5" customHeight="1">
      <c r="A29" s="61" t="s">
        <v>86</v>
      </c>
      <c r="B29" s="21"/>
      <c r="C29" s="62">
        <f>SUM(C19:C27)</f>
        <v>2332</v>
      </c>
      <c r="D29" s="62"/>
      <c r="E29" s="106">
        <f>SUM(E19:E28)</f>
        <v>529</v>
      </c>
      <c r="F29" s="65"/>
      <c r="G29" s="62">
        <f>SUM(G19:G27)</f>
        <v>4418</v>
      </c>
      <c r="H29" s="62"/>
      <c r="I29" s="106">
        <f>SUM(I19:I27)</f>
        <v>402</v>
      </c>
    </row>
    <row r="30" spans="2:9" ht="15">
      <c r="B30" s="21"/>
      <c r="C30" s="65"/>
      <c r="D30" s="65"/>
      <c r="E30" s="109"/>
      <c r="F30" s="65"/>
      <c r="G30" s="65"/>
      <c r="H30" s="65"/>
      <c r="I30" s="109"/>
    </row>
    <row r="31" spans="1:9" ht="15">
      <c r="A31" s="18" t="s">
        <v>14</v>
      </c>
      <c r="B31" s="21"/>
      <c r="C31" s="65">
        <v>-542</v>
      </c>
      <c r="D31" s="65"/>
      <c r="E31" s="65">
        <v>-684</v>
      </c>
      <c r="F31" s="65"/>
      <c r="G31" s="62">
        <v>-925</v>
      </c>
      <c r="H31" s="65"/>
      <c r="I31" s="106">
        <v>-1370</v>
      </c>
    </row>
    <row r="32" spans="2:9" ht="15">
      <c r="B32" s="21"/>
      <c r="C32" s="65"/>
      <c r="D32" s="65"/>
      <c r="E32" s="65"/>
      <c r="F32" s="65"/>
      <c r="G32" s="65"/>
      <c r="H32" s="65"/>
      <c r="I32" s="106"/>
    </row>
    <row r="33" spans="1:9" ht="15">
      <c r="A33" s="18" t="s">
        <v>63</v>
      </c>
      <c r="B33" s="21"/>
      <c r="C33" s="65">
        <v>0</v>
      </c>
      <c r="D33" s="65"/>
      <c r="E33" s="65">
        <v>0</v>
      </c>
      <c r="F33" s="65"/>
      <c r="G33" s="62">
        <f>C33</f>
        <v>0</v>
      </c>
      <c r="H33" s="65"/>
      <c r="I33" s="106">
        <f>E33</f>
        <v>0</v>
      </c>
    </row>
    <row r="34" spans="2:9" ht="15">
      <c r="B34" s="21"/>
      <c r="C34" s="65"/>
      <c r="D34" s="65"/>
      <c r="E34" s="65"/>
      <c r="F34" s="65"/>
      <c r="G34" s="65"/>
      <c r="H34" s="65"/>
      <c r="I34" s="106"/>
    </row>
    <row r="35" spans="1:9" ht="15">
      <c r="A35" s="18" t="s">
        <v>38</v>
      </c>
      <c r="B35" s="21"/>
      <c r="C35" s="69">
        <v>0</v>
      </c>
      <c r="D35" s="69"/>
      <c r="E35" s="69">
        <v>0</v>
      </c>
      <c r="F35" s="69"/>
      <c r="G35" s="62">
        <f>C35</f>
        <v>0</v>
      </c>
      <c r="H35" s="69"/>
      <c r="I35" s="106">
        <f>E35</f>
        <v>0</v>
      </c>
    </row>
    <row r="36" spans="2:9" ht="15">
      <c r="B36" s="21"/>
      <c r="C36" s="63"/>
      <c r="D36" s="62"/>
      <c r="E36" s="107"/>
      <c r="F36" s="65"/>
      <c r="G36" s="63"/>
      <c r="H36" s="62"/>
      <c r="I36" s="107"/>
    </row>
    <row r="37" spans="1:9" ht="19.5" customHeight="1">
      <c r="A37" s="61" t="s">
        <v>72</v>
      </c>
      <c r="B37" s="21"/>
      <c r="C37" s="65">
        <f>SUM(C29:C35)</f>
        <v>1790</v>
      </c>
      <c r="D37" s="65"/>
      <c r="E37" s="109">
        <f>SUM(E29:E35)</f>
        <v>-155</v>
      </c>
      <c r="F37" s="65"/>
      <c r="G37" s="65">
        <f>SUM(G29:G35)</f>
        <v>3493</v>
      </c>
      <c r="H37" s="65"/>
      <c r="I37" s="109">
        <f>SUM(I29:I35)</f>
        <v>-968</v>
      </c>
    </row>
    <row r="38" spans="2:9" ht="15">
      <c r="B38" s="21"/>
      <c r="C38" s="62"/>
      <c r="D38" s="62"/>
      <c r="E38" s="106"/>
      <c r="F38" s="65"/>
      <c r="G38" s="62"/>
      <c r="H38" s="62"/>
      <c r="I38" s="106"/>
    </row>
    <row r="39" spans="1:9" ht="15">
      <c r="A39" s="18" t="s">
        <v>3</v>
      </c>
      <c r="B39" s="21"/>
      <c r="C39" s="69">
        <v>-557</v>
      </c>
      <c r="D39" s="69"/>
      <c r="E39" s="69">
        <v>-8</v>
      </c>
      <c r="F39" s="69"/>
      <c r="G39" s="62">
        <v>-1134</v>
      </c>
      <c r="H39" s="69"/>
      <c r="I39" s="106">
        <v>-233</v>
      </c>
    </row>
    <row r="40" spans="2:9" ht="15">
      <c r="B40" s="21"/>
      <c r="C40" s="63"/>
      <c r="D40" s="62"/>
      <c r="E40" s="107"/>
      <c r="F40" s="65"/>
      <c r="G40" s="63"/>
      <c r="H40" s="62"/>
      <c r="I40" s="107"/>
    </row>
    <row r="41" spans="1:9" ht="19.5" customHeight="1">
      <c r="A41" s="61" t="s">
        <v>73</v>
      </c>
      <c r="B41" s="21"/>
      <c r="C41" s="65">
        <f>SUM(C37:C39)</f>
        <v>1233</v>
      </c>
      <c r="D41" s="65"/>
      <c r="E41" s="109">
        <f>SUM(E37:E39)</f>
        <v>-163</v>
      </c>
      <c r="F41" s="65"/>
      <c r="G41" s="65">
        <f>SUM(G37:G39)</f>
        <v>2359</v>
      </c>
      <c r="H41" s="65"/>
      <c r="I41" s="109">
        <f>SUM(I37:I39)</f>
        <v>-1201</v>
      </c>
    </row>
    <row r="42" spans="2:9" ht="15">
      <c r="B42" s="21"/>
      <c r="C42" s="62"/>
      <c r="D42" s="62"/>
      <c r="E42" s="106"/>
      <c r="F42" s="65"/>
      <c r="G42" s="62"/>
      <c r="H42" s="62"/>
      <c r="I42" s="106"/>
    </row>
    <row r="43" spans="1:9" ht="15">
      <c r="A43" s="18" t="s">
        <v>15</v>
      </c>
      <c r="B43" s="21"/>
      <c r="C43" s="69">
        <v>-181</v>
      </c>
      <c r="D43" s="69"/>
      <c r="E43" s="69">
        <v>-266</v>
      </c>
      <c r="F43" s="69"/>
      <c r="G43" s="62">
        <v>-353</v>
      </c>
      <c r="H43" s="69"/>
      <c r="I43" s="106">
        <v>-404</v>
      </c>
    </row>
    <row r="44" spans="2:9" ht="15">
      <c r="B44" s="21"/>
      <c r="C44" s="65"/>
      <c r="D44" s="65"/>
      <c r="E44" s="109"/>
      <c r="F44" s="65"/>
      <c r="G44" s="65"/>
      <c r="H44" s="65"/>
      <c r="I44" s="109"/>
    </row>
    <row r="45" spans="1:9" ht="15.75" thickBot="1">
      <c r="A45" s="18" t="s">
        <v>74</v>
      </c>
      <c r="B45" s="21"/>
      <c r="C45" s="81">
        <f>SUM(C41:C43)</f>
        <v>1052</v>
      </c>
      <c r="D45" s="64"/>
      <c r="E45" s="111">
        <f>SUM(E41:E43)</f>
        <v>-429</v>
      </c>
      <c r="F45" s="64"/>
      <c r="G45" s="81">
        <f>SUM(G41:G43)</f>
        <v>2006</v>
      </c>
      <c r="H45" s="64"/>
      <c r="I45" s="111">
        <f>SUM(I41:I43)</f>
        <v>-1605</v>
      </c>
    </row>
    <row r="46" spans="2:9" ht="15.75" thickTop="1">
      <c r="B46" s="21"/>
      <c r="E46" s="112"/>
      <c r="F46" s="19"/>
      <c r="G46" s="19"/>
      <c r="H46" s="19"/>
      <c r="I46" s="112"/>
    </row>
    <row r="47" spans="2:9" ht="15">
      <c r="B47" s="21"/>
      <c r="E47" s="112"/>
      <c r="F47" s="19"/>
      <c r="G47" s="19"/>
      <c r="H47" s="19"/>
      <c r="I47" s="112"/>
    </row>
    <row r="48" spans="2:9" ht="15">
      <c r="B48" s="21"/>
      <c r="E48" s="112"/>
      <c r="F48" s="19"/>
      <c r="G48" s="19"/>
      <c r="H48" s="19"/>
      <c r="I48" s="112"/>
    </row>
    <row r="49" spans="1:9" ht="15">
      <c r="A49" s="18" t="s">
        <v>24</v>
      </c>
      <c r="B49" s="21"/>
      <c r="C49" s="30">
        <f>C45/BSH!H40*100</f>
        <v>2.5160842840400854</v>
      </c>
      <c r="D49" s="30"/>
      <c r="E49" s="113">
        <f>E45/19910*100</f>
        <v>-2.154696132596685</v>
      </c>
      <c r="F49" s="30"/>
      <c r="G49" s="30">
        <f>G45/BSH!J40*100</f>
        <v>4.797780488388223</v>
      </c>
      <c r="H49" s="30"/>
      <c r="I49" s="113">
        <f>I45/19910*100</f>
        <v>-8.061275740833752</v>
      </c>
    </row>
    <row r="50" spans="2:9" ht="15">
      <c r="B50" s="21"/>
      <c r="E50" s="112"/>
      <c r="F50" s="19"/>
      <c r="G50" s="19"/>
      <c r="H50" s="19"/>
      <c r="I50" s="112"/>
    </row>
    <row r="51" spans="5:9" ht="15">
      <c r="E51" s="112"/>
      <c r="F51" s="19"/>
      <c r="G51" s="19"/>
      <c r="H51" s="19"/>
      <c r="I51" s="112"/>
    </row>
    <row r="52" spans="3:9" ht="15">
      <c r="C52" s="28"/>
      <c r="D52" s="28"/>
      <c r="E52" s="114"/>
      <c r="F52" s="19"/>
      <c r="G52" s="28"/>
      <c r="H52" s="28"/>
      <c r="I52" s="114"/>
    </row>
    <row r="53" spans="5:9" ht="15">
      <c r="E53" s="112"/>
      <c r="F53" s="19"/>
      <c r="G53" s="19"/>
      <c r="H53" s="19"/>
      <c r="I53" s="112"/>
    </row>
    <row r="54" spans="1:9" ht="15">
      <c r="A54" s="18" t="str">
        <f>'CF'!A41</f>
        <v>This statement should be read in conjunction with the notes set out on pages 5 to 11of this interim financial report and the Company's </v>
      </c>
      <c r="C54" s="28"/>
      <c r="D54" s="28"/>
      <c r="E54" s="114"/>
      <c r="F54" s="19"/>
      <c r="G54" s="28"/>
      <c r="H54" s="28"/>
      <c r="I54" s="114"/>
    </row>
    <row r="55" spans="1:9" ht="15">
      <c r="A55" s="101" t="str">
        <f>'CF'!A42</f>
        <v>Annual Report for the year ended 31 March 2004.</v>
      </c>
      <c r="E55" s="112"/>
      <c r="F55" s="19"/>
      <c r="G55" s="19"/>
      <c r="H55" s="19"/>
      <c r="I55" s="112"/>
    </row>
    <row r="56" spans="5:9" ht="15">
      <c r="E56" s="112"/>
      <c r="F56" s="19"/>
      <c r="G56" s="19"/>
      <c r="H56" s="19"/>
      <c r="I56" s="112"/>
    </row>
    <row r="57" spans="3:9" ht="15">
      <c r="C57" s="28"/>
      <c r="D57" s="28"/>
      <c r="E57" s="114"/>
      <c r="F57" s="19"/>
      <c r="G57" s="28"/>
      <c r="H57" s="28"/>
      <c r="I57" s="114"/>
    </row>
    <row r="58" spans="5:9" ht="15">
      <c r="E58" s="112"/>
      <c r="F58" s="19"/>
      <c r="G58" s="19"/>
      <c r="H58" s="19"/>
      <c r="I58" s="112"/>
    </row>
    <row r="59" spans="3:9" ht="15">
      <c r="C59" s="28"/>
      <c r="D59" s="28"/>
      <c r="E59" s="114"/>
      <c r="G59" s="28"/>
      <c r="H59" s="28"/>
      <c r="I59" s="114"/>
    </row>
    <row r="61" spans="3:9" ht="15">
      <c r="C61" s="28"/>
      <c r="D61" s="28"/>
      <c r="E61" s="114"/>
      <c r="F61" s="19"/>
      <c r="G61" s="28"/>
      <c r="H61" s="28"/>
      <c r="I61" s="114"/>
    </row>
    <row r="62" spans="5:9" ht="15">
      <c r="E62" s="112"/>
      <c r="F62" s="19"/>
      <c r="G62" s="19"/>
      <c r="H62" s="19"/>
      <c r="I62" s="112"/>
    </row>
    <row r="64" spans="3:9" ht="15">
      <c r="C64" s="28"/>
      <c r="D64" s="28"/>
      <c r="E64" s="114"/>
      <c r="F64" s="19"/>
      <c r="G64" s="28"/>
      <c r="H64" s="28"/>
      <c r="I64" s="114"/>
    </row>
    <row r="65" spans="3:9" ht="15">
      <c r="C65" s="28"/>
      <c r="D65" s="28"/>
      <c r="E65" s="114"/>
      <c r="F65" s="19"/>
      <c r="G65" s="28"/>
      <c r="H65" s="28"/>
      <c r="I65" s="114"/>
    </row>
    <row r="66" spans="3:9" ht="15">
      <c r="C66" s="28"/>
      <c r="D66" s="28"/>
      <c r="E66" s="114"/>
      <c r="F66" s="19"/>
      <c r="G66" s="28"/>
      <c r="H66" s="28"/>
      <c r="I66" s="114"/>
    </row>
    <row r="67" spans="5:9" ht="15">
      <c r="E67" s="112"/>
      <c r="F67" s="19"/>
      <c r="G67" s="19"/>
      <c r="H67" s="19"/>
      <c r="I67" s="112"/>
    </row>
    <row r="68" spans="5:9" ht="15">
      <c r="E68" s="112"/>
      <c r="F68" s="19"/>
      <c r="G68" s="19"/>
      <c r="H68" s="19"/>
      <c r="I68" s="112"/>
    </row>
    <row r="69" spans="3:9" ht="15">
      <c r="C69" s="28"/>
      <c r="D69" s="28"/>
      <c r="E69" s="114"/>
      <c r="F69" s="19"/>
      <c r="G69" s="28"/>
      <c r="H69" s="28"/>
      <c r="I69" s="114"/>
    </row>
    <row r="70" spans="5:9" ht="15">
      <c r="E70" s="112"/>
      <c r="F70" s="19"/>
      <c r="G70" s="19"/>
      <c r="H70" s="19"/>
      <c r="I70" s="112"/>
    </row>
    <row r="71" spans="5:9" ht="15">
      <c r="E71" s="112"/>
      <c r="F71" s="19"/>
      <c r="G71" s="19"/>
      <c r="H71" s="19"/>
      <c r="I71" s="112"/>
    </row>
    <row r="72" spans="3:9" ht="15">
      <c r="C72" s="28"/>
      <c r="D72" s="28"/>
      <c r="E72" s="114"/>
      <c r="F72" s="19"/>
      <c r="G72" s="28"/>
      <c r="H72" s="28"/>
      <c r="I72" s="114"/>
    </row>
    <row r="73" spans="5:9" ht="15">
      <c r="E73" s="112"/>
      <c r="F73" s="19"/>
      <c r="G73" s="19"/>
      <c r="H73" s="19"/>
      <c r="I73" s="112"/>
    </row>
    <row r="74" spans="5:9" ht="15">
      <c r="E74" s="112"/>
      <c r="F74" s="19"/>
      <c r="G74" s="19"/>
      <c r="H74" s="19"/>
      <c r="I74" s="112"/>
    </row>
    <row r="75" spans="3:9" ht="15">
      <c r="C75" s="30"/>
      <c r="D75" s="30"/>
      <c r="E75" s="113"/>
      <c r="F75" s="31"/>
      <c r="G75" s="30"/>
      <c r="H75" s="30"/>
      <c r="I75" s="113"/>
    </row>
    <row r="76" spans="3:9" ht="15">
      <c r="C76" s="28"/>
      <c r="D76" s="28"/>
      <c r="E76" s="114"/>
      <c r="F76" s="19"/>
      <c r="G76" s="28"/>
      <c r="H76" s="28"/>
      <c r="I76" s="114"/>
    </row>
    <row r="77" spans="5:9" ht="15">
      <c r="E77" s="112"/>
      <c r="F77" s="19"/>
      <c r="G77" s="19"/>
      <c r="H77" s="19"/>
      <c r="I77" s="112"/>
    </row>
    <row r="78" spans="5:9" ht="15">
      <c r="E78" s="112"/>
      <c r="F78" s="19"/>
      <c r="G78" s="19"/>
      <c r="H78" s="19"/>
      <c r="I78" s="112"/>
    </row>
    <row r="79" spans="3:9" ht="15">
      <c r="C79" s="28"/>
      <c r="D79" s="28"/>
      <c r="E79" s="114"/>
      <c r="F79" s="19"/>
      <c r="G79" s="28"/>
      <c r="H79" s="28"/>
      <c r="I79" s="114"/>
    </row>
    <row r="80" spans="3:9" ht="15">
      <c r="C80" s="28"/>
      <c r="D80" s="28"/>
      <c r="E80" s="114"/>
      <c r="F80" s="19"/>
      <c r="G80" s="28"/>
      <c r="H80" s="28"/>
      <c r="I80" s="114"/>
    </row>
    <row r="81" spans="5:9" ht="15">
      <c r="E81" s="112"/>
      <c r="F81" s="19"/>
      <c r="G81" s="19"/>
      <c r="H81" s="19"/>
      <c r="I81" s="112"/>
    </row>
    <row r="82" spans="5:9" ht="15">
      <c r="E82" s="112"/>
      <c r="F82" s="19"/>
      <c r="G82" s="19"/>
      <c r="H82" s="19"/>
      <c r="I82" s="112"/>
    </row>
    <row r="83" spans="3:9" ht="15">
      <c r="C83" s="32"/>
      <c r="D83" s="32"/>
      <c r="E83" s="112"/>
      <c r="F83" s="19"/>
      <c r="G83" s="32"/>
      <c r="H83" s="32"/>
      <c r="I83" s="112"/>
    </row>
    <row r="84" spans="5:9" ht="15">
      <c r="E84" s="112"/>
      <c r="F84" s="19"/>
      <c r="G84" s="19"/>
      <c r="H84" s="19"/>
      <c r="I84" s="112"/>
    </row>
    <row r="85" spans="5:9" ht="15">
      <c r="E85" s="112"/>
      <c r="F85" s="19"/>
      <c r="G85" s="19"/>
      <c r="H85" s="19"/>
      <c r="I85" s="112"/>
    </row>
    <row r="86" spans="5:9" ht="15">
      <c r="E86" s="112"/>
      <c r="F86" s="19"/>
      <c r="G86" s="19"/>
      <c r="H86" s="19"/>
      <c r="I86" s="112"/>
    </row>
    <row r="87" spans="5:9" ht="15">
      <c r="E87" s="112"/>
      <c r="F87" s="19"/>
      <c r="G87" s="19"/>
      <c r="H87" s="19"/>
      <c r="I87" s="112"/>
    </row>
    <row r="88" spans="5:9" ht="15">
      <c r="E88" s="112"/>
      <c r="F88" s="19"/>
      <c r="G88" s="19"/>
      <c r="H88" s="19"/>
      <c r="I88" s="112"/>
    </row>
    <row r="89" spans="5:9" ht="15">
      <c r="E89" s="112"/>
      <c r="F89" s="19"/>
      <c r="G89" s="19"/>
      <c r="H89" s="19"/>
      <c r="I89" s="112"/>
    </row>
  </sheetData>
  <printOptions/>
  <pageMargins left="0.51" right="0.4" top="0.71" bottom="0.23" header="0.5" footer="0.51"/>
  <pageSetup fitToHeight="1" fitToWidth="1" horizontalDpi="300" verticalDpi="300" orientation="portrait" paperSize="9" scale="87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9">
      <selection activeCell="E19" sqref="E19"/>
    </sheetView>
  </sheetViews>
  <sheetFormatPr defaultColWidth="9.140625" defaultRowHeight="12.75"/>
  <cols>
    <col min="1" max="1" width="39.71093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10.7109375" style="47" customWidth="1"/>
    <col min="6" max="6" width="3.421875" style="1" customWidth="1"/>
    <col min="7" max="7" width="10.57421875" style="1" customWidth="1"/>
    <col min="8" max="8" width="3.421875" style="1" customWidth="1"/>
    <col min="9" max="9" width="10.7109375" style="12" customWidth="1"/>
    <col min="10" max="10" width="3.28125" style="12" customWidth="1"/>
    <col min="11" max="11" width="10.7109375" style="1" customWidth="1"/>
    <col min="12" max="12" width="3.140625" style="1" customWidth="1"/>
    <col min="13" max="13" width="11.00390625" style="1" customWidth="1"/>
    <col min="14" max="14" width="1.8515625" style="1" customWidth="1"/>
    <col min="15" max="16384" width="9.140625" style="1" customWidth="1"/>
  </cols>
  <sheetData>
    <row r="1" ht="15">
      <c r="A1" s="14" t="s">
        <v>25</v>
      </c>
    </row>
    <row r="2" ht="15">
      <c r="A2" s="13" t="s">
        <v>29</v>
      </c>
    </row>
    <row r="3" ht="15">
      <c r="A3" s="13" t="s">
        <v>30</v>
      </c>
    </row>
    <row r="4" ht="15">
      <c r="A4" s="14" t="s">
        <v>61</v>
      </c>
    </row>
    <row r="5" ht="15">
      <c r="A5" s="14"/>
    </row>
    <row r="6" ht="15">
      <c r="A6" s="17" t="s">
        <v>19</v>
      </c>
    </row>
    <row r="7" spans="1:9" ht="15.75">
      <c r="A7" s="17" t="s">
        <v>79</v>
      </c>
      <c r="F7" s="5"/>
      <c r="G7" s="5"/>
      <c r="H7" s="5"/>
      <c r="I7" s="35"/>
    </row>
    <row r="9" ht="15">
      <c r="J9" s="37"/>
    </row>
    <row r="10" spans="7:10" s="2" customFormat="1" ht="15">
      <c r="G10" s="11" t="s">
        <v>56</v>
      </c>
      <c r="I10" s="37" t="s">
        <v>27</v>
      </c>
      <c r="J10" s="41"/>
    </row>
    <row r="11" spans="1:11" s="2" customFormat="1" ht="15">
      <c r="A11" s="36"/>
      <c r="B11" s="36"/>
      <c r="C11" s="36"/>
      <c r="D11" s="36"/>
      <c r="E11" s="37" t="s">
        <v>56</v>
      </c>
      <c r="F11" s="37"/>
      <c r="G11" s="37" t="s">
        <v>87</v>
      </c>
      <c r="H11" s="37"/>
      <c r="I11" s="37" t="s">
        <v>28</v>
      </c>
      <c r="J11" s="37"/>
      <c r="K11" s="11" t="s">
        <v>21</v>
      </c>
    </row>
    <row r="12" spans="1:13" s="2" customFormat="1" ht="15">
      <c r="A12" s="36"/>
      <c r="B12" s="36"/>
      <c r="C12" s="36"/>
      <c r="D12" s="36"/>
      <c r="E12" s="37" t="s">
        <v>57</v>
      </c>
      <c r="F12" s="37"/>
      <c r="G12" s="37" t="s">
        <v>88</v>
      </c>
      <c r="H12" s="37"/>
      <c r="I12" s="37" t="s">
        <v>17</v>
      </c>
      <c r="J12" s="37"/>
      <c r="K12" s="11" t="s">
        <v>22</v>
      </c>
      <c r="M12" s="11" t="s">
        <v>23</v>
      </c>
    </row>
    <row r="13" spans="1:13" s="2" customFormat="1" ht="15">
      <c r="A13" s="36"/>
      <c r="B13" s="36"/>
      <c r="C13" s="36"/>
      <c r="D13" s="36"/>
      <c r="E13" s="2" t="s">
        <v>1</v>
      </c>
      <c r="F13" s="37"/>
      <c r="G13" s="37" t="s">
        <v>1</v>
      </c>
      <c r="H13" s="37"/>
      <c r="I13" s="2" t="s">
        <v>1</v>
      </c>
      <c r="J13" s="37"/>
      <c r="K13" s="2" t="s">
        <v>1</v>
      </c>
      <c r="M13" s="2" t="s">
        <v>1</v>
      </c>
    </row>
    <row r="14" spans="1:11" ht="15">
      <c r="A14" s="39"/>
      <c r="B14" s="12"/>
      <c r="C14" s="12"/>
      <c r="D14" s="12"/>
      <c r="E14" s="38"/>
      <c r="F14" s="12"/>
      <c r="G14" s="12"/>
      <c r="H14" s="12"/>
      <c r="I14" s="34"/>
      <c r="J14" s="34"/>
      <c r="K14" s="51"/>
    </row>
    <row r="15" spans="1:13" ht="15">
      <c r="A15" s="39" t="s">
        <v>71</v>
      </c>
      <c r="B15" s="43"/>
      <c r="C15" s="44"/>
      <c r="D15" s="43"/>
      <c r="E15" s="89">
        <v>41811</v>
      </c>
      <c r="F15" s="90"/>
      <c r="G15" s="90">
        <v>0</v>
      </c>
      <c r="H15" s="90"/>
      <c r="I15" s="90">
        <f>-4</f>
        <v>-4</v>
      </c>
      <c r="J15" s="90"/>
      <c r="K15" s="91">
        <f>5317</f>
        <v>5317</v>
      </c>
      <c r="L15" s="91"/>
      <c r="M15" s="91">
        <f>SUM(E15:L15)</f>
        <v>47124</v>
      </c>
    </row>
    <row r="16" spans="1:13" ht="15">
      <c r="A16" s="12"/>
      <c r="B16" s="12"/>
      <c r="C16" s="12"/>
      <c r="D16" s="12"/>
      <c r="E16" s="89"/>
      <c r="F16" s="90"/>
      <c r="G16" s="90"/>
      <c r="H16" s="90"/>
      <c r="I16" s="90"/>
      <c r="J16" s="90"/>
      <c r="K16" s="91"/>
      <c r="L16" s="91"/>
      <c r="M16" s="91"/>
    </row>
    <row r="17" spans="1:13" ht="15">
      <c r="A17" s="39" t="s">
        <v>58</v>
      </c>
      <c r="B17" s="12"/>
      <c r="C17" s="12"/>
      <c r="D17" s="12"/>
      <c r="E17" s="92">
        <v>0</v>
      </c>
      <c r="F17" s="90"/>
      <c r="G17" s="90">
        <v>0</v>
      </c>
      <c r="H17" s="90"/>
      <c r="I17" s="90">
        <v>0</v>
      </c>
      <c r="J17" s="90"/>
      <c r="K17" s="91">
        <v>2006</v>
      </c>
      <c r="L17" s="91"/>
      <c r="M17" s="90">
        <f>SUM(E17:L17)</f>
        <v>2006</v>
      </c>
    </row>
    <row r="18" spans="1:13" ht="15">
      <c r="A18" s="39" t="s">
        <v>59</v>
      </c>
      <c r="B18" s="12"/>
      <c r="C18" s="12"/>
      <c r="D18" s="12"/>
      <c r="E18" s="92"/>
      <c r="F18" s="90"/>
      <c r="G18" s="90"/>
      <c r="H18" s="90"/>
      <c r="I18" s="90"/>
      <c r="J18" s="90"/>
      <c r="K18" s="91"/>
      <c r="L18" s="91"/>
      <c r="M18" s="90"/>
    </row>
    <row r="19" spans="1:15" ht="15">
      <c r="A19" s="39" t="s">
        <v>60</v>
      </c>
      <c r="B19" s="12"/>
      <c r="C19" s="12"/>
      <c r="D19" s="12"/>
      <c r="E19" s="92">
        <v>0</v>
      </c>
      <c r="F19" s="90"/>
      <c r="G19" s="90">
        <v>0</v>
      </c>
      <c r="H19" s="90"/>
      <c r="I19" s="90">
        <v>23</v>
      </c>
      <c r="J19" s="90"/>
      <c r="K19" s="90">
        <v>0</v>
      </c>
      <c r="L19" s="90"/>
      <c r="M19" s="90">
        <f>SUM(E19:L19)</f>
        <v>23</v>
      </c>
      <c r="O19" s="130"/>
    </row>
    <row r="20" spans="1:13" ht="15">
      <c r="A20" s="6" t="s">
        <v>89</v>
      </c>
      <c r="B20" s="12"/>
      <c r="C20" s="12"/>
      <c r="D20" s="12"/>
      <c r="E20" s="92">
        <v>0</v>
      </c>
      <c r="F20" s="90"/>
      <c r="G20" s="90">
        <v>1750</v>
      </c>
      <c r="H20" s="90"/>
      <c r="I20" s="90">
        <v>0</v>
      </c>
      <c r="J20" s="90"/>
      <c r="K20" s="90">
        <v>0</v>
      </c>
      <c r="L20" s="90"/>
      <c r="M20" s="90">
        <f>SUM(E20:L20)</f>
        <v>1750</v>
      </c>
    </row>
    <row r="21" spans="1:13" ht="15">
      <c r="A21" s="42"/>
      <c r="B21" s="12"/>
      <c r="C21" s="12"/>
      <c r="D21" s="12"/>
      <c r="E21" s="92"/>
      <c r="F21" s="90"/>
      <c r="G21" s="90"/>
      <c r="H21" s="90"/>
      <c r="I21" s="90"/>
      <c r="J21" s="90"/>
      <c r="K21" s="91"/>
      <c r="L21" s="91"/>
      <c r="M21" s="91"/>
    </row>
    <row r="22" spans="1:13" ht="18" customHeight="1" thickBot="1">
      <c r="A22" s="85" t="s">
        <v>78</v>
      </c>
      <c r="B22" s="12"/>
      <c r="C22" s="12"/>
      <c r="D22" s="12"/>
      <c r="E22" s="93">
        <f>SUM(E15:E21)</f>
        <v>41811</v>
      </c>
      <c r="F22" s="90"/>
      <c r="G22" s="93">
        <f>SUM(G15:G21)</f>
        <v>1750</v>
      </c>
      <c r="H22" s="90"/>
      <c r="I22" s="93">
        <f>SUM(I15:I21)</f>
        <v>19</v>
      </c>
      <c r="J22" s="90"/>
      <c r="K22" s="93">
        <f>SUM(K15:K21)</f>
        <v>7323</v>
      </c>
      <c r="L22" s="91"/>
      <c r="M22" s="94">
        <f>SUM(M15:M20)</f>
        <v>50903</v>
      </c>
    </row>
    <row r="23" spans="1:13" ht="15.75" thickTop="1">
      <c r="A23" s="42"/>
      <c r="B23" s="12"/>
      <c r="C23" s="12"/>
      <c r="D23" s="12"/>
      <c r="E23" s="95"/>
      <c r="F23" s="96"/>
      <c r="G23" s="96"/>
      <c r="H23" s="96"/>
      <c r="I23" s="96"/>
      <c r="J23" s="96"/>
      <c r="K23" s="97"/>
      <c r="L23" s="97"/>
      <c r="M23" s="97"/>
    </row>
    <row r="24" spans="1:13" ht="15">
      <c r="A24" s="42"/>
      <c r="B24" s="12"/>
      <c r="C24" s="12"/>
      <c r="D24" s="12"/>
      <c r="E24" s="98"/>
      <c r="F24" s="90"/>
      <c r="G24" s="90"/>
      <c r="H24" s="90"/>
      <c r="I24" s="90"/>
      <c r="J24" s="90"/>
      <c r="K24" s="91"/>
      <c r="L24" s="91"/>
      <c r="M24" s="91"/>
    </row>
    <row r="25" spans="1:13" ht="15">
      <c r="A25" s="39"/>
      <c r="B25" s="12"/>
      <c r="C25" s="12"/>
      <c r="D25" s="12"/>
      <c r="E25" s="89"/>
      <c r="F25" s="90"/>
      <c r="G25" s="90"/>
      <c r="H25" s="90"/>
      <c r="I25" s="90"/>
      <c r="J25" s="90"/>
      <c r="K25" s="91"/>
      <c r="L25" s="91"/>
      <c r="M25" s="91"/>
    </row>
    <row r="26" spans="1:13" ht="15">
      <c r="A26" s="39" t="s">
        <v>64</v>
      </c>
      <c r="B26" s="43"/>
      <c r="C26" s="44"/>
      <c r="D26" s="43"/>
      <c r="E26" s="89">
        <v>19910</v>
      </c>
      <c r="F26" s="90"/>
      <c r="G26" s="90">
        <v>0</v>
      </c>
      <c r="H26" s="90"/>
      <c r="I26" s="90">
        <f>221</f>
        <v>221</v>
      </c>
      <c r="J26" s="90"/>
      <c r="K26" s="91">
        <f>23200</f>
        <v>23200</v>
      </c>
      <c r="L26" s="91"/>
      <c r="M26" s="91">
        <f>SUM(E26:L26)</f>
        <v>43331</v>
      </c>
    </row>
    <row r="27" spans="1:13" ht="15">
      <c r="A27" s="12"/>
      <c r="B27" s="12"/>
      <c r="C27" s="12"/>
      <c r="D27" s="12"/>
      <c r="E27" s="89"/>
      <c r="F27" s="90"/>
      <c r="G27" s="90"/>
      <c r="H27" s="90"/>
      <c r="I27" s="90"/>
      <c r="J27" s="90"/>
      <c r="K27" s="91"/>
      <c r="L27" s="91"/>
      <c r="M27" s="91"/>
    </row>
    <row r="28" spans="1:13" ht="15">
      <c r="A28" s="39" t="s">
        <v>82</v>
      </c>
      <c r="B28" s="12"/>
      <c r="C28" s="12"/>
      <c r="D28" s="12"/>
      <c r="E28" s="92">
        <v>0</v>
      </c>
      <c r="F28" s="90"/>
      <c r="G28" s="90">
        <v>0</v>
      </c>
      <c r="H28" s="90"/>
      <c r="I28" s="90">
        <v>0</v>
      </c>
      <c r="J28" s="90"/>
      <c r="K28" s="91">
        <v>-1605</v>
      </c>
      <c r="L28" s="91"/>
      <c r="M28" s="90">
        <f>SUM(E28:L28)</f>
        <v>-1605</v>
      </c>
    </row>
    <row r="29" spans="1:13" ht="15">
      <c r="A29" s="39" t="s">
        <v>59</v>
      </c>
      <c r="B29" s="12"/>
      <c r="C29" s="12"/>
      <c r="D29" s="12"/>
      <c r="E29" s="92"/>
      <c r="F29" s="90"/>
      <c r="G29" s="90"/>
      <c r="H29" s="90"/>
      <c r="I29" s="90"/>
      <c r="J29" s="90"/>
      <c r="K29" s="91"/>
      <c r="L29" s="91"/>
      <c r="M29" s="90"/>
    </row>
    <row r="30" spans="1:13" ht="15">
      <c r="A30" s="39" t="s">
        <v>60</v>
      </c>
      <c r="B30" s="12"/>
      <c r="C30" s="12"/>
      <c r="D30" s="12"/>
      <c r="E30" s="92">
        <v>0</v>
      </c>
      <c r="F30" s="90"/>
      <c r="G30" s="90">
        <v>0</v>
      </c>
      <c r="H30" s="90"/>
      <c r="I30" s="90">
        <v>13</v>
      </c>
      <c r="J30" s="90"/>
      <c r="K30" s="90">
        <v>0</v>
      </c>
      <c r="L30" s="90"/>
      <c r="M30" s="90">
        <f>SUM(E30:L30)</f>
        <v>13</v>
      </c>
    </row>
    <row r="31" spans="1:13" ht="15">
      <c r="A31" s="42"/>
      <c r="B31" s="12"/>
      <c r="C31" s="12"/>
      <c r="D31" s="12"/>
      <c r="E31" s="92"/>
      <c r="F31" s="90"/>
      <c r="G31" s="90"/>
      <c r="H31" s="90"/>
      <c r="I31" s="90"/>
      <c r="J31" s="90"/>
      <c r="K31" s="91"/>
      <c r="L31" s="91"/>
      <c r="M31" s="91"/>
    </row>
    <row r="32" spans="1:13" ht="17.25" customHeight="1" thickBot="1">
      <c r="A32" s="85" t="s">
        <v>83</v>
      </c>
      <c r="B32" s="12"/>
      <c r="C32" s="12"/>
      <c r="D32" s="12"/>
      <c r="E32" s="93">
        <f>SUM(E26:E31)</f>
        <v>19910</v>
      </c>
      <c r="F32" s="90"/>
      <c r="G32" s="93">
        <f>SUM(G26:G31)</f>
        <v>0</v>
      </c>
      <c r="H32" s="90"/>
      <c r="I32" s="93">
        <f>SUM(I26:I31)</f>
        <v>234</v>
      </c>
      <c r="J32" s="90"/>
      <c r="K32" s="93">
        <f>SUM(K26:K31)</f>
        <v>21595</v>
      </c>
      <c r="L32" s="91"/>
      <c r="M32" s="94">
        <f>SUM(E32:L32)</f>
        <v>41739</v>
      </c>
    </row>
    <row r="33" spans="1:13" ht="15.75" thickTop="1">
      <c r="A33" s="12"/>
      <c r="B33" s="12"/>
      <c r="C33" s="12"/>
      <c r="D33" s="12"/>
      <c r="E33" s="98"/>
      <c r="F33" s="90"/>
      <c r="G33" s="90"/>
      <c r="H33" s="90"/>
      <c r="I33" s="90"/>
      <c r="J33" s="90"/>
      <c r="K33" s="91"/>
      <c r="L33" s="91"/>
      <c r="M33" s="91"/>
    </row>
    <row r="34" spans="1:13" ht="15">
      <c r="A34" s="12"/>
      <c r="B34" s="39"/>
      <c r="C34" s="12"/>
      <c r="D34" s="39"/>
      <c r="E34" s="95"/>
      <c r="F34" s="99"/>
      <c r="G34" s="99"/>
      <c r="H34" s="99"/>
      <c r="I34" s="99"/>
      <c r="J34" s="99"/>
      <c r="K34" s="97"/>
      <c r="L34" s="97"/>
      <c r="M34" s="97"/>
    </row>
    <row r="35" spans="1:13" ht="15">
      <c r="A35" s="12"/>
      <c r="B35" s="12"/>
      <c r="C35" s="12"/>
      <c r="D35" s="12"/>
      <c r="E35" s="95"/>
      <c r="F35" s="96"/>
      <c r="G35" s="96"/>
      <c r="H35" s="96"/>
      <c r="I35" s="96"/>
      <c r="J35" s="96"/>
      <c r="K35" s="97"/>
      <c r="L35" s="97"/>
      <c r="M35" s="97"/>
    </row>
    <row r="36" spans="5:13" ht="15">
      <c r="E36" s="100"/>
      <c r="F36" s="97"/>
      <c r="G36" s="97"/>
      <c r="H36" s="97"/>
      <c r="I36" s="96"/>
      <c r="J36" s="96"/>
      <c r="K36" s="97"/>
      <c r="L36" s="97"/>
      <c r="M36" s="97"/>
    </row>
    <row r="37" spans="1:13" ht="15">
      <c r="A37" s="18"/>
      <c r="E37" s="100"/>
      <c r="F37" s="97"/>
      <c r="G37" s="97"/>
      <c r="H37" s="97"/>
      <c r="I37" s="96"/>
      <c r="J37" s="96"/>
      <c r="K37" s="97"/>
      <c r="L37" s="97"/>
      <c r="M37" s="97"/>
    </row>
    <row r="38" spans="1:13" ht="15">
      <c r="A38" s="6"/>
      <c r="E38" s="100"/>
      <c r="F38" s="97"/>
      <c r="G38" s="97"/>
      <c r="H38" s="97"/>
      <c r="I38" s="96"/>
      <c r="J38" s="96"/>
      <c r="K38" s="97"/>
      <c r="L38" s="97"/>
      <c r="M38" s="97"/>
    </row>
    <row r="39" spans="1:13" ht="15">
      <c r="A39" s="18"/>
      <c r="E39" s="100"/>
      <c r="F39" s="97"/>
      <c r="G39" s="97"/>
      <c r="H39" s="97"/>
      <c r="I39" s="96"/>
      <c r="J39" s="96"/>
      <c r="K39" s="97"/>
      <c r="L39" s="97"/>
      <c r="M39" s="97"/>
    </row>
    <row r="40" spans="1:13" ht="15">
      <c r="A40" s="18" t="str">
        <f>'CF'!A41</f>
        <v>This statement should be read in conjunction with the notes set out on pages 5 to 11of this interim financial report and the Company's </v>
      </c>
      <c r="E40" s="100"/>
      <c r="F40" s="97"/>
      <c r="G40" s="97"/>
      <c r="H40" s="97"/>
      <c r="I40" s="96"/>
      <c r="J40" s="96"/>
      <c r="K40" s="97"/>
      <c r="L40" s="97"/>
      <c r="M40" s="97"/>
    </row>
    <row r="41" spans="1:13" ht="15">
      <c r="A41" s="18" t="str">
        <f>'CF'!A42</f>
        <v>Annual Report for the year ended 31 March 2004.</v>
      </c>
      <c r="E41" s="100"/>
      <c r="F41" s="97"/>
      <c r="G41" s="97"/>
      <c r="H41" s="97"/>
      <c r="I41" s="96"/>
      <c r="J41" s="96"/>
      <c r="K41" s="97"/>
      <c r="L41" s="97"/>
      <c r="M41" s="97"/>
    </row>
    <row r="42" spans="5:13" ht="15">
      <c r="E42" s="100"/>
      <c r="F42" s="97"/>
      <c r="G42" s="97"/>
      <c r="H42" s="97"/>
      <c r="I42" s="96"/>
      <c r="J42" s="96"/>
      <c r="K42" s="97"/>
      <c r="L42" s="97"/>
      <c r="M42" s="97"/>
    </row>
    <row r="43" spans="5:13" ht="15">
      <c r="E43" s="100"/>
      <c r="F43" s="97"/>
      <c r="G43" s="97"/>
      <c r="H43" s="97"/>
      <c r="I43" s="96"/>
      <c r="J43" s="96"/>
      <c r="K43" s="97"/>
      <c r="L43" s="97"/>
      <c r="M43" s="97"/>
    </row>
    <row r="44" spans="5:13" ht="15">
      <c r="E44" s="100"/>
      <c r="F44" s="97"/>
      <c r="G44" s="97"/>
      <c r="H44" s="97"/>
      <c r="I44" s="96"/>
      <c r="J44" s="96"/>
      <c r="K44" s="97"/>
      <c r="L44" s="97"/>
      <c r="M44" s="97"/>
    </row>
    <row r="45" spans="5:13" ht="15">
      <c r="E45" s="100"/>
      <c r="F45" s="97"/>
      <c r="G45" s="97"/>
      <c r="H45" s="97"/>
      <c r="I45" s="96"/>
      <c r="J45" s="96"/>
      <c r="K45" s="97"/>
      <c r="L45" s="97"/>
      <c r="M45" s="97"/>
    </row>
    <row r="46" ht="15">
      <c r="E46" s="48"/>
    </row>
    <row r="47" ht="15">
      <c r="E47" s="48"/>
    </row>
    <row r="48" ht="15">
      <c r="E48" s="48"/>
    </row>
    <row r="49" ht="15">
      <c r="E49" s="48"/>
    </row>
  </sheetData>
  <printOptions/>
  <pageMargins left="0.62" right="0.27" top="0.8" bottom="1" header="0.5" footer="0.7"/>
  <pageSetup horizontalDpi="600" verticalDpi="600" orientation="portrait" paperSize="9" scale="80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5" zoomScaleNormal="75" workbookViewId="0" topLeftCell="A1">
      <selection activeCell="F30" sqref="F30"/>
    </sheetView>
  </sheetViews>
  <sheetFormatPr defaultColWidth="9.140625" defaultRowHeight="12.75"/>
  <cols>
    <col min="1" max="1" width="3.574218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59.00390625" style="47" customWidth="1"/>
    <col min="6" max="6" width="14.00390625" style="51" customWidth="1"/>
    <col min="7" max="7" width="6.421875" style="12" customWidth="1"/>
    <col min="8" max="8" width="14.00390625" style="51" customWidth="1"/>
    <col min="9" max="9" width="9.140625" style="12" customWidth="1"/>
    <col min="10" max="10" width="3.140625" style="1" customWidth="1"/>
    <col min="11" max="16384" width="9.140625" style="1" customWidth="1"/>
  </cols>
  <sheetData>
    <row r="1" ht="15">
      <c r="A1" s="14" t="s">
        <v>25</v>
      </c>
    </row>
    <row r="2" ht="15">
      <c r="A2" s="13" t="s">
        <v>29</v>
      </c>
    </row>
    <row r="3" ht="15">
      <c r="A3" s="13" t="s">
        <v>30</v>
      </c>
    </row>
    <row r="4" ht="15">
      <c r="A4" s="14" t="s">
        <v>61</v>
      </c>
    </row>
    <row r="5" ht="15">
      <c r="A5" s="14"/>
    </row>
    <row r="6" ht="15">
      <c r="A6" s="17" t="s">
        <v>51</v>
      </c>
    </row>
    <row r="7" spans="1:8" ht="15.75">
      <c r="A7" s="17" t="s">
        <v>84</v>
      </c>
      <c r="F7" s="52"/>
      <c r="G7" s="35"/>
      <c r="H7" s="52"/>
    </row>
    <row r="9" ht="15">
      <c r="A9" s="6" t="s">
        <v>31</v>
      </c>
    </row>
    <row r="11" spans="6:8" ht="15">
      <c r="F11" s="53" t="s">
        <v>85</v>
      </c>
      <c r="H11" s="53" t="s">
        <v>85</v>
      </c>
    </row>
    <row r="12" spans="2:10" ht="15">
      <c r="B12" s="2" t="s">
        <v>4</v>
      </c>
      <c r="C12" s="2"/>
      <c r="D12" s="2" t="s">
        <v>4</v>
      </c>
      <c r="F12" s="53" t="s">
        <v>65</v>
      </c>
      <c r="G12" s="36"/>
      <c r="H12" s="53" t="s">
        <v>65</v>
      </c>
      <c r="I12" s="41"/>
      <c r="J12" s="9"/>
    </row>
    <row r="13" spans="2:10" ht="15">
      <c r="B13" s="2" t="s">
        <v>5</v>
      </c>
      <c r="C13" s="2"/>
      <c r="D13" s="2" t="s">
        <v>6</v>
      </c>
      <c r="F13" s="53" t="s">
        <v>77</v>
      </c>
      <c r="G13" s="37"/>
      <c r="H13" s="53" t="s">
        <v>81</v>
      </c>
      <c r="I13" s="37"/>
      <c r="J13" s="9"/>
    </row>
    <row r="14" spans="2:10" ht="15">
      <c r="B14" s="2" t="s">
        <v>1</v>
      </c>
      <c r="C14" s="2"/>
      <c r="D14" s="2" t="s">
        <v>1</v>
      </c>
      <c r="F14" s="54" t="s">
        <v>1</v>
      </c>
      <c r="G14" s="36"/>
      <c r="H14" s="54" t="s">
        <v>1</v>
      </c>
      <c r="I14" s="41"/>
      <c r="J14" s="9"/>
    </row>
    <row r="15" spans="2:10" ht="15">
      <c r="B15" s="2"/>
      <c r="C15" s="2"/>
      <c r="D15" s="2"/>
      <c r="F15" s="54"/>
      <c r="G15" s="36"/>
      <c r="H15" s="54"/>
      <c r="I15" s="41"/>
      <c r="J15" s="9"/>
    </row>
    <row r="16" spans="1:9" ht="15">
      <c r="A16" s="85" t="s">
        <v>93</v>
      </c>
      <c r="B16" s="12"/>
      <c r="C16" s="12"/>
      <c r="D16" s="12"/>
      <c r="E16" s="50"/>
      <c r="F16" s="34">
        <f>-478+49</f>
        <v>-429</v>
      </c>
      <c r="H16" s="34">
        <v>104</v>
      </c>
      <c r="I16" s="55"/>
    </row>
    <row r="17" spans="1:9" ht="15">
      <c r="A17" s="46"/>
      <c r="B17" s="12"/>
      <c r="C17" s="12"/>
      <c r="D17" s="12"/>
      <c r="E17" s="50"/>
      <c r="F17" s="34"/>
      <c r="H17" s="34"/>
      <c r="I17" s="55"/>
    </row>
    <row r="18" spans="1:9" ht="15">
      <c r="A18" s="85" t="s">
        <v>66</v>
      </c>
      <c r="B18" s="12"/>
      <c r="C18" s="12"/>
      <c r="D18" s="12"/>
      <c r="E18" s="50"/>
      <c r="F18" s="34">
        <f>SUM(F19:F21)</f>
        <v>-3702</v>
      </c>
      <c r="H18" s="34">
        <f>SUM(H19:H20)</f>
        <v>-3403</v>
      </c>
      <c r="I18" s="55"/>
    </row>
    <row r="19" spans="1:9" ht="15">
      <c r="A19" s="12"/>
      <c r="B19" s="12"/>
      <c r="C19" s="12"/>
      <c r="D19" s="12"/>
      <c r="E19" s="49" t="s">
        <v>54</v>
      </c>
      <c r="F19" s="131">
        <f>-4239-49</f>
        <v>-4288</v>
      </c>
      <c r="H19" s="131">
        <v>-3591</v>
      </c>
      <c r="I19" s="55"/>
    </row>
    <row r="20" spans="1:9" ht="15">
      <c r="A20" s="12"/>
      <c r="B20" s="12"/>
      <c r="C20" s="12"/>
      <c r="D20" s="12"/>
      <c r="E20" s="49" t="s">
        <v>67</v>
      </c>
      <c r="F20" s="132">
        <v>569</v>
      </c>
      <c r="H20" s="132">
        <v>188</v>
      </c>
      <c r="I20" s="55"/>
    </row>
    <row r="21" spans="1:9" ht="15">
      <c r="A21" s="12"/>
      <c r="B21" s="12"/>
      <c r="C21" s="12"/>
      <c r="D21" s="12"/>
      <c r="E21" s="49" t="s">
        <v>94</v>
      </c>
      <c r="F21" s="86">
        <v>17</v>
      </c>
      <c r="H21" s="133">
        <v>0</v>
      </c>
      <c r="I21" s="55"/>
    </row>
    <row r="22" spans="1:9" ht="15">
      <c r="A22" s="12"/>
      <c r="B22" s="12"/>
      <c r="C22" s="12"/>
      <c r="D22" s="12"/>
      <c r="E22" s="50"/>
      <c r="F22" s="34"/>
      <c r="H22" s="34"/>
      <c r="I22" s="55"/>
    </row>
    <row r="23" spans="1:9" ht="15">
      <c r="A23" s="85" t="s">
        <v>75</v>
      </c>
      <c r="B23" s="12"/>
      <c r="C23" s="12"/>
      <c r="D23" s="12"/>
      <c r="E23" s="50"/>
      <c r="F23" s="33">
        <f>SUM(F24:F26)</f>
        <v>107</v>
      </c>
      <c r="G23" s="39"/>
      <c r="H23" s="33">
        <f>SUM(H24:H25)</f>
        <v>-116</v>
      </c>
      <c r="I23" s="55"/>
    </row>
    <row r="24" spans="1:9" ht="15">
      <c r="A24" s="46"/>
      <c r="B24" s="12"/>
      <c r="C24" s="12"/>
      <c r="D24" s="12"/>
      <c r="E24" s="49" t="s">
        <v>55</v>
      </c>
      <c r="F24" s="87">
        <v>-2950</v>
      </c>
      <c r="G24" s="39"/>
      <c r="H24" s="87">
        <v>-42</v>
      </c>
      <c r="I24" s="55"/>
    </row>
    <row r="25" spans="1:9" ht="15">
      <c r="A25" s="46"/>
      <c r="B25" s="12"/>
      <c r="C25" s="12"/>
      <c r="D25" s="12"/>
      <c r="E25" s="49" t="s">
        <v>95</v>
      </c>
      <c r="F25" s="134">
        <v>1307</v>
      </c>
      <c r="G25" s="39"/>
      <c r="H25" s="134">
        <v>-74</v>
      </c>
      <c r="I25" s="55"/>
    </row>
    <row r="26" spans="1:9" ht="15">
      <c r="A26" s="46"/>
      <c r="B26" s="12"/>
      <c r="C26" s="12"/>
      <c r="D26" s="12"/>
      <c r="E26" s="49" t="s">
        <v>96</v>
      </c>
      <c r="F26" s="88">
        <v>1750</v>
      </c>
      <c r="G26" s="39"/>
      <c r="H26" s="133">
        <v>0</v>
      </c>
      <c r="I26" s="55"/>
    </row>
    <row r="27" spans="1:9" ht="15">
      <c r="A27" s="46"/>
      <c r="B27" s="12"/>
      <c r="C27" s="12"/>
      <c r="D27" s="12"/>
      <c r="E27" s="49"/>
      <c r="F27" s="33"/>
      <c r="G27" s="39"/>
      <c r="H27" s="33"/>
      <c r="I27" s="55"/>
    </row>
    <row r="28" spans="1:9" ht="15">
      <c r="A28" s="46"/>
      <c r="B28" s="12"/>
      <c r="C28" s="12"/>
      <c r="D28" s="12"/>
      <c r="E28" s="50"/>
      <c r="F28" s="16"/>
      <c r="H28" s="16"/>
      <c r="I28" s="55"/>
    </row>
    <row r="29" spans="1:9" ht="15">
      <c r="A29" s="85" t="s">
        <v>68</v>
      </c>
      <c r="B29" s="39"/>
      <c r="C29" s="12"/>
      <c r="D29" s="39"/>
      <c r="E29" s="50"/>
      <c r="F29" s="33">
        <f>F16+F18+F23</f>
        <v>-4024</v>
      </c>
      <c r="G29" s="39"/>
      <c r="H29" s="33">
        <f>H16+H18+H23</f>
        <v>-3415</v>
      </c>
      <c r="I29" s="39"/>
    </row>
    <row r="30" spans="1:9" ht="15">
      <c r="A30" s="12"/>
      <c r="B30" s="12"/>
      <c r="C30" s="12"/>
      <c r="D30" s="12"/>
      <c r="E30" s="50"/>
      <c r="F30" s="34"/>
      <c r="H30" s="34"/>
      <c r="I30" s="55"/>
    </row>
    <row r="31" spans="1:8" ht="15">
      <c r="A31" s="39" t="s">
        <v>90</v>
      </c>
      <c r="B31" s="12"/>
      <c r="C31" s="12"/>
      <c r="D31" s="12"/>
      <c r="E31" s="50"/>
      <c r="F31" s="34">
        <f>3327</f>
        <v>3327</v>
      </c>
      <c r="H31" s="34">
        <v>1476</v>
      </c>
    </row>
    <row r="32" spans="1:8" ht="15">
      <c r="A32" s="12"/>
      <c r="B32" s="12"/>
      <c r="C32" s="12"/>
      <c r="D32" s="12"/>
      <c r="E32" s="50"/>
      <c r="F32" s="34"/>
      <c r="H32" s="34"/>
    </row>
    <row r="33" spans="1:9" ht="18.75" customHeight="1" thickBot="1">
      <c r="A33" s="85" t="s">
        <v>91</v>
      </c>
      <c r="B33" s="39"/>
      <c r="C33" s="12"/>
      <c r="D33" s="39"/>
      <c r="E33" s="50"/>
      <c r="F33" s="84">
        <f>SUM(F29:F32)</f>
        <v>-697</v>
      </c>
      <c r="G33" s="39"/>
      <c r="H33" s="84">
        <f>SUM(H29:H31)</f>
        <v>-1939</v>
      </c>
      <c r="I33" s="39"/>
    </row>
    <row r="34" spans="1:9" ht="15.75" thickTop="1">
      <c r="A34" s="12"/>
      <c r="B34" s="12"/>
      <c r="C34" s="12"/>
      <c r="D34" s="12"/>
      <c r="E34" s="50"/>
      <c r="F34" s="34"/>
      <c r="H34" s="34"/>
      <c r="I34" s="55"/>
    </row>
    <row r="35" spans="1:9" ht="15">
      <c r="A35" s="12"/>
      <c r="B35" s="12"/>
      <c r="C35" s="12"/>
      <c r="D35" s="12"/>
      <c r="E35" s="50"/>
      <c r="F35" s="34"/>
      <c r="H35" s="34"/>
      <c r="I35" s="55"/>
    </row>
    <row r="36" spans="1:9" ht="15">
      <c r="A36" s="12"/>
      <c r="B36" s="12"/>
      <c r="C36" s="12"/>
      <c r="D36" s="12"/>
      <c r="E36" s="50"/>
      <c r="F36" s="34"/>
      <c r="H36" s="34"/>
      <c r="I36" s="55"/>
    </row>
    <row r="37" spans="1:9" ht="15">
      <c r="A37" s="12"/>
      <c r="B37" s="12"/>
      <c r="C37" s="12"/>
      <c r="D37" s="12"/>
      <c r="E37" s="50"/>
      <c r="F37" s="34"/>
      <c r="H37" s="34"/>
      <c r="I37" s="55"/>
    </row>
    <row r="38" spans="1:9" ht="15">
      <c r="A38" s="12"/>
      <c r="B38" s="12"/>
      <c r="C38" s="12"/>
      <c r="D38" s="12"/>
      <c r="E38" s="50"/>
      <c r="F38" s="34"/>
      <c r="H38" s="34"/>
      <c r="I38" s="55"/>
    </row>
    <row r="39" spans="1:9" ht="15">
      <c r="A39" s="12"/>
      <c r="B39" s="12"/>
      <c r="C39" s="12"/>
      <c r="D39" s="12"/>
      <c r="E39" s="50"/>
      <c r="F39" s="34"/>
      <c r="H39" s="34"/>
      <c r="I39" s="55"/>
    </row>
    <row r="40" spans="1:9" ht="15">
      <c r="A40" s="42"/>
      <c r="B40" s="12"/>
      <c r="C40" s="12"/>
      <c r="D40" s="12"/>
      <c r="E40" s="50"/>
      <c r="F40" s="34"/>
      <c r="H40" s="34"/>
      <c r="I40" s="55"/>
    </row>
    <row r="41" spans="1:9" ht="15">
      <c r="A41" s="18" t="s">
        <v>62</v>
      </c>
      <c r="B41" s="12"/>
      <c r="C41" s="12"/>
      <c r="D41" s="12"/>
      <c r="E41" s="50"/>
      <c r="F41" s="34"/>
      <c r="H41" s="34"/>
      <c r="I41" s="55"/>
    </row>
    <row r="42" spans="1:9" ht="15">
      <c r="A42" s="42" t="s">
        <v>92</v>
      </c>
      <c r="B42" s="12"/>
      <c r="C42" s="12"/>
      <c r="D42" s="12"/>
      <c r="E42" s="50"/>
      <c r="F42" s="34"/>
      <c r="G42" s="34"/>
      <c r="H42" s="34"/>
      <c r="I42" s="55"/>
    </row>
    <row r="43" spans="1:9" ht="15">
      <c r="A43" s="12"/>
      <c r="B43" s="12"/>
      <c r="C43" s="12"/>
      <c r="D43" s="12"/>
      <c r="E43" s="50"/>
      <c r="F43" s="34"/>
      <c r="H43" s="34"/>
      <c r="I43" s="55"/>
    </row>
    <row r="44" spans="1:9" ht="15">
      <c r="A44" s="42"/>
      <c r="B44" s="12"/>
      <c r="C44" s="12"/>
      <c r="D44" s="12"/>
      <c r="E44" s="50"/>
      <c r="F44" s="34"/>
      <c r="H44" s="34"/>
      <c r="I44" s="55"/>
    </row>
    <row r="45" spans="1:9" ht="15">
      <c r="A45" s="12"/>
      <c r="B45" s="12"/>
      <c r="C45" s="12"/>
      <c r="D45" s="12"/>
      <c r="E45" s="50"/>
      <c r="F45" s="34"/>
      <c r="H45" s="34"/>
      <c r="I45" s="55"/>
    </row>
    <row r="46" spans="1:9" ht="15">
      <c r="A46" s="42"/>
      <c r="B46" s="12"/>
      <c r="C46" s="12"/>
      <c r="D46" s="12"/>
      <c r="E46" s="50"/>
      <c r="F46" s="34"/>
      <c r="H46" s="34"/>
      <c r="I46" s="55"/>
    </row>
    <row r="47" spans="1:9" ht="15">
      <c r="A47" s="12"/>
      <c r="B47" s="12"/>
      <c r="C47" s="12"/>
      <c r="D47" s="12"/>
      <c r="E47" s="50"/>
      <c r="F47" s="34"/>
      <c r="H47" s="34"/>
      <c r="I47" s="55"/>
    </row>
    <row r="48" spans="1:9" ht="15">
      <c r="A48" s="12"/>
      <c r="B48" s="12"/>
      <c r="C48" s="12"/>
      <c r="D48" s="12"/>
      <c r="E48" s="50"/>
      <c r="F48" s="34"/>
      <c r="H48" s="34"/>
      <c r="I48" s="55"/>
    </row>
    <row r="49" spans="1:9" ht="15">
      <c r="A49" s="12"/>
      <c r="B49" s="12"/>
      <c r="C49" s="12"/>
      <c r="D49" s="12"/>
      <c r="E49" s="50"/>
      <c r="F49" s="34"/>
      <c r="H49" s="34"/>
      <c r="I49" s="55"/>
    </row>
    <row r="50" spans="1:9" ht="15">
      <c r="A50" s="12"/>
      <c r="B50" s="39"/>
      <c r="C50" s="12"/>
      <c r="D50" s="39"/>
      <c r="E50" s="50"/>
      <c r="F50" s="33"/>
      <c r="G50" s="39"/>
      <c r="H50" s="33"/>
      <c r="I50" s="39"/>
    </row>
    <row r="51" spans="1:9" ht="15">
      <c r="A51" s="12"/>
      <c r="B51" s="12"/>
      <c r="C51" s="12"/>
      <c r="D51" s="12"/>
      <c r="E51" s="50"/>
      <c r="F51" s="34"/>
      <c r="H51" s="34"/>
      <c r="I51" s="39"/>
    </row>
    <row r="52" spans="5:9" ht="15">
      <c r="E52" s="48"/>
      <c r="I52" s="39"/>
    </row>
    <row r="53" spans="1:5" ht="15">
      <c r="A53" s="18"/>
      <c r="E53" s="48"/>
    </row>
    <row r="54" spans="1:5" ht="15">
      <c r="A54" s="6"/>
      <c r="E54" s="48"/>
    </row>
    <row r="55" ht="15">
      <c r="E55" s="48"/>
    </row>
    <row r="56" ht="15">
      <c r="E56" s="48"/>
    </row>
    <row r="57" ht="15">
      <c r="E57" s="48"/>
    </row>
    <row r="58" ht="15">
      <c r="E58" s="48"/>
    </row>
    <row r="59" ht="15">
      <c r="E59" s="48"/>
    </row>
    <row r="60" ht="15">
      <c r="E60" s="48"/>
    </row>
    <row r="61" ht="15">
      <c r="E61" s="48"/>
    </row>
    <row r="62" ht="15">
      <c r="E62" s="48"/>
    </row>
    <row r="63" ht="15">
      <c r="E63" s="48"/>
    </row>
    <row r="64" ht="15">
      <c r="E64" s="48"/>
    </row>
    <row r="65" ht="15">
      <c r="E65" s="48"/>
    </row>
  </sheetData>
  <printOptions/>
  <pageMargins left="0.59" right="0.35" top="0.79" bottom="0.5" header="0.5" footer="0.7"/>
  <pageSetup fitToHeight="1" fitToWidth="1" horizontalDpi="600" verticalDpi="600" orientation="portrait" paperSize="9" scale="87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M&amp;C Services Sdn Bhd</cp:lastModifiedBy>
  <cp:lastPrinted>2004-11-23T07:17:57Z</cp:lastPrinted>
  <dcterms:created xsi:type="dcterms:W3CDTF">2001-11-23T04:37:42Z</dcterms:created>
  <dcterms:modified xsi:type="dcterms:W3CDTF">2004-11-23T10:18:35Z</dcterms:modified>
  <cp:category/>
  <cp:version/>
  <cp:contentType/>
  <cp:contentStatus/>
</cp:coreProperties>
</file>