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tabRatio="715" activeTab="0"/>
  </bookViews>
  <sheets>
    <sheet name="Income Statement" sheetId="1" r:id="rId1"/>
    <sheet name="Bal Sheet" sheetId="2" r:id="rId2"/>
    <sheet name="Equity" sheetId="3" r:id="rId3"/>
    <sheet name="Cashflow" sheetId="4" r:id="rId4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1">'Bal Sheet'!$A$1:$G$56</definedName>
    <definedName name="_xlnm.Print_Area" localSheetId="3">'Cashflow'!$A$1:$G$55</definedName>
    <definedName name="_xlnm.Print_Area" localSheetId="2">'Equity'!$A$1:$J$28</definedName>
    <definedName name="_xlnm.Print_Area" localSheetId="0">'Income Statement'!$A$1:$L$52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<sst xmlns="http://schemas.openxmlformats.org/spreadsheetml/2006/main" count="206" uniqueCount="169">
  <si>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</si>
  <si>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</si>
  <si>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</si>
  <si>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</si>
  <si>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</si>
  <si>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</si>
  <si>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</si>
  <si>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</si>
  <si>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</si>
  <si>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</si>
  <si>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</si>
  <si>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</si>
  <si>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</si>
  <si>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</si>
  <si>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</si>
  <si>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</si>
  <si>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</si>
  <si>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</si>
  <si>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</si>
  <si>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</si>
  <si>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</si>
  <si>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</si>
  <si>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</si>
  <si>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</t>
  </si>
  <si>
    <t>interest income</t>
  </si>
  <si>
    <t>interest on borrowings,</t>
  </si>
  <si>
    <t>depreciation and amortisation,</t>
  </si>
  <si>
    <t>(d)</t>
  </si>
  <si>
    <t>(f)</t>
  </si>
  <si>
    <t xml:space="preserve"> </t>
  </si>
  <si>
    <t>associated companies</t>
  </si>
  <si>
    <t>(g)</t>
  </si>
  <si>
    <t>Taxation</t>
  </si>
  <si>
    <t>(i)</t>
  </si>
  <si>
    <t>Profit/(loss) after taxation</t>
  </si>
  <si>
    <t>(ii)</t>
  </si>
  <si>
    <t>Earnings per share based on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</si>
  <si>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</si>
  <si>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</si>
  <si>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</si>
  <si>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</si>
  <si>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</si>
  <si>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 xml:space="preserve">Unaudited </t>
  </si>
  <si>
    <t xml:space="preserve">Audited </t>
  </si>
  <si>
    <t>RM</t>
  </si>
  <si>
    <t>Cash and bank balances</t>
  </si>
  <si>
    <t>NON-CURRENT ASSETS</t>
  </si>
  <si>
    <t>Property, plant and equipment</t>
  </si>
  <si>
    <t>Other investment</t>
  </si>
  <si>
    <t>CURRENT ASSETS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</si>
  <si>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</si>
  <si>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</si>
  <si>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</si>
  <si>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</si>
  <si>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</si>
  <si>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</si>
  <si>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</si>
  <si>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</si>
  <si>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FINANCED BY :</t>
  </si>
  <si>
    <t>Share capital</t>
  </si>
  <si>
    <t>Shareholders' equity</t>
  </si>
  <si>
    <t>Minority interest</t>
  </si>
  <si>
    <t>Long term borrowings</t>
  </si>
  <si>
    <t>Revenue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</si>
  <si>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</si>
  <si>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</si>
  <si>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</si>
  <si>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</si>
  <si>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</si>
  <si>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</si>
  <si>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</si>
  <si>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</si>
  <si>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</si>
  <si>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</si>
  <si>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</si>
  <si>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</si>
  <si>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</si>
  <si>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4.</t>
  </si>
  <si>
    <t>These figures have not been audited and should be read in conjunction with the latest audited financial statements</t>
  </si>
  <si>
    <t>&lt;-------------- Non-distributable --------------&gt;</t>
  </si>
  <si>
    <t>Deferred tax assets</t>
  </si>
  <si>
    <t>Net assets per share (RM)</t>
  </si>
  <si>
    <t>Total equity</t>
  </si>
  <si>
    <t>Operating expenses</t>
  </si>
  <si>
    <t>Depreciation and amortisation</t>
  </si>
  <si>
    <t>Profit/(loss) before taxation</t>
  </si>
  <si>
    <t>Equity holders of the parent</t>
  </si>
  <si>
    <t>&lt;------------------------------Attributable to equity holders of the parent---------------------------&gt;</t>
  </si>
  <si>
    <t>Distributable</t>
  </si>
  <si>
    <t xml:space="preserve">Minority </t>
  </si>
  <si>
    <t>Interest</t>
  </si>
  <si>
    <t>Equity</t>
  </si>
  <si>
    <t>Profit/(loss) from operations before</t>
  </si>
  <si>
    <t>income tax and minority interest</t>
  </si>
  <si>
    <t>Profit/(loss) from operations after</t>
  </si>
  <si>
    <t>interest on borrowings, depreciation</t>
  </si>
  <si>
    <t xml:space="preserve">Share of profit/(loss) in </t>
  </si>
  <si>
    <t xml:space="preserve">and amortisation </t>
  </si>
  <si>
    <t>Interest on borrowings</t>
  </si>
  <si>
    <t>Income tax expenses</t>
  </si>
  <si>
    <t>5.</t>
  </si>
  <si>
    <t>4(i) above after deducting any</t>
  </si>
  <si>
    <t>Investment properties</t>
  </si>
  <si>
    <t>(e)</t>
  </si>
  <si>
    <t>6.</t>
  </si>
  <si>
    <t>Total assets</t>
  </si>
  <si>
    <t>Profit/(Loss) after tax attributable to:-</t>
  </si>
  <si>
    <t>Deferred taxation</t>
  </si>
  <si>
    <t>Redeemable Secure Loan Stock  - FFHB</t>
  </si>
  <si>
    <t>Adjustments for:</t>
  </si>
  <si>
    <t xml:space="preserve">   Depreciation</t>
  </si>
  <si>
    <t xml:space="preserve">   Property, plant and equipment written off</t>
  </si>
  <si>
    <t xml:space="preserve">   Interest expense</t>
  </si>
  <si>
    <t xml:space="preserve">   Interest paid</t>
  </si>
  <si>
    <t xml:space="preserve">   Taxes paid </t>
  </si>
  <si>
    <t>CASH FLOWS FROM INVESTING ACTIVITIES</t>
  </si>
  <si>
    <t>CASH FLOWS FROM FINANCING ACTIVITIES</t>
  </si>
  <si>
    <t>Repayment of hire purchase and lease payables</t>
  </si>
  <si>
    <t>Prepaid land lease payments</t>
  </si>
  <si>
    <t>Shares</t>
  </si>
  <si>
    <t>@ 31/12/2006</t>
  </si>
  <si>
    <t>@ 30/3/2007</t>
  </si>
  <si>
    <t>Weighted average (Basic)</t>
  </si>
  <si>
    <t>Weighted average (Diluted)</t>
  </si>
  <si>
    <t>@ 31/12/07</t>
  </si>
  <si>
    <t>Basic based on 82,695,900 ordinary</t>
  </si>
  <si>
    <t>At 1 January 2008</t>
  </si>
  <si>
    <t xml:space="preserve">   Gain on disposal of property, plant and equipment</t>
  </si>
  <si>
    <t>Cash generated from operations</t>
  </si>
  <si>
    <t>warrant</t>
  </si>
  <si>
    <t>@ 30/09/08</t>
  </si>
  <si>
    <t>OS</t>
  </si>
  <si>
    <t>NET CURRENT ASSETS/(LIABILITIES)</t>
  </si>
  <si>
    <t>AS AT 31 DECEMBER 2008</t>
  </si>
  <si>
    <t xml:space="preserve">   Provision for doubtful debts</t>
  </si>
  <si>
    <t xml:space="preserve">   Net unrealised foreign exchange gain</t>
  </si>
  <si>
    <t>CONDENSED CONSOLIDATED INCOME STATEMENT FOR THE QUARTER ENDED 31 MARCH 2009</t>
  </si>
  <si>
    <t>shares - (sen)</t>
  </si>
  <si>
    <t>AS AT 31 MARCH 2009</t>
  </si>
  <si>
    <t>FOR THE PERIOD ENDED 31 MARCH 2009</t>
  </si>
  <si>
    <t>At 1 January 2009</t>
  </si>
  <si>
    <t>Foreign currency translation</t>
  </si>
  <si>
    <t>Net profit/(loss) for the year</t>
  </si>
  <si>
    <t>CASH FLOWS FROM OPERATING ACTIVITIES</t>
  </si>
  <si>
    <t xml:space="preserve">Profit before taxation </t>
  </si>
  <si>
    <t xml:space="preserve">   Amortisation of prepaid land lease payment</t>
  </si>
  <si>
    <t xml:space="preserve">   Bad debt written off</t>
  </si>
  <si>
    <t xml:space="preserve">   Provision for impairment loss of other investment</t>
  </si>
  <si>
    <t>Operating profit before working capital changes</t>
  </si>
  <si>
    <t xml:space="preserve">   Decrease/ (increase) in receivables  </t>
  </si>
  <si>
    <t xml:space="preserve">   (Decrease)/increase in payables </t>
  </si>
  <si>
    <t>Net cash generated from/(used in) operating activities</t>
  </si>
  <si>
    <t xml:space="preserve">Purchase of property, plant and equipment </t>
  </si>
  <si>
    <t>Proceeds from disposal of property, plant and equipment</t>
  </si>
  <si>
    <t>Net cash (used in)/generated from investing activities</t>
  </si>
  <si>
    <t>Net repayment of short term borrowings</t>
  </si>
  <si>
    <t>Net cash used in financing activities</t>
  </si>
  <si>
    <t>Effects of foreign exchange rate changes</t>
  </si>
  <si>
    <t>Cash and cash equivalents comprised of :</t>
  </si>
  <si>
    <t xml:space="preserve">   Cash and bank balances</t>
  </si>
  <si>
    <t xml:space="preserve">   Bank Overdrafts</t>
  </si>
  <si>
    <t>31/12/2008</t>
  </si>
  <si>
    <t>Changes in value of marketable securities</t>
  </si>
  <si>
    <t>Provision for forseeable losses</t>
  </si>
  <si>
    <t>Write back of provision no longer required</t>
  </si>
  <si>
    <t>NET INCREASE IN CASH AND CASH EQUIVALENTS</t>
  </si>
  <si>
    <t>CASH AND CASH EQUIVALENTS AT BEGINNING OF YEAR</t>
  </si>
  <si>
    <t>CASH AND CASH EQUIVALENTS AT END OF YEAR</t>
  </si>
  <si>
    <t xml:space="preserve">   (Increase)/Decrease in inventories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</si>
</sst>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_(* #,##0.000_);_(* \(#,##0.000\);_(* &quot;-&quot;??_);_(@_)"/>
    <numFmt numFmtId="189" formatCode="_(* #,##0.0000_);_(* \(#,##0.0000\);_(* &quot;-&quot;??_);_(@_)"/>
    <numFmt numFmtId="190" formatCode="[$-409]dddd\,\ mmmm\ dd\,\ yyyy"/>
    <numFmt numFmtId="191" formatCode="_(* #,##0.00000_);_(* \(#,##0.00000\);_(* &quot;-&quot;??_);_(@_)"/>
    <numFmt numFmtId="192" formatCode="_(* #,##0.0000000000000_);_(* \(#,##0.0000000000000\);_(* &quot;-&quot;?????????????_);_(@_)"/>
    <numFmt numFmtId="193" formatCode="_(* #,##0.000000000000000_);_(* \(#,##0.000000000000000\);_(* &quot;-&quot;???????????????_);_(@_)"/>
  </numFmts>
  <fonts count="14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23" applyFo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2" applyFont="1" applyProtection="1">
      <alignment/>
      <protection locked="0"/>
    </xf>
    <xf numFmtId="0" fontId="2" fillId="0" borderId="0" xfId="22" applyFont="1">
      <alignment/>
      <protection/>
    </xf>
    <xf numFmtId="0" fontId="2" fillId="0" borderId="0" xfId="22" applyFont="1" applyBorder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2" fillId="0" borderId="0" xfId="22" applyFont="1" applyAlignment="1" applyProtection="1">
      <alignment horizontal="center"/>
      <protection locked="0"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22" applyFont="1" applyProtection="1">
      <alignment/>
      <protection locked="0"/>
    </xf>
    <xf numFmtId="178" fontId="2" fillId="0" borderId="1" xfId="15" applyNumberFormat="1" applyFont="1" applyBorder="1" applyAlignment="1">
      <alignment/>
    </xf>
    <xf numFmtId="178" fontId="1" fillId="0" borderId="2" xfId="15" applyNumberFormat="1" applyFont="1" applyBorder="1" applyAlignment="1">
      <alignment/>
    </xf>
    <xf numFmtId="178" fontId="2" fillId="0" borderId="3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1" xfId="15" applyNumberFormat="1" applyFont="1" applyBorder="1" applyAlignment="1" applyProtection="1">
      <alignment/>
      <protection locked="0"/>
    </xf>
    <xf numFmtId="0" fontId="2" fillId="0" borderId="0" xfId="22" applyFont="1" applyBorder="1">
      <alignment/>
      <protection/>
    </xf>
    <xf numFmtId="37" fontId="2" fillId="0" borderId="0" xfId="22" applyNumberFormat="1" applyFont="1">
      <alignment/>
      <protection/>
    </xf>
    <xf numFmtId="0" fontId="1" fillId="0" borderId="0" xfId="22" applyFont="1" applyAlignment="1" quotePrefix="1">
      <alignment horizontal="centerContinuous"/>
      <protection/>
    </xf>
    <xf numFmtId="0" fontId="1" fillId="0" borderId="0" xfId="22" applyFont="1" applyAlignment="1">
      <alignment horizontal="centerContinuous"/>
      <protection/>
    </xf>
    <xf numFmtId="178" fontId="2" fillId="0" borderId="0" xfId="15" applyNumberFormat="1" applyFont="1" applyFill="1" applyAlignment="1">
      <alignment/>
    </xf>
    <xf numFmtId="178" fontId="1" fillId="0" borderId="0" xfId="15" applyNumberFormat="1" applyFont="1" applyAlignment="1">
      <alignment horizontal="center"/>
    </xf>
    <xf numFmtId="178" fontId="1" fillId="0" borderId="0" xfId="15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87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0" fontId="6" fillId="0" borderId="0" xfId="23" applyFont="1" applyAlignment="1">
      <alignment horizontal="center"/>
      <protection/>
    </xf>
    <xf numFmtId="178" fontId="2" fillId="0" borderId="0" xfId="22" applyNumberFormat="1" applyFont="1">
      <alignment/>
      <protection/>
    </xf>
    <xf numFmtId="0" fontId="1" fillId="0" borderId="0" xfId="23" applyFont="1">
      <alignment/>
      <protection/>
    </xf>
    <xf numFmtId="41" fontId="2" fillId="0" borderId="0" xfId="23" applyNumberFormat="1" applyFont="1" applyAlignment="1">
      <alignment horizontal="center"/>
      <protection/>
    </xf>
    <xf numFmtId="0" fontId="2" fillId="0" borderId="0" xfId="23" applyFont="1" applyFill="1" applyAlignment="1">
      <alignment horizontal="center"/>
      <protection/>
    </xf>
    <xf numFmtId="0" fontId="7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3" applyFont="1" applyAlignment="1">
      <alignment horizontal="center"/>
      <protection/>
    </xf>
    <xf numFmtId="41" fontId="8" fillId="0" borderId="0" xfId="23" applyNumberFormat="1" applyFont="1" applyAlignment="1">
      <alignment horizontal="center"/>
      <protection/>
    </xf>
    <xf numFmtId="0" fontId="9" fillId="0" borderId="0" xfId="23" applyFont="1" applyAlignment="1">
      <alignment horizontal="center"/>
      <protection/>
    </xf>
    <xf numFmtId="0" fontId="1" fillId="0" borderId="0" xfId="23" applyFont="1" applyAlignment="1">
      <alignment horizontal="center"/>
      <protection/>
    </xf>
    <xf numFmtId="41" fontId="1" fillId="0" borderId="0" xfId="23" applyNumberFormat="1" applyFont="1" applyAlignment="1">
      <alignment horizontal="center"/>
      <protection/>
    </xf>
    <xf numFmtId="14" fontId="1" fillId="0" borderId="0" xfId="23" applyNumberFormat="1" applyFont="1" applyAlignment="1">
      <alignment horizontal="center"/>
      <protection/>
    </xf>
    <xf numFmtId="14" fontId="1" fillId="0" borderId="0" xfId="23" applyNumberFormat="1" applyFont="1" applyAlignment="1" quotePrefix="1">
      <alignment horizontal="center"/>
      <protection/>
    </xf>
    <xf numFmtId="0" fontId="1" fillId="0" borderId="0" xfId="23" applyFont="1" quotePrefix="1">
      <alignment/>
      <protection/>
    </xf>
    <xf numFmtId="178" fontId="2" fillId="0" borderId="0" xfId="15" applyNumberFormat="1" applyFont="1" applyBorder="1" applyAlignment="1">
      <alignment horizontal="center"/>
    </xf>
    <xf numFmtId="0" fontId="6" fillId="0" borderId="0" xfId="23" applyFont="1">
      <alignment/>
      <protection/>
    </xf>
    <xf numFmtId="178" fontId="2" fillId="0" borderId="0" xfId="15" applyNumberFormat="1" applyFont="1" applyFill="1" applyBorder="1" applyAlignment="1">
      <alignment horizontal="center"/>
    </xf>
    <xf numFmtId="178" fontId="2" fillId="0" borderId="3" xfId="15" applyNumberFormat="1" applyFont="1" applyBorder="1" applyAlignment="1">
      <alignment horizontal="center"/>
    </xf>
    <xf numFmtId="178" fontId="2" fillId="0" borderId="0" xfId="15" applyNumberFormat="1" applyFont="1" applyAlignment="1">
      <alignment horizontal="center"/>
    </xf>
    <xf numFmtId="178" fontId="2" fillId="0" borderId="3" xfId="15" applyNumberFormat="1" applyFont="1" applyFill="1" applyBorder="1" applyAlignment="1">
      <alignment horizontal="center"/>
    </xf>
    <xf numFmtId="178" fontId="2" fillId="0" borderId="0" xfId="15" applyNumberFormat="1" applyFont="1" applyFill="1" applyAlignment="1">
      <alignment horizontal="center"/>
    </xf>
    <xf numFmtId="178" fontId="2" fillId="0" borderId="3" xfId="15" applyNumberFormat="1" applyFont="1" applyBorder="1" applyAlignment="1">
      <alignment horizontal="right"/>
    </xf>
    <xf numFmtId="178" fontId="2" fillId="0" borderId="3" xfId="15" applyNumberFormat="1" applyFont="1" applyFill="1" applyBorder="1" applyAlignment="1">
      <alignment horizontal="right"/>
    </xf>
    <xf numFmtId="0" fontId="6" fillId="0" borderId="0" xfId="23" applyFont="1" applyBorder="1" applyAlignment="1">
      <alignment horizontal="center"/>
      <protection/>
    </xf>
    <xf numFmtId="37" fontId="6" fillId="0" borderId="0" xfId="23" applyNumberFormat="1" applyFont="1" applyAlignment="1">
      <alignment horizontal="center"/>
      <protection/>
    </xf>
    <xf numFmtId="0" fontId="1" fillId="0" borderId="0" xfId="23" applyFont="1" applyAlignment="1" quotePrefix="1">
      <alignment horizontal="left"/>
      <protection/>
    </xf>
    <xf numFmtId="178" fontId="2" fillId="0" borderId="2" xfId="15" applyNumberFormat="1" applyFont="1" applyBorder="1" applyAlignment="1">
      <alignment horizontal="center"/>
    </xf>
    <xf numFmtId="0" fontId="1" fillId="0" borderId="0" xfId="23" applyFont="1" applyFill="1">
      <alignment/>
      <protection/>
    </xf>
    <xf numFmtId="0" fontId="2" fillId="0" borderId="0" xfId="23" applyFont="1" applyFill="1">
      <alignment/>
      <protection/>
    </xf>
    <xf numFmtId="178" fontId="10" fillId="0" borderId="0" xfId="15" applyNumberFormat="1" applyFont="1" applyFill="1" applyAlignment="1">
      <alignment horizontal="center"/>
    </xf>
    <xf numFmtId="0" fontId="6" fillId="0" borderId="0" xfId="23" applyFont="1" applyFill="1" applyAlignment="1">
      <alignment horizontal="center"/>
      <protection/>
    </xf>
    <xf numFmtId="0" fontId="6" fillId="0" borderId="0" xfId="23" applyFont="1" applyFill="1">
      <alignment/>
      <protection/>
    </xf>
    <xf numFmtId="43" fontId="10" fillId="0" borderId="0" xfId="15" applyFont="1" applyFill="1" applyAlignment="1">
      <alignment horizontal="center"/>
    </xf>
    <xf numFmtId="43" fontId="10" fillId="0" borderId="0" xfId="15" applyFont="1" applyFill="1" applyAlignment="1">
      <alignment horizontal="right"/>
    </xf>
    <xf numFmtId="0" fontId="6" fillId="0" borderId="0" xfId="23" applyFont="1" applyFill="1" applyAlignment="1">
      <alignment horizontal="left"/>
      <protection/>
    </xf>
    <xf numFmtId="43" fontId="10" fillId="0" borderId="0" xfId="15" applyFont="1" applyFill="1" applyAlignment="1">
      <alignment/>
    </xf>
    <xf numFmtId="0" fontId="1" fillId="0" borderId="0" xfId="23" applyFont="1" applyFill="1" applyAlignment="1" quotePrefix="1">
      <alignment horizontal="left"/>
      <protection/>
    </xf>
    <xf numFmtId="0" fontId="10" fillId="0" borderId="0" xfId="23" applyFont="1" applyFill="1" applyAlignment="1">
      <alignment horizontal="center"/>
      <protection/>
    </xf>
    <xf numFmtId="189" fontId="10" fillId="0" borderId="0" xfId="15" applyNumberFormat="1" applyFont="1" applyFill="1" applyAlignment="1">
      <alignment horizontal="center"/>
    </xf>
    <xf numFmtId="43" fontId="2" fillId="0" borderId="0" xfId="15" applyFont="1" applyAlignment="1">
      <alignment horizontal="center"/>
    </xf>
    <xf numFmtId="43" fontId="2" fillId="0" borderId="0" xfId="23" applyNumberFormat="1" applyFont="1" applyAlignment="1">
      <alignment horizontal="center"/>
      <protection/>
    </xf>
    <xf numFmtId="0" fontId="2" fillId="2" borderId="0" xfId="23" applyFont="1" applyFill="1">
      <alignment/>
      <protection/>
    </xf>
    <xf numFmtId="0" fontId="2" fillId="2" borderId="0" xfId="23" applyFont="1" applyFill="1" applyAlignment="1">
      <alignment horizontal="center"/>
      <protection/>
    </xf>
    <xf numFmtId="41" fontId="2" fillId="2" borderId="0" xfId="23" applyNumberFormat="1" applyFont="1" applyFill="1" applyAlignment="1">
      <alignment horizontal="center"/>
      <protection/>
    </xf>
    <xf numFmtId="0" fontId="2" fillId="2" borderId="0" xfId="23" applyFont="1" applyFill="1" quotePrefix="1">
      <alignment/>
      <protection/>
    </xf>
    <xf numFmtId="0" fontId="1" fillId="0" borderId="0" xfId="22" applyNumberFormat="1" applyFont="1" applyAlignment="1" applyProtection="1">
      <alignment/>
      <protection locked="0"/>
    </xf>
    <xf numFmtId="49" fontId="1" fillId="0" borderId="0" xfId="22" applyNumberFormat="1" applyFont="1" applyProtection="1">
      <alignment/>
      <protection locked="0"/>
    </xf>
    <xf numFmtId="0" fontId="1" fillId="0" borderId="0" xfId="22" applyFont="1">
      <alignment/>
      <protection/>
    </xf>
    <xf numFmtId="178" fontId="2" fillId="0" borderId="2" xfId="15" applyNumberFormat="1" applyFont="1" applyBorder="1" applyAlignment="1">
      <alignment/>
    </xf>
    <xf numFmtId="0" fontId="11" fillId="0" borderId="0" xfId="22" applyFont="1">
      <alignment/>
      <protection/>
    </xf>
    <xf numFmtId="0" fontId="10" fillId="0" borderId="0" xfId="22" applyFont="1">
      <alignment/>
      <protection/>
    </xf>
    <xf numFmtId="178" fontId="10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178" fontId="11" fillId="0" borderId="0" xfId="22" applyFont="1">
      <alignment horizontal="center"/>
      <protection/>
    </xf>
    <xf numFmtId="186" fontId="11" fillId="0" borderId="0" xfId="22" applyNumberFormat="1" applyFont="1">
      <alignment horizontal="center"/>
      <protection/>
    </xf>
    <xf numFmtId="186" fontId="11" fillId="0" borderId="0" xfId="22" applyNumberFormat="1" applyFont="1" quotePrefix="1">
      <alignment horizontal="center"/>
      <protection/>
    </xf>
    <xf numFmtId="178" fontId="10" fillId="0" borderId="0" xfId="22" applyFont="1">
      <alignment horizontal="center"/>
      <protection/>
    </xf>
    <xf numFmtId="0" fontId="1" fillId="0" borderId="0" xfId="19" applyNumberFormat="1" applyFont="1" applyFill="1">
      <alignment/>
      <protection/>
    </xf>
    <xf numFmtId="0" fontId="2" fillId="0" borderId="0" xfId="19" applyFont="1" applyFill="1" applyBorder="1">
      <alignment/>
      <protection/>
    </xf>
    <xf numFmtId="0" fontId="2" fillId="0" borderId="0" xfId="19" applyNumberFormat="1" applyFont="1" applyFill="1" applyBorder="1" applyAlignment="1">
      <alignment horizontal="center"/>
      <protection/>
    </xf>
    <xf numFmtId="41" fontId="2" fillId="0" borderId="0" xfId="19" applyNumberFormat="1" applyFont="1" applyFill="1" applyBorder="1">
      <alignment/>
      <protection/>
    </xf>
    <xf numFmtId="0" fontId="2" fillId="0" borderId="0" xfId="19" applyNumberFormat="1" applyFont="1" applyFill="1">
      <alignment/>
      <protection/>
    </xf>
    <xf numFmtId="41" fontId="2" fillId="0" borderId="0" xfId="19" applyNumberFormat="1" applyFont="1" applyFill="1">
      <alignment/>
      <protection/>
    </xf>
    <xf numFmtId="38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 indent="1"/>
      <protection/>
    </xf>
    <xf numFmtId="41" fontId="2" fillId="0" borderId="3" xfId="19" applyNumberFormat="1" applyFont="1" applyFill="1" applyBorder="1">
      <alignment/>
      <protection/>
    </xf>
    <xf numFmtId="41" fontId="2" fillId="0" borderId="1" xfId="19" applyNumberFormat="1" applyFont="1" applyFill="1" applyBorder="1">
      <alignment/>
      <protection/>
    </xf>
    <xf numFmtId="0" fontId="2" fillId="0" borderId="0" xfId="19" applyNumberFormat="1" applyFont="1" applyFill="1" applyBorder="1">
      <alignment/>
      <protection/>
    </xf>
    <xf numFmtId="41" fontId="2" fillId="0" borderId="0" xfId="19" applyNumberFormat="1" applyFont="1" applyBorder="1">
      <alignment/>
      <protection/>
    </xf>
    <xf numFmtId="0" fontId="2" fillId="0" borderId="0" xfId="19" applyNumberFormat="1" applyFont="1">
      <alignment/>
      <protection/>
    </xf>
    <xf numFmtId="0" fontId="2" fillId="0" borderId="0" xfId="19" applyNumberFormat="1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0" xfId="19" applyNumberFormat="1" applyFont="1" applyBorder="1" applyAlignment="1">
      <alignment horizontal="center"/>
      <protection/>
    </xf>
    <xf numFmtId="0" fontId="1" fillId="0" borderId="0" xfId="19" applyNumberFormat="1" applyFont="1">
      <alignment/>
      <protection/>
    </xf>
    <xf numFmtId="41" fontId="2" fillId="0" borderId="4" xfId="19" applyNumberFormat="1" applyFont="1" applyFill="1" applyBorder="1">
      <alignment/>
      <protection/>
    </xf>
    <xf numFmtId="41" fontId="2" fillId="0" borderId="2" xfId="19" applyNumberFormat="1" applyFont="1" applyFill="1" applyBorder="1">
      <alignment/>
      <protection/>
    </xf>
    <xf numFmtId="41" fontId="2" fillId="0" borderId="0" xfId="22" applyNumberFormat="1" applyFont="1">
      <alignment/>
      <protection/>
    </xf>
    <xf numFmtId="0" fontId="13" fillId="0" borderId="0" xfId="23" applyFont="1">
      <alignment/>
      <protection/>
    </xf>
    <xf numFmtId="0" fontId="1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KLSE0902" xfId="22"/>
    <cellStyle name="Normal_Poh Huat Q2 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90" zoomScaleNormal="90" zoomScaleSheetLayoutView="100" workbookViewId="0" topLeftCell="A1">
      <selection activeCell="E60" sqref="E60:E68"/>
    </sheetView>
  </sheetViews>
  <sheetFormatPr defaultColWidth="9.00390625" defaultRowHeight="14.25"/>
  <cols>
    <col min="1" max="1" width="2.875" style="32" customWidth="1"/>
    <col min="2" max="3" width="3.75390625" style="2" customWidth="1"/>
    <col min="4" max="4" width="8.00390625" style="2" customWidth="1"/>
    <col min="5" max="5" width="28.125" style="2" customWidth="1"/>
    <col min="6" max="6" width="15.375" style="3" customWidth="1"/>
    <col min="7" max="7" width="1.4921875" style="3" customWidth="1"/>
    <col min="8" max="8" width="15.50390625" style="3" customWidth="1"/>
    <col min="9" max="9" width="1.25" style="3" customWidth="1"/>
    <col min="10" max="10" width="17.25390625" style="33" customWidth="1"/>
    <col min="11" max="11" width="1.4921875" style="3" customWidth="1"/>
    <col min="12" max="12" width="17.875" style="3" customWidth="1"/>
    <col min="13" max="14" width="15.375" style="30" customWidth="1"/>
    <col min="15" max="19" width="15.375" style="3" customWidth="1"/>
    <col min="20" max="22" width="15.375" style="2" customWidth="1"/>
    <col min="23" max="28" width="16.75390625" style="2" customWidth="1"/>
    <col min="29" max="16384" width="8.00390625" style="2" customWidth="1"/>
  </cols>
  <sheetData>
    <row r="1" spans="1:12" ht="18">
      <c r="A1" s="108" t="s">
        <v>40</v>
      </c>
      <c r="L1" s="34"/>
    </row>
    <row r="2" ht="12.75">
      <c r="A2" s="2"/>
    </row>
    <row r="3" spans="1:19" s="36" customFormat="1" ht="12.75">
      <c r="A3" s="35" t="s">
        <v>136</v>
      </c>
      <c r="F3" s="37"/>
      <c r="G3" s="37"/>
      <c r="H3" s="37"/>
      <c r="I3" s="37"/>
      <c r="J3" s="38"/>
      <c r="K3" s="37"/>
      <c r="L3" s="37"/>
      <c r="M3" s="39"/>
      <c r="N3" s="39"/>
      <c r="O3" s="37"/>
      <c r="P3" s="37"/>
      <c r="Q3" s="37"/>
      <c r="R3" s="37"/>
      <c r="S3" s="37"/>
    </row>
    <row r="4" ht="12.75">
      <c r="A4" s="32" t="s">
        <v>78</v>
      </c>
    </row>
    <row r="6" spans="6:12" ht="12.75">
      <c r="F6" s="40"/>
      <c r="G6" s="40" t="s">
        <v>12</v>
      </c>
      <c r="H6" s="40"/>
      <c r="I6" s="40"/>
      <c r="J6" s="41"/>
      <c r="K6" s="40" t="s">
        <v>41</v>
      </c>
      <c r="L6" s="40"/>
    </row>
    <row r="7" spans="6:12" ht="12.75">
      <c r="F7" s="40" t="s">
        <v>11</v>
      </c>
      <c r="G7" s="40"/>
      <c r="H7" s="40" t="s">
        <v>13</v>
      </c>
      <c r="I7" s="40"/>
      <c r="J7" s="41" t="s">
        <v>11</v>
      </c>
      <c r="K7" s="40"/>
      <c r="L7" s="40" t="s">
        <v>13</v>
      </c>
    </row>
    <row r="8" spans="6:12" ht="12.75">
      <c r="F8" s="40" t="s">
        <v>14</v>
      </c>
      <c r="G8" s="40"/>
      <c r="H8" s="40" t="s">
        <v>14</v>
      </c>
      <c r="I8" s="40"/>
      <c r="J8" s="41" t="s">
        <v>14</v>
      </c>
      <c r="K8" s="40"/>
      <c r="L8" s="40" t="s">
        <v>14</v>
      </c>
    </row>
    <row r="9" spans="6:12" ht="12.75">
      <c r="F9" s="40" t="s">
        <v>5</v>
      </c>
      <c r="G9" s="40"/>
      <c r="H9" s="40" t="s">
        <v>15</v>
      </c>
      <c r="I9" s="40"/>
      <c r="J9" s="41" t="s">
        <v>16</v>
      </c>
      <c r="K9" s="40"/>
      <c r="L9" s="40" t="s">
        <v>15</v>
      </c>
    </row>
    <row r="10" spans="6:12" ht="12.75">
      <c r="F10" s="40"/>
      <c r="G10" s="40"/>
      <c r="H10" s="40" t="s">
        <v>5</v>
      </c>
      <c r="I10" s="40"/>
      <c r="J10" s="41"/>
      <c r="K10" s="40"/>
      <c r="L10" s="40" t="s">
        <v>17</v>
      </c>
    </row>
    <row r="11" spans="6:12" ht="12.75">
      <c r="F11" s="42">
        <v>39903</v>
      </c>
      <c r="G11" s="40"/>
      <c r="H11" s="42">
        <v>39538</v>
      </c>
      <c r="I11" s="40"/>
      <c r="J11" s="43">
        <f>+F11</f>
        <v>39903</v>
      </c>
      <c r="K11" s="40"/>
      <c r="L11" s="43">
        <f>+H11</f>
        <v>39538</v>
      </c>
    </row>
    <row r="12" spans="6:12" ht="12.75">
      <c r="F12" s="3" t="s">
        <v>18</v>
      </c>
      <c r="H12" s="3" t="s">
        <v>18</v>
      </c>
      <c r="J12" s="33" t="s">
        <v>18</v>
      </c>
      <c r="L12" s="3" t="s">
        <v>18</v>
      </c>
    </row>
    <row r="13" ht="12.75">
      <c r="F13" s="33"/>
    </row>
    <row r="14" spans="1:20" ht="12.75">
      <c r="A14" s="44" t="s">
        <v>1</v>
      </c>
      <c r="C14" s="2" t="s">
        <v>63</v>
      </c>
      <c r="F14" s="45">
        <f>+J14-N14</f>
        <v>7012</v>
      </c>
      <c r="G14" s="45"/>
      <c r="H14" s="45">
        <v>11400</v>
      </c>
      <c r="I14" s="45"/>
      <c r="J14" s="45">
        <v>7012</v>
      </c>
      <c r="K14" s="45"/>
      <c r="L14" s="45">
        <v>11400</v>
      </c>
      <c r="O14" s="30"/>
      <c r="P14" s="30"/>
      <c r="Q14" s="30"/>
      <c r="R14" s="30"/>
      <c r="S14" s="30"/>
      <c r="T14" s="46"/>
    </row>
    <row r="15" spans="3:20" ht="17.25" customHeight="1">
      <c r="C15" s="2" t="s">
        <v>21</v>
      </c>
      <c r="F15" s="45">
        <f>+J15-N15</f>
        <v>0</v>
      </c>
      <c r="G15" s="45"/>
      <c r="H15" s="45">
        <v>0</v>
      </c>
      <c r="I15" s="45"/>
      <c r="J15" s="45"/>
      <c r="K15" s="45"/>
      <c r="L15" s="45">
        <v>0</v>
      </c>
      <c r="O15" s="30"/>
      <c r="P15" s="30"/>
      <c r="Q15" s="30"/>
      <c r="R15" s="30"/>
      <c r="S15" s="30"/>
      <c r="T15" s="46"/>
    </row>
    <row r="16" spans="3:20" ht="17.25" customHeight="1">
      <c r="C16" s="2" t="s">
        <v>23</v>
      </c>
      <c r="F16" s="45"/>
      <c r="G16" s="45"/>
      <c r="H16" s="45"/>
      <c r="I16" s="45"/>
      <c r="J16" s="47"/>
      <c r="K16" s="45"/>
      <c r="L16" s="45"/>
      <c r="O16" s="30"/>
      <c r="P16" s="30"/>
      <c r="Q16" s="30"/>
      <c r="R16" s="30"/>
      <c r="S16" s="30"/>
      <c r="T16" s="46"/>
    </row>
    <row r="17" spans="3:20" ht="12.75">
      <c r="C17" s="2" t="s">
        <v>24</v>
      </c>
      <c r="F17" s="45">
        <f>+J17-N17</f>
        <v>115</v>
      </c>
      <c r="G17" s="45"/>
      <c r="H17" s="45">
        <v>46</v>
      </c>
      <c r="I17" s="45">
        <v>1269</v>
      </c>
      <c r="J17" s="47">
        <v>115</v>
      </c>
      <c r="K17" s="45"/>
      <c r="L17" s="45">
        <v>46</v>
      </c>
      <c r="O17" s="30"/>
      <c r="P17" s="30"/>
      <c r="Q17" s="30"/>
      <c r="R17" s="30"/>
      <c r="S17" s="30"/>
      <c r="T17" s="46"/>
    </row>
    <row r="18" spans="3:20" ht="12.75">
      <c r="C18" s="2" t="s">
        <v>83</v>
      </c>
      <c r="F18" s="45">
        <f>+J18-N18</f>
        <v>-7444</v>
      </c>
      <c r="G18" s="45"/>
      <c r="H18" s="47">
        <v>-10959</v>
      </c>
      <c r="I18" s="45"/>
      <c r="J18" s="47">
        <f>+J20-J17-J14</f>
        <v>-7444</v>
      </c>
      <c r="K18" s="45"/>
      <c r="L18" s="47">
        <v>-10959</v>
      </c>
      <c r="O18" s="30"/>
      <c r="P18" s="30"/>
      <c r="Q18" s="30"/>
      <c r="R18" s="30"/>
      <c r="S18" s="30"/>
      <c r="T18" s="46"/>
    </row>
    <row r="19" spans="6:20" ht="12.75">
      <c r="F19" s="48"/>
      <c r="G19" s="49"/>
      <c r="H19" s="48"/>
      <c r="I19" s="49"/>
      <c r="J19" s="50"/>
      <c r="K19" s="49"/>
      <c r="L19" s="48"/>
      <c r="O19" s="30"/>
      <c r="P19" s="30"/>
      <c r="Q19" s="30"/>
      <c r="R19" s="30"/>
      <c r="S19" s="30"/>
      <c r="T19" s="46"/>
    </row>
    <row r="20" spans="1:20" ht="12.75">
      <c r="A20" s="44" t="s">
        <v>2</v>
      </c>
      <c r="B20" s="2" t="s">
        <v>19</v>
      </c>
      <c r="C20" s="2" t="s">
        <v>92</v>
      </c>
      <c r="F20" s="49">
        <f>SUM(F14:F19)</f>
        <v>-317</v>
      </c>
      <c r="G20" s="49"/>
      <c r="H20" s="49">
        <v>487</v>
      </c>
      <c r="I20" s="49"/>
      <c r="J20" s="51">
        <v>-317</v>
      </c>
      <c r="K20" s="49"/>
      <c r="L20" s="49">
        <v>487</v>
      </c>
      <c r="O20" s="30"/>
      <c r="P20" s="30"/>
      <c r="Q20" s="30"/>
      <c r="R20" s="30"/>
      <c r="S20" s="30"/>
      <c r="T20" s="46"/>
    </row>
    <row r="21" spans="3:20" ht="12.75">
      <c r="C21" s="2" t="s">
        <v>25</v>
      </c>
      <c r="F21" s="49"/>
      <c r="G21" s="49"/>
      <c r="H21" s="49"/>
      <c r="I21" s="49"/>
      <c r="J21" s="51"/>
      <c r="K21" s="49"/>
      <c r="L21" s="49"/>
      <c r="O21" s="30"/>
      <c r="P21" s="30"/>
      <c r="Q21" s="30"/>
      <c r="R21" s="30"/>
      <c r="S21" s="30"/>
      <c r="T21" s="46"/>
    </row>
    <row r="22" spans="3:20" ht="12.75">
      <c r="C22" s="2" t="s">
        <v>26</v>
      </c>
      <c r="F22" s="49"/>
      <c r="G22" s="49"/>
      <c r="H22" s="49"/>
      <c r="I22" s="49"/>
      <c r="J22" s="51"/>
      <c r="K22" s="49"/>
      <c r="L22" s="49"/>
      <c r="O22" s="30"/>
      <c r="P22" s="30"/>
      <c r="Q22" s="30"/>
      <c r="R22" s="30"/>
      <c r="S22" s="30"/>
      <c r="T22" s="46"/>
    </row>
    <row r="23" spans="3:20" ht="12.75">
      <c r="C23" s="2" t="s">
        <v>93</v>
      </c>
      <c r="F23" s="49"/>
      <c r="G23" s="49"/>
      <c r="H23" s="49"/>
      <c r="I23" s="49"/>
      <c r="J23" s="51"/>
      <c r="K23" s="49"/>
      <c r="L23" s="49"/>
      <c r="O23" s="30"/>
      <c r="P23" s="30"/>
      <c r="Q23" s="30"/>
      <c r="R23" s="30"/>
      <c r="S23" s="30"/>
      <c r="T23" s="46"/>
    </row>
    <row r="24" spans="2:20" ht="12.75">
      <c r="B24" s="2" t="s">
        <v>20</v>
      </c>
      <c r="C24" s="2" t="s">
        <v>98</v>
      </c>
      <c r="F24" s="45">
        <f>+J24-N24</f>
        <v>-86</v>
      </c>
      <c r="G24" s="49">
        <v>1895</v>
      </c>
      <c r="H24" s="49">
        <v>-183</v>
      </c>
      <c r="I24" s="49"/>
      <c r="J24" s="51">
        <v>-86</v>
      </c>
      <c r="K24" s="49"/>
      <c r="L24" s="49">
        <v>-183</v>
      </c>
      <c r="O24" s="30"/>
      <c r="P24" s="30"/>
      <c r="Q24" s="30"/>
      <c r="R24" s="30"/>
      <c r="S24" s="30"/>
      <c r="T24" s="46"/>
    </row>
    <row r="25" spans="2:20" ht="12.75">
      <c r="B25" s="2" t="s">
        <v>22</v>
      </c>
      <c r="C25" s="2" t="s">
        <v>84</v>
      </c>
      <c r="F25" s="45">
        <f>+J25-N25</f>
        <v>-296</v>
      </c>
      <c r="G25" s="49">
        <v>474</v>
      </c>
      <c r="H25" s="49">
        <v>-258</v>
      </c>
      <c r="I25" s="49"/>
      <c r="J25" s="51">
        <v>-296</v>
      </c>
      <c r="K25" s="49"/>
      <c r="L25" s="49">
        <v>-258</v>
      </c>
      <c r="O25" s="30"/>
      <c r="P25" s="30"/>
      <c r="Q25" s="30"/>
      <c r="R25" s="30"/>
      <c r="S25" s="30"/>
      <c r="T25" s="46"/>
    </row>
    <row r="26" spans="6:20" ht="12.75">
      <c r="F26" s="52"/>
      <c r="G26" s="49"/>
      <c r="H26" s="52"/>
      <c r="I26" s="49"/>
      <c r="J26" s="53"/>
      <c r="K26" s="49"/>
      <c r="L26" s="52"/>
      <c r="O26" s="30"/>
      <c r="P26" s="30"/>
      <c r="Q26" s="30"/>
      <c r="R26" s="30"/>
      <c r="S26" s="30"/>
      <c r="T26" s="46"/>
    </row>
    <row r="27" spans="2:20" ht="12.75">
      <c r="B27" s="2" t="s">
        <v>27</v>
      </c>
      <c r="C27" s="2" t="s">
        <v>94</v>
      </c>
      <c r="F27" s="49">
        <f>SUM(F20:F26)</f>
        <v>-699</v>
      </c>
      <c r="G27" s="49"/>
      <c r="H27" s="51">
        <v>46</v>
      </c>
      <c r="I27" s="49"/>
      <c r="J27" s="51">
        <f>SUM(J20:J26)</f>
        <v>-699</v>
      </c>
      <c r="K27" s="49"/>
      <c r="L27" s="51">
        <v>46</v>
      </c>
      <c r="O27" s="30"/>
      <c r="P27" s="30"/>
      <c r="Q27" s="30"/>
      <c r="R27" s="30"/>
      <c r="S27" s="30"/>
      <c r="T27" s="46"/>
    </row>
    <row r="28" spans="3:20" ht="12.75">
      <c r="C28" s="2" t="s">
        <v>95</v>
      </c>
      <c r="F28" s="49"/>
      <c r="G28" s="49"/>
      <c r="H28" s="49"/>
      <c r="I28" s="49"/>
      <c r="J28" s="49"/>
      <c r="K28" s="49"/>
      <c r="L28" s="49"/>
      <c r="O28" s="30"/>
      <c r="P28" s="30"/>
      <c r="Q28" s="30"/>
      <c r="R28" s="30"/>
      <c r="S28" s="30"/>
      <c r="T28" s="46"/>
    </row>
    <row r="29" spans="3:20" ht="12.75">
      <c r="C29" s="2" t="s">
        <v>97</v>
      </c>
      <c r="F29" s="49"/>
      <c r="G29" s="49"/>
      <c r="H29" s="49"/>
      <c r="I29" s="49"/>
      <c r="J29" s="49"/>
      <c r="K29" s="49"/>
      <c r="L29" s="49"/>
      <c r="O29" s="30"/>
      <c r="P29" s="30"/>
      <c r="Q29" s="30"/>
      <c r="R29" s="30"/>
      <c r="S29" s="30"/>
      <c r="T29" s="46"/>
    </row>
    <row r="30" spans="2:20" ht="12.75">
      <c r="B30" s="2" t="s">
        <v>103</v>
      </c>
      <c r="C30" s="2" t="s">
        <v>96</v>
      </c>
      <c r="F30" s="45" t="s">
        <v>29</v>
      </c>
      <c r="G30" s="45"/>
      <c r="H30" s="45" t="s">
        <v>29</v>
      </c>
      <c r="I30" s="45"/>
      <c r="J30" s="45" t="s">
        <v>29</v>
      </c>
      <c r="K30" s="45"/>
      <c r="L30" s="45" t="s">
        <v>29</v>
      </c>
      <c r="M30" s="54"/>
      <c r="N30" s="54"/>
      <c r="O30" s="54"/>
      <c r="P30" s="54"/>
      <c r="Q30" s="30"/>
      <c r="R30" s="30"/>
      <c r="S30" s="30"/>
      <c r="T30" s="46"/>
    </row>
    <row r="31" spans="3:20" ht="12.75">
      <c r="C31" s="2" t="s">
        <v>30</v>
      </c>
      <c r="F31" s="48">
        <f>+J31-N31</f>
        <v>0</v>
      </c>
      <c r="G31" s="49"/>
      <c r="H31" s="48">
        <v>0</v>
      </c>
      <c r="I31" s="49"/>
      <c r="J31" s="48">
        <v>0</v>
      </c>
      <c r="K31" s="49"/>
      <c r="L31" s="48">
        <v>0</v>
      </c>
      <c r="O31" s="30"/>
      <c r="P31" s="30"/>
      <c r="Q31" s="30"/>
      <c r="R31" s="30"/>
      <c r="S31" s="30"/>
      <c r="T31" s="46"/>
    </row>
    <row r="32" spans="2:20" ht="12.75">
      <c r="B32" s="2" t="s">
        <v>28</v>
      </c>
      <c r="C32" s="2" t="s">
        <v>85</v>
      </c>
      <c r="F32" s="49">
        <f>SUM(F27:F31)</f>
        <v>-699</v>
      </c>
      <c r="G32" s="49"/>
      <c r="H32" s="49">
        <v>46</v>
      </c>
      <c r="I32" s="49"/>
      <c r="J32" s="49">
        <f>SUM(J27:J31)</f>
        <v>-699</v>
      </c>
      <c r="K32" s="49"/>
      <c r="L32" s="49">
        <v>46</v>
      </c>
      <c r="O32" s="30"/>
      <c r="P32" s="30"/>
      <c r="Q32" s="30"/>
      <c r="R32" s="30"/>
      <c r="S32" s="30"/>
      <c r="T32" s="46"/>
    </row>
    <row r="33" spans="6:20" ht="12.75">
      <c r="F33" s="49"/>
      <c r="G33" s="49"/>
      <c r="H33" s="49"/>
      <c r="I33" s="49"/>
      <c r="J33" s="49"/>
      <c r="K33" s="49"/>
      <c r="L33" s="49"/>
      <c r="O33" s="30"/>
      <c r="P33" s="30"/>
      <c r="Q33" s="30"/>
      <c r="R33" s="30"/>
      <c r="S33" s="30"/>
      <c r="T33" s="46"/>
    </row>
    <row r="34" spans="2:20" ht="12.75">
      <c r="B34" s="2" t="s">
        <v>31</v>
      </c>
      <c r="C34" s="2" t="s">
        <v>99</v>
      </c>
      <c r="F34" s="47">
        <f>+J34-N34</f>
        <v>-20</v>
      </c>
      <c r="G34" s="51"/>
      <c r="H34" s="50">
        <v>-78</v>
      </c>
      <c r="I34" s="51"/>
      <c r="J34" s="50">
        <v>-20</v>
      </c>
      <c r="K34" s="49"/>
      <c r="L34" s="50">
        <v>-78</v>
      </c>
      <c r="M34" s="55"/>
      <c r="N34" s="55"/>
      <c r="O34" s="30"/>
      <c r="P34" s="30"/>
      <c r="Q34" s="30"/>
      <c r="R34" s="30"/>
      <c r="S34" s="30"/>
      <c r="T34" s="46"/>
    </row>
    <row r="35" spans="1:20" ht="18" customHeight="1" thickBot="1">
      <c r="A35" s="56" t="s">
        <v>3</v>
      </c>
      <c r="C35" s="2" t="s">
        <v>34</v>
      </c>
      <c r="F35" s="57">
        <f>SUM(F32:F34)</f>
        <v>-719</v>
      </c>
      <c r="G35" s="49"/>
      <c r="H35" s="57">
        <v>-32</v>
      </c>
      <c r="I35" s="49"/>
      <c r="J35" s="57">
        <f>SUM(J32:J34)</f>
        <v>-719</v>
      </c>
      <c r="K35" s="49"/>
      <c r="L35" s="57">
        <v>-32</v>
      </c>
      <c r="M35" s="55"/>
      <c r="N35" s="55"/>
      <c r="O35" s="30"/>
      <c r="P35" s="30"/>
      <c r="Q35" s="30"/>
      <c r="R35" s="30"/>
      <c r="S35" s="30"/>
      <c r="T35" s="46"/>
    </row>
    <row r="36" spans="6:20" ht="12.75">
      <c r="F36" s="49"/>
      <c r="G36" s="49"/>
      <c r="H36" s="49"/>
      <c r="I36" s="49"/>
      <c r="J36" s="49"/>
      <c r="K36" s="49"/>
      <c r="L36" s="49"/>
      <c r="M36" s="55"/>
      <c r="N36" s="55"/>
      <c r="O36" s="30"/>
      <c r="P36" s="30"/>
      <c r="Q36" s="30"/>
      <c r="R36" s="30"/>
      <c r="S36" s="30"/>
      <c r="T36" s="46"/>
    </row>
    <row r="37" spans="1:20" ht="12.75">
      <c r="A37" s="44" t="s">
        <v>77</v>
      </c>
      <c r="C37" s="2" t="s">
        <v>106</v>
      </c>
      <c r="F37" s="49"/>
      <c r="G37" s="49"/>
      <c r="H37" s="49"/>
      <c r="I37" s="49"/>
      <c r="J37" s="49"/>
      <c r="K37" s="49"/>
      <c r="L37" s="49"/>
      <c r="M37" s="55"/>
      <c r="N37" s="55"/>
      <c r="O37" s="30"/>
      <c r="P37" s="30"/>
      <c r="Q37" s="30"/>
      <c r="R37" s="30"/>
      <c r="S37" s="30"/>
      <c r="T37" s="46"/>
    </row>
    <row r="38" spans="3:20" ht="12.75">
      <c r="C38" s="2" t="s">
        <v>33</v>
      </c>
      <c r="D38" s="2" t="s">
        <v>86</v>
      </c>
      <c r="F38" s="49">
        <f>+F40-F39</f>
        <v>-719</v>
      </c>
      <c r="G38" s="49"/>
      <c r="H38" s="49">
        <v>-31</v>
      </c>
      <c r="I38" s="49"/>
      <c r="J38" s="49">
        <f>J35-J39</f>
        <v>-719</v>
      </c>
      <c r="K38" s="49"/>
      <c r="L38" s="49">
        <v>-31</v>
      </c>
      <c r="M38" s="55"/>
      <c r="N38" s="55"/>
      <c r="O38" s="30"/>
      <c r="P38" s="30"/>
      <c r="Q38" s="30"/>
      <c r="R38" s="30"/>
      <c r="S38" s="30"/>
      <c r="T38" s="46"/>
    </row>
    <row r="39" spans="3:20" ht="12.75">
      <c r="C39" s="2" t="s">
        <v>35</v>
      </c>
      <c r="D39" s="2" t="s">
        <v>61</v>
      </c>
      <c r="F39" s="48">
        <f>+J39-N39</f>
        <v>0</v>
      </c>
      <c r="G39" s="49"/>
      <c r="H39" s="48">
        <v>-1</v>
      </c>
      <c r="I39" s="49"/>
      <c r="J39" s="48">
        <v>0</v>
      </c>
      <c r="K39" s="49"/>
      <c r="L39" s="48">
        <v>-1</v>
      </c>
      <c r="M39" s="55"/>
      <c r="N39" s="55"/>
      <c r="O39" s="30"/>
      <c r="P39" s="30"/>
      <c r="Q39" s="30"/>
      <c r="R39" s="30"/>
      <c r="S39" s="30"/>
      <c r="T39" s="46"/>
    </row>
    <row r="40" spans="6:20" ht="18" customHeight="1" thickBot="1">
      <c r="F40" s="57">
        <f>+F35</f>
        <v>-719</v>
      </c>
      <c r="G40" s="49"/>
      <c r="H40" s="57">
        <v>-32</v>
      </c>
      <c r="I40" s="49"/>
      <c r="J40" s="57">
        <f>SUM(J38:J39)</f>
        <v>-719</v>
      </c>
      <c r="K40" s="49"/>
      <c r="L40" s="57">
        <v>-32</v>
      </c>
      <c r="M40" s="55"/>
      <c r="N40" s="55"/>
      <c r="O40" s="30"/>
      <c r="P40" s="30"/>
      <c r="Q40" s="30"/>
      <c r="R40" s="30"/>
      <c r="S40" s="30"/>
      <c r="T40" s="46"/>
    </row>
    <row r="41" spans="6:20" ht="12.75">
      <c r="F41" s="49"/>
      <c r="G41" s="49"/>
      <c r="H41" s="49"/>
      <c r="I41" s="49"/>
      <c r="J41" s="49"/>
      <c r="K41" s="49"/>
      <c r="L41" s="49"/>
      <c r="M41" s="55"/>
      <c r="N41" s="55"/>
      <c r="O41" s="30"/>
      <c r="P41" s="30"/>
      <c r="Q41" s="30"/>
      <c r="R41" s="30"/>
      <c r="S41" s="30"/>
      <c r="T41" s="46"/>
    </row>
    <row r="42" spans="6:20" ht="12.75">
      <c r="F42" s="49"/>
      <c r="G42" s="49"/>
      <c r="H42" s="49"/>
      <c r="I42" s="49"/>
      <c r="J42" s="49"/>
      <c r="K42" s="49"/>
      <c r="L42" s="49"/>
      <c r="M42" s="55"/>
      <c r="N42" s="55"/>
      <c r="O42" s="30"/>
      <c r="P42" s="30"/>
      <c r="Q42" s="30"/>
      <c r="R42" s="30"/>
      <c r="S42" s="30"/>
      <c r="T42" s="46"/>
    </row>
    <row r="43" spans="1:20" ht="12.75">
      <c r="A43" s="44" t="s">
        <v>100</v>
      </c>
      <c r="B43" s="2" t="s">
        <v>19</v>
      </c>
      <c r="C43" s="2" t="s">
        <v>36</v>
      </c>
      <c r="F43" s="49"/>
      <c r="G43" s="49"/>
      <c r="H43" s="49"/>
      <c r="I43" s="49"/>
      <c r="J43" s="49"/>
      <c r="K43" s="49"/>
      <c r="L43" s="49"/>
      <c r="O43" s="30"/>
      <c r="P43" s="30"/>
      <c r="Q43" s="30"/>
      <c r="R43" s="30"/>
      <c r="S43" s="30"/>
      <c r="T43" s="46"/>
    </row>
    <row r="44" spans="3:20" ht="12.75">
      <c r="C44" s="2" t="s">
        <v>101</v>
      </c>
      <c r="F44" s="49"/>
      <c r="G44" s="49"/>
      <c r="H44" s="49"/>
      <c r="I44" s="49"/>
      <c r="J44" s="49"/>
      <c r="K44" s="49"/>
      <c r="L44" s="49"/>
      <c r="O44" s="30"/>
      <c r="P44" s="30"/>
      <c r="Q44" s="30"/>
      <c r="R44" s="30"/>
      <c r="S44" s="30"/>
      <c r="T44" s="46"/>
    </row>
    <row r="45" spans="3:20" ht="12.75">
      <c r="C45" s="2" t="s">
        <v>37</v>
      </c>
      <c r="F45" s="49"/>
      <c r="G45" s="49"/>
      <c r="H45" s="49"/>
      <c r="I45" s="49"/>
      <c r="J45" s="49"/>
      <c r="K45" s="49"/>
      <c r="L45" s="49"/>
      <c r="O45" s="30"/>
      <c r="P45" s="30"/>
      <c r="Q45" s="30"/>
      <c r="R45" s="30"/>
      <c r="S45" s="30"/>
      <c r="T45" s="46"/>
    </row>
    <row r="46" spans="3:20" ht="12.75">
      <c r="C46" s="2" t="s">
        <v>38</v>
      </c>
      <c r="F46" s="49"/>
      <c r="G46" s="49"/>
      <c r="H46" s="49"/>
      <c r="I46" s="49"/>
      <c r="J46" s="49"/>
      <c r="K46" s="49"/>
      <c r="L46" s="49"/>
      <c r="O46" s="30"/>
      <c r="P46" s="30"/>
      <c r="Q46" s="30"/>
      <c r="R46" s="30"/>
      <c r="S46" s="30"/>
      <c r="T46" s="46"/>
    </row>
    <row r="47" spans="1:20" s="59" customFormat="1" ht="12.75">
      <c r="A47" s="58"/>
      <c r="C47" s="59" t="s">
        <v>33</v>
      </c>
      <c r="D47" s="59" t="s">
        <v>125</v>
      </c>
      <c r="G47" s="60"/>
      <c r="I47" s="60"/>
      <c r="K47" s="60"/>
      <c r="M47" s="61"/>
      <c r="N47" s="61"/>
      <c r="O47" s="61"/>
      <c r="P47" s="61"/>
      <c r="Q47" s="61"/>
      <c r="R47" s="61"/>
      <c r="S47" s="61"/>
      <c r="T47" s="62"/>
    </row>
    <row r="48" spans="1:20" s="59" customFormat="1" ht="12.75">
      <c r="A48" s="58"/>
      <c r="D48" s="59" t="s">
        <v>137</v>
      </c>
      <c r="F48" s="63">
        <f>+F38/(F94/1000)*100</f>
        <v>-0.8694506015413099</v>
      </c>
      <c r="G48" s="60"/>
      <c r="H48" s="63">
        <v>-0.03748674359913853</v>
      </c>
      <c r="I48" s="60"/>
      <c r="J48" s="63">
        <f>+J38/(F94/1000)*100</f>
        <v>-0.8694506015413099</v>
      </c>
      <c r="K48" s="63"/>
      <c r="L48" s="63">
        <v>-0.03748674359913853</v>
      </c>
      <c r="M48" s="61"/>
      <c r="N48" s="61"/>
      <c r="O48" s="61"/>
      <c r="P48" s="61"/>
      <c r="Q48" s="61"/>
      <c r="R48" s="61"/>
      <c r="S48" s="61"/>
      <c r="T48" s="62"/>
    </row>
    <row r="49" spans="1:20" s="59" customFormat="1" ht="12.75">
      <c r="A49" s="58"/>
      <c r="F49" s="64"/>
      <c r="G49" s="63"/>
      <c r="I49" s="63"/>
      <c r="J49" s="64"/>
      <c r="K49" s="63"/>
      <c r="M49" s="65"/>
      <c r="N49" s="61"/>
      <c r="O49" s="61"/>
      <c r="P49" s="61"/>
      <c r="Q49" s="61"/>
      <c r="R49" s="61"/>
      <c r="S49" s="61"/>
      <c r="T49" s="62"/>
    </row>
    <row r="50" spans="1:20" s="59" customFormat="1" ht="15" customHeight="1">
      <c r="A50" s="58"/>
      <c r="C50" s="59" t="s">
        <v>35</v>
      </c>
      <c r="D50" s="59" t="s">
        <v>39</v>
      </c>
      <c r="F50" s="63">
        <f>+F38/((F95+J92)/1000)*100</f>
        <v>-0.6292262299158689</v>
      </c>
      <c r="G50" s="60"/>
      <c r="H50" s="66">
        <v>-0.027129364572172375</v>
      </c>
      <c r="I50" s="63"/>
      <c r="J50" s="63">
        <f>+J38/((F95+J92)/1000)*100</f>
        <v>-0.6292262299158689</v>
      </c>
      <c r="K50" s="63"/>
      <c r="L50" s="66">
        <v>-0.027129364572172375</v>
      </c>
      <c r="M50" s="61"/>
      <c r="N50" s="61"/>
      <c r="O50" s="61"/>
      <c r="P50" s="61"/>
      <c r="Q50" s="61"/>
      <c r="R50" s="61"/>
      <c r="S50" s="61"/>
      <c r="T50" s="62"/>
    </row>
    <row r="51" spans="1:20" s="59" customFormat="1" ht="12.75">
      <c r="A51" s="58"/>
      <c r="F51" s="60"/>
      <c r="G51" s="60"/>
      <c r="H51" s="60"/>
      <c r="I51" s="60"/>
      <c r="J51" s="63"/>
      <c r="K51" s="63"/>
      <c r="L51" s="64"/>
      <c r="M51" s="61"/>
      <c r="N51" s="61"/>
      <c r="O51" s="61"/>
      <c r="P51" s="61"/>
      <c r="Q51" s="61"/>
      <c r="R51" s="61"/>
      <c r="S51" s="61"/>
      <c r="T51" s="62"/>
    </row>
    <row r="52" spans="1:20" s="59" customFormat="1" ht="12.75">
      <c r="A52" s="67" t="s">
        <v>104</v>
      </c>
      <c r="C52" s="59" t="s">
        <v>81</v>
      </c>
      <c r="F52" s="68"/>
      <c r="G52" s="68"/>
      <c r="H52" s="69"/>
      <c r="I52" s="68"/>
      <c r="J52" s="69">
        <f>('Bal Sheet'!D49)/('Bal Sheet'!D45*2)</f>
        <v>0.2192470606160644</v>
      </c>
      <c r="K52" s="69"/>
      <c r="L52" s="69">
        <v>0.2149</v>
      </c>
      <c r="M52" s="65"/>
      <c r="N52" s="61"/>
      <c r="O52" s="61"/>
      <c r="P52" s="61"/>
      <c r="Q52" s="61"/>
      <c r="R52" s="61"/>
      <c r="S52" s="61"/>
      <c r="T52" s="62"/>
    </row>
    <row r="53" spans="1:20" s="59" customFormat="1" ht="12.75">
      <c r="A53" s="58"/>
      <c r="F53" s="68"/>
      <c r="G53" s="68"/>
      <c r="H53" s="68"/>
      <c r="I53" s="68"/>
      <c r="J53" s="69"/>
      <c r="K53" s="69"/>
      <c r="L53" s="69"/>
      <c r="M53" s="61"/>
      <c r="N53" s="61"/>
      <c r="O53" s="61"/>
      <c r="P53" s="61"/>
      <c r="Q53" s="61"/>
      <c r="R53" s="61"/>
      <c r="S53" s="61"/>
      <c r="T53" s="62"/>
    </row>
    <row r="54" spans="10:20" ht="12.75">
      <c r="J54" s="70"/>
      <c r="K54" s="70"/>
      <c r="L54" s="70"/>
      <c r="O54" s="30"/>
      <c r="P54" s="30"/>
      <c r="Q54" s="30"/>
      <c r="R54" s="30"/>
      <c r="S54" s="30"/>
      <c r="T54" s="46"/>
    </row>
    <row r="55" spans="1:20" ht="12.75">
      <c r="A55" s="2"/>
      <c r="O55" s="30"/>
      <c r="P55" s="30"/>
      <c r="Q55" s="30"/>
      <c r="R55" s="30"/>
      <c r="S55" s="30"/>
      <c r="T55" s="46"/>
    </row>
    <row r="56" spans="6:20" ht="12.75">
      <c r="F56" s="71"/>
      <c r="H56" s="71"/>
      <c r="J56" s="71"/>
      <c r="L56" s="71"/>
      <c r="O56" s="30"/>
      <c r="P56" s="30"/>
      <c r="Q56" s="30"/>
      <c r="R56" s="30"/>
      <c r="S56" s="30"/>
      <c r="T56" s="46"/>
    </row>
    <row r="57" spans="6:20" ht="12.75">
      <c r="F57" s="71"/>
      <c r="H57" s="71"/>
      <c r="J57" s="71"/>
      <c r="L57" s="71"/>
      <c r="O57" s="30"/>
      <c r="P57" s="30"/>
      <c r="Q57" s="30"/>
      <c r="R57" s="30"/>
      <c r="S57" s="30"/>
      <c r="T57" s="46"/>
    </row>
    <row r="58" spans="6:20" ht="12.75">
      <c r="F58" s="71"/>
      <c r="H58" s="71"/>
      <c r="J58" s="71"/>
      <c r="L58" s="71"/>
      <c r="O58" s="30"/>
      <c r="P58" s="30"/>
      <c r="Q58" s="30"/>
      <c r="R58" s="30"/>
      <c r="S58" s="30"/>
      <c r="T58" s="46"/>
    </row>
    <row r="59" spans="6:20" ht="12.75">
      <c r="F59" s="71"/>
      <c r="H59" s="71"/>
      <c r="J59" s="71"/>
      <c r="L59" s="71"/>
      <c r="O59" s="30"/>
      <c r="P59" s="30"/>
      <c r="Q59" s="30"/>
      <c r="R59" s="30"/>
      <c r="S59" s="30"/>
      <c r="T59" s="46"/>
    </row>
    <row r="60" spans="6:20" ht="12.75">
      <c r="F60" s="71"/>
      <c r="H60" s="71"/>
      <c r="J60" s="71"/>
      <c r="L60" s="71"/>
      <c r="O60" s="30"/>
      <c r="P60" s="30"/>
      <c r="Q60" s="30"/>
      <c r="R60" s="30"/>
      <c r="S60" s="30"/>
      <c r="T60" s="46"/>
    </row>
    <row r="61" spans="6:20" ht="12.75">
      <c r="F61" s="71"/>
      <c r="H61" s="71"/>
      <c r="J61" s="71"/>
      <c r="L61" s="71"/>
      <c r="O61" s="30"/>
      <c r="P61" s="30"/>
      <c r="Q61" s="30"/>
      <c r="R61" s="30"/>
      <c r="S61" s="30"/>
      <c r="T61" s="46"/>
    </row>
    <row r="62" spans="6:20" ht="12.75">
      <c r="F62" s="71"/>
      <c r="H62" s="71"/>
      <c r="J62" s="71"/>
      <c r="L62" s="71"/>
      <c r="O62" s="30"/>
      <c r="P62" s="30"/>
      <c r="Q62" s="30"/>
      <c r="R62" s="30"/>
      <c r="S62" s="30"/>
      <c r="T62" s="46"/>
    </row>
    <row r="63" spans="6:20" ht="12.75">
      <c r="F63" s="71"/>
      <c r="H63" s="71"/>
      <c r="J63" s="71"/>
      <c r="L63" s="71"/>
      <c r="O63" s="30"/>
      <c r="P63" s="30"/>
      <c r="Q63" s="30"/>
      <c r="R63" s="30"/>
      <c r="S63" s="30"/>
      <c r="T63" s="46"/>
    </row>
    <row r="64" spans="6:20" ht="12.75">
      <c r="F64" s="71"/>
      <c r="H64" s="71"/>
      <c r="J64" s="71"/>
      <c r="L64" s="71"/>
      <c r="O64" s="30"/>
      <c r="P64" s="30"/>
      <c r="Q64" s="30"/>
      <c r="R64" s="30"/>
      <c r="S64" s="30"/>
      <c r="T64" s="46"/>
    </row>
    <row r="65" spans="6:20" ht="12.75">
      <c r="F65" s="71"/>
      <c r="H65" s="71"/>
      <c r="J65" s="71"/>
      <c r="L65" s="71"/>
      <c r="O65" s="30"/>
      <c r="P65" s="30"/>
      <c r="Q65" s="30"/>
      <c r="R65" s="30"/>
      <c r="S65" s="30"/>
      <c r="T65" s="46"/>
    </row>
    <row r="66" spans="6:20" ht="12.75">
      <c r="F66" s="71"/>
      <c r="H66" s="71"/>
      <c r="J66" s="71"/>
      <c r="L66" s="71"/>
      <c r="O66" s="30"/>
      <c r="P66" s="30"/>
      <c r="Q66" s="30"/>
      <c r="R66" s="30"/>
      <c r="S66" s="30"/>
      <c r="T66" s="46"/>
    </row>
    <row r="67" spans="6:20" ht="12.75">
      <c r="F67" s="71"/>
      <c r="H67" s="71"/>
      <c r="J67" s="71"/>
      <c r="L67" s="71"/>
      <c r="O67" s="30"/>
      <c r="P67" s="30"/>
      <c r="Q67" s="30"/>
      <c r="R67" s="30"/>
      <c r="S67" s="30"/>
      <c r="T67" s="46"/>
    </row>
    <row r="68" spans="6:20" ht="12.75">
      <c r="F68" s="71"/>
      <c r="H68" s="71"/>
      <c r="J68" s="71"/>
      <c r="L68" s="71"/>
      <c r="O68" s="30"/>
      <c r="P68" s="30"/>
      <c r="Q68" s="30"/>
      <c r="R68" s="30"/>
      <c r="S68" s="30"/>
      <c r="T68" s="46"/>
    </row>
    <row r="69" spans="6:20" ht="12.75">
      <c r="F69" s="71"/>
      <c r="H69" s="71"/>
      <c r="J69" s="71"/>
      <c r="L69" s="71"/>
      <c r="O69" s="30"/>
      <c r="P69" s="30"/>
      <c r="Q69" s="30"/>
      <c r="R69" s="30"/>
      <c r="S69" s="30"/>
      <c r="T69" s="46"/>
    </row>
    <row r="70" spans="6:20" ht="12.75">
      <c r="F70" s="71"/>
      <c r="H70" s="71"/>
      <c r="J70" s="71"/>
      <c r="L70" s="71"/>
      <c r="O70" s="30"/>
      <c r="P70" s="30"/>
      <c r="Q70" s="30"/>
      <c r="R70" s="30"/>
      <c r="S70" s="30"/>
      <c r="T70" s="46"/>
    </row>
    <row r="71" spans="6:20" ht="12.75">
      <c r="F71" s="71"/>
      <c r="H71" s="71"/>
      <c r="J71" s="71"/>
      <c r="L71" s="71"/>
      <c r="O71" s="30"/>
      <c r="P71" s="30"/>
      <c r="Q71" s="30"/>
      <c r="R71" s="30"/>
      <c r="S71" s="30"/>
      <c r="T71" s="46"/>
    </row>
    <row r="72" spans="6:20" ht="12.75">
      <c r="F72" s="71"/>
      <c r="H72" s="71"/>
      <c r="J72" s="71"/>
      <c r="L72" s="71"/>
      <c r="O72" s="30"/>
      <c r="P72" s="30"/>
      <c r="Q72" s="30"/>
      <c r="R72" s="30"/>
      <c r="S72" s="30"/>
      <c r="T72" s="46"/>
    </row>
    <row r="73" spans="6:20" ht="12.75">
      <c r="F73" s="71"/>
      <c r="H73" s="71"/>
      <c r="J73" s="71"/>
      <c r="L73" s="71"/>
      <c r="O73" s="30"/>
      <c r="P73" s="30"/>
      <c r="Q73" s="30"/>
      <c r="R73" s="30"/>
      <c r="S73" s="30"/>
      <c r="T73" s="46"/>
    </row>
    <row r="74" spans="6:20" ht="12.75">
      <c r="F74" s="71"/>
      <c r="H74" s="71"/>
      <c r="J74" s="71"/>
      <c r="L74" s="71"/>
      <c r="O74" s="30"/>
      <c r="P74" s="30"/>
      <c r="Q74" s="30"/>
      <c r="R74" s="30"/>
      <c r="S74" s="30"/>
      <c r="T74" s="46"/>
    </row>
    <row r="75" spans="15:20" ht="12.75">
      <c r="O75" s="30"/>
      <c r="P75" s="30"/>
      <c r="Q75" s="30"/>
      <c r="R75" s="30"/>
      <c r="S75" s="30"/>
      <c r="T75" s="46"/>
    </row>
    <row r="76" spans="15:20" ht="12.75">
      <c r="O76" s="30"/>
      <c r="P76" s="30"/>
      <c r="Q76" s="30"/>
      <c r="R76" s="30"/>
      <c r="S76" s="30"/>
      <c r="T76" s="46"/>
    </row>
    <row r="77" spans="15:20" ht="12.75">
      <c r="O77" s="30"/>
      <c r="P77" s="30"/>
      <c r="Q77" s="30"/>
      <c r="R77" s="30"/>
      <c r="S77" s="30"/>
      <c r="T77" s="46"/>
    </row>
    <row r="78" spans="15:20" ht="12.75">
      <c r="O78" s="30"/>
      <c r="P78" s="30"/>
      <c r="Q78" s="30"/>
      <c r="R78" s="30"/>
      <c r="S78" s="30"/>
      <c r="T78" s="46"/>
    </row>
    <row r="79" spans="15:20" ht="12.75">
      <c r="O79" s="30"/>
      <c r="P79" s="30"/>
      <c r="Q79" s="30"/>
      <c r="R79" s="30"/>
      <c r="S79" s="30"/>
      <c r="T79" s="46"/>
    </row>
    <row r="80" spans="15:20" ht="12.75">
      <c r="O80" s="30"/>
      <c r="P80" s="30"/>
      <c r="Q80" s="30"/>
      <c r="R80" s="30"/>
      <c r="S80" s="30"/>
      <c r="T80" s="46"/>
    </row>
    <row r="81" spans="15:20" ht="12.75">
      <c r="O81" s="30"/>
      <c r="P81" s="30"/>
      <c r="Q81" s="30"/>
      <c r="R81" s="30"/>
      <c r="S81" s="30"/>
      <c r="T81" s="46"/>
    </row>
    <row r="82" spans="15:20" ht="12.75">
      <c r="O82" s="30"/>
      <c r="P82" s="30"/>
      <c r="Q82" s="30"/>
      <c r="R82" s="30"/>
      <c r="S82" s="30"/>
      <c r="T82" s="46"/>
    </row>
    <row r="83" spans="15:20" ht="12.75">
      <c r="O83" s="30"/>
      <c r="P83" s="30"/>
      <c r="Q83" s="30"/>
      <c r="R83" s="30"/>
      <c r="S83" s="30"/>
      <c r="T83" s="46"/>
    </row>
    <row r="84" spans="15:20" ht="12.75">
      <c r="O84" s="30"/>
      <c r="P84" s="30"/>
      <c r="Q84" s="30"/>
      <c r="R84" s="30"/>
      <c r="S84" s="30"/>
      <c r="T84" s="46"/>
    </row>
    <row r="85" spans="15:20" ht="12.75">
      <c r="O85" s="30"/>
      <c r="P85" s="30"/>
      <c r="Q85" s="30"/>
      <c r="R85" s="30"/>
      <c r="S85" s="30"/>
      <c r="T85" s="46"/>
    </row>
    <row r="86" spans="15:20" ht="12.75">
      <c r="O86" s="30"/>
      <c r="P86" s="30"/>
      <c r="Q86" s="30"/>
      <c r="R86" s="30"/>
      <c r="S86" s="30"/>
      <c r="T86" s="46"/>
    </row>
    <row r="87" spans="15:20" ht="12.75">
      <c r="O87" s="30"/>
      <c r="P87" s="30"/>
      <c r="Q87" s="30"/>
      <c r="R87" s="30"/>
      <c r="S87" s="30"/>
      <c r="T87" s="46"/>
    </row>
    <row r="88" spans="4:20" ht="12.75">
      <c r="D88" s="72"/>
      <c r="E88" s="72"/>
      <c r="F88" s="73" t="s">
        <v>119</v>
      </c>
      <c r="G88" s="73"/>
      <c r="H88" s="73" t="s">
        <v>131</v>
      </c>
      <c r="I88" s="73"/>
      <c r="J88" s="74" t="s">
        <v>129</v>
      </c>
      <c r="O88" s="30"/>
      <c r="P88" s="30"/>
      <c r="Q88" s="30"/>
      <c r="R88" s="30"/>
      <c r="S88" s="30"/>
      <c r="T88" s="46"/>
    </row>
    <row r="89" spans="4:20" ht="12.75">
      <c r="D89" s="75" t="s">
        <v>120</v>
      </c>
      <c r="E89" s="72"/>
      <c r="F89" s="74">
        <v>27861500</v>
      </c>
      <c r="G89" s="74"/>
      <c r="H89" s="74">
        <v>27681500</v>
      </c>
      <c r="I89" s="73"/>
      <c r="J89" s="74"/>
      <c r="O89" s="30"/>
      <c r="P89" s="30"/>
      <c r="Q89" s="30"/>
      <c r="R89" s="30"/>
      <c r="S89" s="30"/>
      <c r="T89" s="46"/>
    </row>
    <row r="90" spans="4:20" ht="12.75">
      <c r="D90" s="75" t="s">
        <v>121</v>
      </c>
      <c r="E90" s="72"/>
      <c r="F90" s="74">
        <f>'Bal Sheet'!D45/0.5</f>
        <v>82695900</v>
      </c>
      <c r="G90" s="74"/>
      <c r="H90" s="74">
        <v>82695900</v>
      </c>
      <c r="I90" s="73"/>
      <c r="J90" s="74"/>
      <c r="O90" s="30"/>
      <c r="P90" s="30"/>
      <c r="Q90" s="30"/>
      <c r="R90" s="30"/>
      <c r="S90" s="30"/>
      <c r="T90" s="46"/>
    </row>
    <row r="91" spans="4:20" ht="12.75">
      <c r="D91" s="75" t="s">
        <v>124</v>
      </c>
      <c r="E91" s="72"/>
      <c r="F91" s="74">
        <f>'Bal Sheet'!D45/0.5</f>
        <v>82695900</v>
      </c>
      <c r="G91" s="74"/>
      <c r="H91" s="74">
        <v>82695900</v>
      </c>
      <c r="I91" s="73"/>
      <c r="J91" s="74"/>
      <c r="O91" s="30"/>
      <c r="P91" s="30"/>
      <c r="Q91" s="30"/>
      <c r="R91" s="30"/>
      <c r="S91" s="30"/>
      <c r="T91" s="46"/>
    </row>
    <row r="92" spans="4:20" ht="12.75">
      <c r="D92" s="75" t="s">
        <v>130</v>
      </c>
      <c r="E92" s="72"/>
      <c r="F92" s="74">
        <f>+F91</f>
        <v>82695900</v>
      </c>
      <c r="G92" s="74"/>
      <c r="H92" s="74"/>
      <c r="I92" s="73"/>
      <c r="J92" s="74">
        <v>31571428</v>
      </c>
      <c r="O92" s="30"/>
      <c r="P92" s="30"/>
      <c r="Q92" s="30"/>
      <c r="R92" s="30"/>
      <c r="S92" s="30"/>
      <c r="T92" s="46"/>
    </row>
    <row r="93" spans="4:20" ht="12.75">
      <c r="D93" s="72"/>
      <c r="E93" s="72"/>
      <c r="F93" s="74"/>
      <c r="G93" s="74"/>
      <c r="H93" s="74"/>
      <c r="I93" s="73"/>
      <c r="J93" s="74"/>
      <c r="O93" s="30"/>
      <c r="P93" s="30"/>
      <c r="Q93" s="30"/>
      <c r="R93" s="30"/>
      <c r="S93" s="30"/>
      <c r="T93" s="46"/>
    </row>
    <row r="94" spans="4:20" ht="12.75">
      <c r="D94" s="72" t="s">
        <v>122</v>
      </c>
      <c r="E94" s="72"/>
      <c r="F94" s="74">
        <f>+F92</f>
        <v>82695900</v>
      </c>
      <c r="G94" s="74"/>
      <c r="H94" s="74">
        <v>70974414</v>
      </c>
      <c r="I94" s="73"/>
      <c r="J94" s="74"/>
      <c r="O94" s="30"/>
      <c r="P94" s="30"/>
      <c r="Q94" s="30"/>
      <c r="R94" s="30"/>
      <c r="S94" s="30"/>
      <c r="T94" s="46"/>
    </row>
    <row r="95" spans="4:20" ht="12.75">
      <c r="D95" s="72" t="s">
        <v>123</v>
      </c>
      <c r="E95" s="72"/>
      <c r="F95" s="74">
        <f>+F92+H92</f>
        <v>82695900</v>
      </c>
      <c r="G95" s="74"/>
      <c r="H95" s="74"/>
      <c r="I95" s="73"/>
      <c r="J95" s="74">
        <v>31571428</v>
      </c>
      <c r="O95" s="30"/>
      <c r="P95" s="30"/>
      <c r="Q95" s="30"/>
      <c r="R95" s="30"/>
      <c r="S95" s="30"/>
      <c r="T95" s="46"/>
    </row>
    <row r="96" spans="6:20" ht="12.75">
      <c r="F96" s="33"/>
      <c r="G96" s="33"/>
      <c r="H96" s="33"/>
      <c r="O96" s="30"/>
      <c r="P96" s="30"/>
      <c r="Q96" s="30"/>
      <c r="R96" s="30"/>
      <c r="S96" s="30"/>
      <c r="T96" s="46"/>
    </row>
    <row r="97" spans="15:20" ht="12.75">
      <c r="O97" s="30"/>
      <c r="P97" s="30"/>
      <c r="Q97" s="30"/>
      <c r="R97" s="30"/>
      <c r="S97" s="30"/>
      <c r="T97" s="46"/>
    </row>
    <row r="98" spans="15:20" ht="12.75">
      <c r="O98" s="30"/>
      <c r="P98" s="30"/>
      <c r="Q98" s="30"/>
      <c r="R98" s="30"/>
      <c r="S98" s="30"/>
      <c r="T98" s="46"/>
    </row>
  </sheetData>
  <printOptions horizontalCentered="1"/>
  <pageMargins left="0.25" right="0.25" top="0.5" bottom="0.25" header="0.25" footer="0.25"/>
  <pageSetup firstPageNumber="1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C63" sqref="C63"/>
    </sheetView>
  </sheetViews>
  <sheetFormatPr defaultColWidth="9.00390625" defaultRowHeight="14.25"/>
  <cols>
    <col min="1" max="1" width="2.875" style="5" customWidth="1"/>
    <col min="2" max="2" width="8.00390625" style="5" customWidth="1"/>
    <col min="3" max="3" width="27.375" style="5" customWidth="1"/>
    <col min="4" max="4" width="11.875" style="12" customWidth="1"/>
    <col min="5" max="5" width="8.125" style="20" customWidth="1"/>
    <col min="6" max="6" width="11.75390625" style="5" customWidth="1"/>
    <col min="7" max="7" width="12.375" style="5" customWidth="1"/>
    <col min="8" max="8" width="10.875" style="5" customWidth="1"/>
    <col min="9" max="16384" width="8.00390625" style="5" customWidth="1"/>
  </cols>
  <sheetData>
    <row r="1" ht="12.75">
      <c r="A1" s="14" t="s">
        <v>40</v>
      </c>
    </row>
    <row r="2" ht="12.75" customHeight="1">
      <c r="A2" s="14" t="s">
        <v>74</v>
      </c>
    </row>
    <row r="3" ht="12.75" customHeight="1">
      <c r="A3" s="14" t="s">
        <v>138</v>
      </c>
    </row>
    <row r="4" ht="12.75" customHeight="1">
      <c r="A4" s="4" t="str">
        <f>'Income Statement'!A4</f>
        <v>These figures have not been audited and should be read in conjunction with the latest audited financial statements</v>
      </c>
    </row>
    <row r="5" ht="12.75" customHeight="1">
      <c r="A5" s="4"/>
    </row>
    <row r="6" spans="1:6" ht="12.75" customHeight="1">
      <c r="A6" s="4"/>
      <c r="D6" s="25" t="s">
        <v>9</v>
      </c>
      <c r="F6" s="1" t="s">
        <v>0</v>
      </c>
    </row>
    <row r="7" spans="1:6" ht="12.75" customHeight="1">
      <c r="A7" s="4"/>
      <c r="D7" s="25" t="s">
        <v>10</v>
      </c>
      <c r="F7" s="1" t="s">
        <v>6</v>
      </c>
    </row>
    <row r="8" spans="1:6" ht="12.75" customHeight="1">
      <c r="A8" s="4"/>
      <c r="D8" s="25" t="s">
        <v>11</v>
      </c>
      <c r="F8" s="1" t="s">
        <v>7</v>
      </c>
    </row>
    <row r="9" spans="1:6" ht="12.75" customHeight="1">
      <c r="A9" s="4"/>
      <c r="D9" s="25" t="s">
        <v>5</v>
      </c>
      <c r="F9" s="1" t="s">
        <v>8</v>
      </c>
    </row>
    <row r="10" spans="1:6" ht="12.75" customHeight="1">
      <c r="A10" s="4"/>
      <c r="D10" s="29">
        <f>+'Income Statement'!F11</f>
        <v>39903</v>
      </c>
      <c r="E10" s="6"/>
      <c r="F10" s="29">
        <v>39813</v>
      </c>
    </row>
    <row r="11" spans="1:6" ht="12.75" customHeight="1">
      <c r="A11" s="4"/>
      <c r="D11" s="26"/>
      <c r="E11" s="6"/>
      <c r="F11" s="28"/>
    </row>
    <row r="12" spans="1:6" ht="12.75" customHeight="1">
      <c r="A12" s="8"/>
      <c r="B12" s="9"/>
      <c r="C12" s="10"/>
      <c r="D12" s="25" t="s">
        <v>44</v>
      </c>
      <c r="E12" s="11"/>
      <c r="F12" s="7" t="s">
        <v>44</v>
      </c>
    </row>
    <row r="13" spans="1:6" ht="12.75" customHeight="1">
      <c r="A13" s="4"/>
      <c r="C13" s="10"/>
      <c r="E13" s="13"/>
      <c r="F13" s="12"/>
    </row>
    <row r="14" spans="1:6" ht="12.75" customHeight="1">
      <c r="A14" s="14" t="s">
        <v>46</v>
      </c>
      <c r="C14" s="10"/>
      <c r="E14" s="13"/>
      <c r="F14" s="12"/>
    </row>
    <row r="15" spans="1:6" ht="12.75" customHeight="1">
      <c r="A15" s="4"/>
      <c r="C15" s="10"/>
      <c r="E15" s="13"/>
      <c r="F15" s="12"/>
    </row>
    <row r="16" spans="1:6" ht="12.75" customHeight="1">
      <c r="A16" s="4"/>
      <c r="B16" s="5" t="s">
        <v>47</v>
      </c>
      <c r="C16" s="10"/>
      <c r="D16" s="24">
        <v>11444063</v>
      </c>
      <c r="E16" s="13"/>
      <c r="F16" s="24">
        <v>11544510</v>
      </c>
    </row>
    <row r="17" spans="1:6" ht="12.75" customHeight="1">
      <c r="A17" s="4"/>
      <c r="B17" s="5" t="s">
        <v>102</v>
      </c>
      <c r="C17" s="10"/>
      <c r="D17" s="24">
        <v>2065200</v>
      </c>
      <c r="E17" s="13"/>
      <c r="F17" s="24">
        <v>2065600</v>
      </c>
    </row>
    <row r="18" spans="1:6" ht="12.75" customHeight="1">
      <c r="A18" s="4"/>
      <c r="B18" s="5" t="s">
        <v>118</v>
      </c>
      <c r="C18" s="10"/>
      <c r="D18" s="24">
        <v>2019714</v>
      </c>
      <c r="E18" s="13"/>
      <c r="F18" s="24">
        <v>2026045</v>
      </c>
    </row>
    <row r="19" spans="1:6" ht="12.75" customHeight="1">
      <c r="A19" s="4"/>
      <c r="B19" s="5" t="s">
        <v>48</v>
      </c>
      <c r="C19" s="10"/>
      <c r="D19" s="12">
        <v>0</v>
      </c>
      <c r="E19" s="13"/>
      <c r="F19" s="12">
        <v>0</v>
      </c>
    </row>
    <row r="20" spans="1:8" ht="12.75" customHeight="1">
      <c r="A20" s="4"/>
      <c r="B20" s="5" t="s">
        <v>80</v>
      </c>
      <c r="C20" s="10"/>
      <c r="D20" s="24">
        <v>4776886</v>
      </c>
      <c r="E20" s="13"/>
      <c r="F20" s="24">
        <v>4818886</v>
      </c>
      <c r="G20" s="31"/>
      <c r="H20" s="31"/>
    </row>
    <row r="21" spans="1:6" ht="12.75" customHeight="1">
      <c r="A21" s="4"/>
      <c r="C21" s="10"/>
      <c r="D21" s="15">
        <f>SUM(D16:D20)</f>
        <v>20305863</v>
      </c>
      <c r="E21" s="13"/>
      <c r="F21" s="15">
        <f>SUM(F16:F20)</f>
        <v>20455041</v>
      </c>
    </row>
    <row r="22" spans="1:6" ht="12.75" customHeight="1">
      <c r="A22" s="4"/>
      <c r="C22" s="10"/>
      <c r="E22" s="13"/>
      <c r="F22" s="12"/>
    </row>
    <row r="23" spans="1:6" ht="12.75" customHeight="1">
      <c r="A23" s="14" t="s">
        <v>49</v>
      </c>
      <c r="E23" s="13"/>
      <c r="F23" s="12"/>
    </row>
    <row r="24" spans="1:6" ht="12.75" customHeight="1">
      <c r="A24" s="4"/>
      <c r="E24" s="13"/>
      <c r="F24" s="12"/>
    </row>
    <row r="25" spans="1:9" ht="12.75" customHeight="1">
      <c r="A25" s="4"/>
      <c r="B25" s="5" t="s">
        <v>50</v>
      </c>
      <c r="D25" s="12">
        <v>3801454</v>
      </c>
      <c r="E25" s="13"/>
      <c r="F25" s="12">
        <v>3576128</v>
      </c>
      <c r="H25" s="12"/>
      <c r="I25" s="31"/>
    </row>
    <row r="26" spans="1:9" ht="12.75" customHeight="1">
      <c r="A26" s="4"/>
      <c r="B26" s="5" t="s">
        <v>51</v>
      </c>
      <c r="D26" s="12">
        <v>6315594</v>
      </c>
      <c r="E26" s="13"/>
      <c r="F26" s="12">
        <v>14496756</v>
      </c>
      <c r="H26" s="12"/>
      <c r="I26" s="31"/>
    </row>
    <row r="27" spans="1:10" ht="12.75" customHeight="1">
      <c r="A27" s="4"/>
      <c r="B27" s="5" t="s">
        <v>52</v>
      </c>
      <c r="D27" s="12">
        <v>8412388</v>
      </c>
      <c r="E27" s="13"/>
      <c r="F27" s="12">
        <v>6819355</v>
      </c>
      <c r="H27" s="12"/>
      <c r="I27" s="31"/>
      <c r="J27" s="31"/>
    </row>
    <row r="28" spans="1:9" ht="12.75" customHeight="1">
      <c r="A28" s="4"/>
      <c r="B28" s="5" t="s">
        <v>53</v>
      </c>
      <c r="D28" s="12">
        <v>25708</v>
      </c>
      <c r="E28" s="13"/>
      <c r="F28" s="12">
        <v>23276</v>
      </c>
      <c r="H28" s="12"/>
      <c r="I28" s="31"/>
    </row>
    <row r="29" spans="1:9" ht="12.75" customHeight="1">
      <c r="A29" s="4"/>
      <c r="B29" s="5" t="s">
        <v>45</v>
      </c>
      <c r="D29" s="12">
        <v>2050771</v>
      </c>
      <c r="E29" s="13"/>
      <c r="F29" s="12">
        <v>2549085</v>
      </c>
      <c r="H29" s="12"/>
      <c r="I29" s="31"/>
    </row>
    <row r="30" spans="1:6" ht="12.75" customHeight="1">
      <c r="A30" s="4"/>
      <c r="D30" s="15">
        <f>SUM(D25:D29)</f>
        <v>20605915</v>
      </c>
      <c r="E30" s="13"/>
      <c r="F30" s="15">
        <f>SUM(F24:F29)</f>
        <v>27464600</v>
      </c>
    </row>
    <row r="31" spans="1:6" ht="12.75" customHeight="1">
      <c r="A31" s="4"/>
      <c r="E31" s="13"/>
      <c r="F31" s="12"/>
    </row>
    <row r="32" spans="1:6" ht="12.75" customHeight="1">
      <c r="A32" s="14" t="s">
        <v>54</v>
      </c>
      <c r="E32" s="13"/>
      <c r="F32" s="12"/>
    </row>
    <row r="33" spans="1:6" ht="12.75" customHeight="1">
      <c r="A33" s="4"/>
      <c r="E33" s="13"/>
      <c r="F33" s="12"/>
    </row>
    <row r="34" spans="1:6" ht="12.75" customHeight="1">
      <c r="A34" s="4"/>
      <c r="B34" s="5" t="s">
        <v>55</v>
      </c>
      <c r="D34" s="12">
        <v>2605746</v>
      </c>
      <c r="E34" s="13"/>
      <c r="F34" s="12">
        <v>5419234</v>
      </c>
    </row>
    <row r="35" spans="1:6" ht="12.75" customHeight="1">
      <c r="A35" s="4"/>
      <c r="B35" s="5" t="s">
        <v>56</v>
      </c>
      <c r="D35" s="12">
        <f>4632770+1</f>
        <v>4632771</v>
      </c>
      <c r="E35" s="13"/>
      <c r="F35" s="12">
        <v>6313752</v>
      </c>
    </row>
    <row r="36" spans="1:6" ht="12.75" customHeight="1">
      <c r="A36" s="4"/>
      <c r="B36" s="5" t="s">
        <v>57</v>
      </c>
      <c r="D36" s="12">
        <v>12296345</v>
      </c>
      <c r="E36" s="13"/>
      <c r="F36" s="12">
        <v>14059116</v>
      </c>
    </row>
    <row r="37" spans="1:7" ht="12.75" customHeight="1">
      <c r="A37" s="4"/>
      <c r="B37" s="5" t="s">
        <v>32</v>
      </c>
      <c r="D37" s="12">
        <v>0</v>
      </c>
      <c r="E37" s="13"/>
      <c r="F37" s="12">
        <v>0</v>
      </c>
      <c r="G37" s="31"/>
    </row>
    <row r="38" spans="1:6" ht="12.75" customHeight="1">
      <c r="A38" s="4"/>
      <c r="D38" s="15">
        <f>SUM(D33:D37)</f>
        <v>19534862</v>
      </c>
      <c r="E38" s="13"/>
      <c r="F38" s="15">
        <f>SUM(F33:F37)</f>
        <v>25792102</v>
      </c>
    </row>
    <row r="39" spans="1:6" ht="12.75" customHeight="1">
      <c r="A39" s="4"/>
      <c r="D39" s="13"/>
      <c r="E39" s="13"/>
      <c r="F39" s="13"/>
    </row>
    <row r="40" spans="1:6" ht="12.75" customHeight="1">
      <c r="A40" s="14" t="s">
        <v>132</v>
      </c>
      <c r="D40" s="12">
        <f>+D30-D38</f>
        <v>1071053</v>
      </c>
      <c r="E40" s="13"/>
      <c r="F40" s="12">
        <f>+F30-F38</f>
        <v>1672498</v>
      </c>
    </row>
    <row r="41" spans="1:6" ht="12.75" customHeight="1" thickBot="1">
      <c r="A41" s="4"/>
      <c r="D41" s="16">
        <f>+D21+D30-D38</f>
        <v>21376916</v>
      </c>
      <c r="E41" s="13"/>
      <c r="F41" s="16">
        <f>+F21+F30-F38</f>
        <v>22127539</v>
      </c>
    </row>
    <row r="42" spans="1:6" ht="12.75" customHeight="1">
      <c r="A42" s="4"/>
      <c r="E42" s="13"/>
      <c r="F42" s="12"/>
    </row>
    <row r="43" spans="1:6" ht="12.75" customHeight="1">
      <c r="A43" s="14" t="s">
        <v>58</v>
      </c>
      <c r="E43" s="13"/>
      <c r="F43" s="12"/>
    </row>
    <row r="44" spans="1:6" ht="12.75" customHeight="1">
      <c r="A44" s="14"/>
      <c r="E44" s="13"/>
      <c r="F44" s="12"/>
    </row>
    <row r="45" spans="1:6" ht="12.75" customHeight="1">
      <c r="A45" s="4"/>
      <c r="B45" s="5" t="s">
        <v>59</v>
      </c>
      <c r="D45" s="12">
        <f>Equity!C28</f>
        <v>41347950</v>
      </c>
      <c r="E45" s="13"/>
      <c r="F45" s="12">
        <v>41347950</v>
      </c>
    </row>
    <row r="46" spans="1:6" ht="12.75" customHeight="1">
      <c r="A46" s="4"/>
      <c r="B46" s="5" t="s">
        <v>4</v>
      </c>
      <c r="D46" s="17">
        <f>D47-D45</f>
        <v>-23580976</v>
      </c>
      <c r="E46" s="18"/>
      <c r="F46" s="17">
        <f>3440941-26303396</f>
        <v>-22862455</v>
      </c>
    </row>
    <row r="47" spans="1:6" ht="12.75" customHeight="1">
      <c r="A47" s="4"/>
      <c r="B47" s="5" t="s">
        <v>60</v>
      </c>
      <c r="D47" s="24">
        <f>Equity!H28</f>
        <v>17766974</v>
      </c>
      <c r="E47" s="13"/>
      <c r="F47" s="24">
        <f>SUM(F45:F46)</f>
        <v>18485495</v>
      </c>
    </row>
    <row r="48" spans="1:6" ht="12.75" customHeight="1">
      <c r="A48" s="4"/>
      <c r="B48" s="5" t="s">
        <v>61</v>
      </c>
      <c r="D48" s="17">
        <f>Equity!I28</f>
        <v>363859</v>
      </c>
      <c r="E48" s="18"/>
      <c r="F48" s="17">
        <v>363813</v>
      </c>
    </row>
    <row r="49" spans="1:6" ht="12.75" customHeight="1">
      <c r="A49" s="4"/>
      <c r="B49" s="5" t="s">
        <v>82</v>
      </c>
      <c r="D49" s="19">
        <f>SUM(D47:D48)</f>
        <v>18130833</v>
      </c>
      <c r="E49" s="18"/>
      <c r="F49" s="19">
        <f>SUM(F47:F48)</f>
        <v>18849308</v>
      </c>
    </row>
    <row r="50" spans="1:6" ht="12.75" customHeight="1">
      <c r="A50" s="4"/>
      <c r="E50" s="13"/>
      <c r="F50" s="12"/>
    </row>
    <row r="51" spans="2:6" ht="12.75" customHeight="1">
      <c r="B51" s="5" t="s">
        <v>62</v>
      </c>
      <c r="D51" s="12">
        <v>122766</v>
      </c>
      <c r="E51" s="13"/>
      <c r="F51" s="12">
        <v>132914</v>
      </c>
    </row>
    <row r="52" spans="2:8" ht="12.75" customHeight="1">
      <c r="B52" s="5" t="s">
        <v>107</v>
      </c>
      <c r="D52" s="12">
        <v>1223317</v>
      </c>
      <c r="E52" s="13"/>
      <c r="F52" s="12">
        <v>1245317</v>
      </c>
      <c r="G52" s="21"/>
      <c r="H52" s="31"/>
    </row>
    <row r="53" spans="2:7" ht="12.75" customHeight="1">
      <c r="B53" s="27" t="s">
        <v>108</v>
      </c>
      <c r="D53" s="12">
        <v>1900000</v>
      </c>
      <c r="E53" s="13"/>
      <c r="F53" s="12">
        <v>1900000</v>
      </c>
      <c r="G53" s="21"/>
    </row>
    <row r="54" spans="4:6" ht="12.75" customHeight="1">
      <c r="D54" s="15">
        <f>SUM(D51:D53)</f>
        <v>3246083</v>
      </c>
      <c r="E54" s="13"/>
      <c r="F54" s="15">
        <f>SUM(F51:F53)</f>
        <v>3278231</v>
      </c>
    </row>
    <row r="55" spans="5:6" ht="12.75" customHeight="1">
      <c r="E55" s="13"/>
      <c r="F55" s="12"/>
    </row>
    <row r="56" spans="4:6" ht="12.75" customHeight="1" thickBot="1">
      <c r="D56" s="16">
        <f>+D49+D54</f>
        <v>21376916</v>
      </c>
      <c r="E56" s="13"/>
      <c r="F56" s="16">
        <f>F49+F54</f>
        <v>22127539</v>
      </c>
    </row>
    <row r="57" spans="5:6" ht="12.75" customHeight="1">
      <c r="E57" s="13"/>
      <c r="F57" s="12"/>
    </row>
    <row r="58" spans="4:6" ht="12.75" customHeight="1">
      <c r="D58" s="12">
        <f>D41-D56</f>
        <v>0</v>
      </c>
      <c r="E58" s="13"/>
      <c r="F58" s="12">
        <f>F41-F56</f>
        <v>0</v>
      </c>
    </row>
    <row r="59" spans="5:6" ht="12.75" customHeight="1">
      <c r="E59" s="13"/>
      <c r="F59" s="12"/>
    </row>
    <row r="60" spans="5:6" ht="12.75" customHeight="1">
      <c r="E60" s="13"/>
      <c r="F60" s="12"/>
    </row>
    <row r="61" spans="5:6" ht="12.75" customHeight="1">
      <c r="E61" s="13"/>
      <c r="F61" s="12"/>
    </row>
    <row r="62" spans="5:6" ht="12.75" customHeight="1">
      <c r="E62" s="13"/>
      <c r="F62" s="12"/>
    </row>
    <row r="63" spans="5:6" ht="12.75" customHeight="1">
      <c r="E63" s="13"/>
      <c r="F63" s="12"/>
    </row>
    <row r="64" spans="4:6" ht="12.75" customHeight="1">
      <c r="D64" s="12">
        <f>+D41-D56</f>
        <v>0</v>
      </c>
      <c r="F64" s="21">
        <v>0</v>
      </c>
    </row>
    <row r="65" ht="12.75" customHeight="1"/>
    <row r="66" ht="12.75" customHeight="1"/>
    <row r="67" spans="3:6" ht="12.75" customHeight="1">
      <c r="C67" s="5" t="s">
        <v>105</v>
      </c>
      <c r="D67" s="12">
        <f>D21+D30</f>
        <v>40911778</v>
      </c>
      <c r="F67" s="5">
        <v>53882067</v>
      </c>
    </row>
    <row r="68" ht="12.75" customHeight="1"/>
  </sheetData>
  <printOptions/>
  <pageMargins left="0.75" right="0.75" top="0.5" bottom="0.2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C1">
      <selection activeCell="E17" sqref="E17"/>
    </sheetView>
  </sheetViews>
  <sheetFormatPr defaultColWidth="9.00390625" defaultRowHeight="14.25"/>
  <cols>
    <col min="1" max="1" width="8.00390625" style="5" customWidth="1"/>
    <col min="2" max="2" width="40.25390625" style="5" customWidth="1"/>
    <col min="3" max="3" width="10.875" style="5" customWidth="1"/>
    <col min="4" max="4" width="11.375" style="5" customWidth="1"/>
    <col min="5" max="5" width="11.00390625" style="5" customWidth="1"/>
    <col min="6" max="6" width="9.875" style="5" customWidth="1"/>
    <col min="7" max="7" width="12.625" style="5" customWidth="1"/>
    <col min="8" max="8" width="11.25390625" style="5" customWidth="1"/>
    <col min="9" max="9" width="9.125" style="5" customWidth="1"/>
    <col min="10" max="10" width="11.50390625" style="12" customWidth="1"/>
    <col min="11" max="16384" width="8.00390625" style="5" customWidth="1"/>
  </cols>
  <sheetData>
    <row r="1" spans="1:5" ht="12.75">
      <c r="A1" s="76" t="str">
        <f>+Cashflow!A1</f>
        <v>FEDERAL FURNITURE HOLDINGS (M) BERHAD</v>
      </c>
      <c r="B1" s="76"/>
      <c r="C1" s="76"/>
      <c r="D1" s="76"/>
      <c r="E1" s="76"/>
    </row>
    <row r="2" ht="12.75">
      <c r="A2" s="77" t="s">
        <v>76</v>
      </c>
    </row>
    <row r="3" spans="1:8" ht="12.75">
      <c r="A3" s="78" t="str">
        <f>Cashflow!A3</f>
        <v>FOR THE PERIOD ENDED 31 MARCH 2009</v>
      </c>
      <c r="C3" s="9"/>
      <c r="D3" s="9"/>
      <c r="E3" s="9"/>
      <c r="F3" s="9"/>
      <c r="G3" s="9"/>
      <c r="H3" s="9"/>
    </row>
    <row r="4" spans="1:8" ht="12.75">
      <c r="A4" s="5" t="str">
        <f>Cashflow!A4</f>
        <v>These figures have not been audited and should be read in conjunction with the latest audited financial statements</v>
      </c>
      <c r="C4" s="9"/>
      <c r="D4" s="9"/>
      <c r="E4" s="9"/>
      <c r="F4" s="9"/>
      <c r="G4" s="9"/>
      <c r="H4" s="9"/>
    </row>
    <row r="5" spans="3:8" ht="12.75">
      <c r="C5" s="9"/>
      <c r="D5" s="9"/>
      <c r="E5" s="9"/>
      <c r="F5" s="9"/>
      <c r="G5" s="9"/>
      <c r="H5" s="9"/>
    </row>
    <row r="6" spans="3:8" ht="12.75">
      <c r="C6" s="9"/>
      <c r="D6" s="9"/>
      <c r="E6" s="9"/>
      <c r="F6" s="9"/>
      <c r="G6" s="9"/>
      <c r="H6" s="9"/>
    </row>
    <row r="7" spans="3:8" ht="12.75">
      <c r="C7" s="109" t="s">
        <v>87</v>
      </c>
      <c r="D7" s="109"/>
      <c r="E7" s="109"/>
      <c r="F7" s="109"/>
      <c r="G7" s="109"/>
      <c r="H7" s="109"/>
    </row>
    <row r="8" spans="3:8" ht="12.75">
      <c r="C8" s="7"/>
      <c r="D8" s="22" t="s">
        <v>79</v>
      </c>
      <c r="E8" s="23"/>
      <c r="F8" s="23"/>
      <c r="G8" s="7" t="s">
        <v>88</v>
      </c>
      <c r="H8" s="7"/>
    </row>
    <row r="9" spans="3:8" ht="12.75">
      <c r="C9" s="7"/>
      <c r="D9" s="7"/>
      <c r="E9" s="7"/>
      <c r="F9" s="7" t="s">
        <v>64</v>
      </c>
      <c r="G9" s="7"/>
      <c r="H9" s="7"/>
    </row>
    <row r="10" spans="3:10" ht="12.75">
      <c r="C10" s="7" t="s">
        <v>65</v>
      </c>
      <c r="D10" s="7" t="s">
        <v>65</v>
      </c>
      <c r="E10" s="7" t="s">
        <v>66</v>
      </c>
      <c r="F10" s="7" t="s">
        <v>67</v>
      </c>
      <c r="G10" s="7" t="s">
        <v>68</v>
      </c>
      <c r="H10" s="7"/>
      <c r="I10" s="7" t="s">
        <v>89</v>
      </c>
      <c r="J10" s="25" t="s">
        <v>73</v>
      </c>
    </row>
    <row r="11" spans="3:10" ht="12.75">
      <c r="C11" s="7" t="s">
        <v>69</v>
      </c>
      <c r="D11" s="7" t="s">
        <v>70</v>
      </c>
      <c r="E11" s="7" t="s">
        <v>71</v>
      </c>
      <c r="F11" s="7" t="s">
        <v>71</v>
      </c>
      <c r="G11" s="7" t="s">
        <v>72</v>
      </c>
      <c r="H11" s="7" t="s">
        <v>73</v>
      </c>
      <c r="I11" s="7" t="s">
        <v>90</v>
      </c>
      <c r="J11" s="25" t="s">
        <v>91</v>
      </c>
    </row>
    <row r="12" spans="3:10" ht="12.75">
      <c r="C12" s="7" t="s">
        <v>44</v>
      </c>
      <c r="D12" s="7" t="s">
        <v>44</v>
      </c>
      <c r="E12" s="7" t="s">
        <v>44</v>
      </c>
      <c r="F12" s="7" t="s">
        <v>44</v>
      </c>
      <c r="G12" s="7" t="s">
        <v>44</v>
      </c>
      <c r="H12" s="7" t="s">
        <v>44</v>
      </c>
      <c r="I12" s="7" t="s">
        <v>44</v>
      </c>
      <c r="J12" s="25" t="s">
        <v>44</v>
      </c>
    </row>
    <row r="13" spans="3:8" ht="12.75">
      <c r="C13" s="9"/>
      <c r="D13" s="9"/>
      <c r="E13" s="9"/>
      <c r="F13" s="9"/>
      <c r="G13" s="9"/>
      <c r="H13" s="9"/>
    </row>
    <row r="14" spans="3:9" ht="12.75">
      <c r="C14" s="12"/>
      <c r="D14" s="12"/>
      <c r="E14" s="12"/>
      <c r="F14" s="12"/>
      <c r="G14" s="12"/>
      <c r="H14" s="12"/>
      <c r="I14" s="12"/>
    </row>
    <row r="15" spans="1:10" ht="12.75">
      <c r="A15" s="5" t="s">
        <v>126</v>
      </c>
      <c r="C15" s="12">
        <v>41347950</v>
      </c>
      <c r="D15" s="12">
        <v>3440941</v>
      </c>
      <c r="E15" s="12">
        <v>211100</v>
      </c>
      <c r="F15" s="12">
        <v>19578</v>
      </c>
      <c r="G15" s="12">
        <v>-27608020</v>
      </c>
      <c r="H15" s="12">
        <f>SUM(C15:G15)</f>
        <v>17411549</v>
      </c>
      <c r="I15" s="12">
        <v>358962</v>
      </c>
      <c r="J15" s="12">
        <f>SUM(H15:I15)</f>
        <v>17770511</v>
      </c>
    </row>
    <row r="16" spans="3:9" ht="12.75">
      <c r="C16" s="12"/>
      <c r="D16" s="12"/>
      <c r="E16" s="12"/>
      <c r="F16" s="12"/>
      <c r="G16" s="12"/>
      <c r="H16" s="12"/>
      <c r="I16" s="12"/>
    </row>
    <row r="17" spans="1:10" ht="12.75">
      <c r="A17" s="5" t="s">
        <v>141</v>
      </c>
      <c r="C17" s="12">
        <v>0</v>
      </c>
      <c r="D17" s="12">
        <v>0</v>
      </c>
      <c r="E17" s="12">
        <v>0</v>
      </c>
      <c r="F17" s="12">
        <v>-4048</v>
      </c>
      <c r="G17" s="12">
        <v>0</v>
      </c>
      <c r="H17" s="12">
        <f>SUM(C17:G17)</f>
        <v>-4048</v>
      </c>
      <c r="I17" s="12">
        <v>0</v>
      </c>
      <c r="J17" s="12">
        <f>SUM(H17:I17)</f>
        <v>-4048</v>
      </c>
    </row>
    <row r="18" spans="3:9" ht="12.75">
      <c r="C18" s="12"/>
      <c r="D18" s="12"/>
      <c r="E18" s="12"/>
      <c r="F18" s="12"/>
      <c r="G18" s="12"/>
      <c r="H18" s="12"/>
      <c r="I18" s="12"/>
    </row>
    <row r="19" spans="1:10" ht="12.75">
      <c r="A19" s="5" t="s">
        <v>142</v>
      </c>
      <c r="C19" s="12">
        <v>0</v>
      </c>
      <c r="D19" s="12">
        <v>0</v>
      </c>
      <c r="E19" s="12">
        <v>0</v>
      </c>
      <c r="F19" s="12">
        <v>0</v>
      </c>
      <c r="G19" s="12">
        <v>1077994</v>
      </c>
      <c r="H19" s="12">
        <f>SUM(C19:G19)</f>
        <v>1077994</v>
      </c>
      <c r="I19" s="12">
        <v>4851</v>
      </c>
      <c r="J19" s="12">
        <f>SUM(H19:I19)</f>
        <v>1082845</v>
      </c>
    </row>
    <row r="20" spans="3:9" ht="12.75">
      <c r="C20" s="12"/>
      <c r="D20" s="12"/>
      <c r="E20" s="12"/>
      <c r="F20" s="12"/>
      <c r="G20" s="12"/>
      <c r="H20" s="12"/>
      <c r="I20" s="12"/>
    </row>
    <row r="21" spans="1:10" ht="13.5" thickBot="1">
      <c r="A21" s="5" t="s">
        <v>133</v>
      </c>
      <c r="C21" s="79">
        <f aca="true" t="shared" si="0" ref="C21:J21">SUM(C15:C20)</f>
        <v>41347950</v>
      </c>
      <c r="D21" s="79">
        <f t="shared" si="0"/>
        <v>3440941</v>
      </c>
      <c r="E21" s="79">
        <f t="shared" si="0"/>
        <v>211100</v>
      </c>
      <c r="F21" s="79">
        <f t="shared" si="0"/>
        <v>15530</v>
      </c>
      <c r="G21" s="79">
        <f t="shared" si="0"/>
        <v>-26530026</v>
      </c>
      <c r="H21" s="79">
        <f t="shared" si="0"/>
        <v>18485495</v>
      </c>
      <c r="I21" s="79">
        <f t="shared" si="0"/>
        <v>363813</v>
      </c>
      <c r="J21" s="79">
        <f t="shared" si="0"/>
        <v>18849308</v>
      </c>
    </row>
    <row r="22" ht="12.75">
      <c r="G22" s="31"/>
    </row>
    <row r="23" spans="5:7" ht="12.75">
      <c r="E23" s="31"/>
      <c r="G23" s="31"/>
    </row>
    <row r="24" spans="1:10" ht="12.75">
      <c r="A24" s="5" t="s">
        <v>140</v>
      </c>
      <c r="C24" s="12">
        <f>C21</f>
        <v>41347950</v>
      </c>
      <c r="D24" s="12">
        <f>D21</f>
        <v>3440941</v>
      </c>
      <c r="E24" s="12">
        <f>E21</f>
        <v>211100</v>
      </c>
      <c r="F24" s="12">
        <f>F21</f>
        <v>15530</v>
      </c>
      <c r="G24" s="12">
        <f>G21</f>
        <v>-26530026</v>
      </c>
      <c r="H24" s="12">
        <f>SUM(C24:G24)</f>
        <v>18485495</v>
      </c>
      <c r="I24" s="12">
        <f>I21</f>
        <v>363813</v>
      </c>
      <c r="J24" s="12">
        <f>SUM(H24:I24)</f>
        <v>18849308</v>
      </c>
    </row>
    <row r="25" spans="3:9" ht="12.75">
      <c r="C25" s="12"/>
      <c r="D25" s="12"/>
      <c r="E25" s="12"/>
      <c r="F25" s="12"/>
      <c r="G25" s="12"/>
      <c r="H25" s="12"/>
      <c r="I25" s="12"/>
    </row>
    <row r="26" spans="1:10" ht="12.75">
      <c r="A26" s="5" t="s">
        <v>142</v>
      </c>
      <c r="C26" s="12">
        <v>0</v>
      </c>
      <c r="D26" s="12">
        <v>0</v>
      </c>
      <c r="E26" s="12">
        <v>0</v>
      </c>
      <c r="F26" s="12">
        <v>0</v>
      </c>
      <c r="G26" s="12">
        <v>-718521</v>
      </c>
      <c r="H26" s="12">
        <f>SUM(C26:G26)</f>
        <v>-718521</v>
      </c>
      <c r="I26" s="12">
        <v>46</v>
      </c>
      <c r="J26" s="12">
        <f>SUM(H26:I26)</f>
        <v>-718475</v>
      </c>
    </row>
    <row r="27" spans="3:9" ht="12.75">
      <c r="C27" s="12"/>
      <c r="D27" s="12"/>
      <c r="E27" s="12"/>
      <c r="F27" s="12"/>
      <c r="G27" s="12"/>
      <c r="H27" s="12"/>
      <c r="I27" s="12"/>
    </row>
    <row r="28" spans="1:10" ht="13.5" thickBot="1">
      <c r="A28" s="5" t="s">
        <v>138</v>
      </c>
      <c r="C28" s="79">
        <f aca="true" t="shared" si="1" ref="C28:J28">SUM(C24:C27)</f>
        <v>41347950</v>
      </c>
      <c r="D28" s="79">
        <f t="shared" si="1"/>
        <v>3440941</v>
      </c>
      <c r="E28" s="79">
        <f t="shared" si="1"/>
        <v>211100</v>
      </c>
      <c r="F28" s="79">
        <f t="shared" si="1"/>
        <v>15530</v>
      </c>
      <c r="G28" s="79">
        <f t="shared" si="1"/>
        <v>-27248547</v>
      </c>
      <c r="H28" s="79">
        <f t="shared" si="1"/>
        <v>17766974</v>
      </c>
      <c r="I28" s="79">
        <f t="shared" si="1"/>
        <v>363859</v>
      </c>
      <c r="J28" s="79">
        <f t="shared" si="1"/>
        <v>18130833</v>
      </c>
    </row>
    <row r="31" ht="12.75">
      <c r="H31" s="107"/>
    </row>
    <row r="33" ht="12.75">
      <c r="H33" s="107"/>
    </row>
    <row r="35" ht="12.75">
      <c r="H35" s="107"/>
    </row>
  </sheetData>
  <mergeCells count="1">
    <mergeCell ref="C7:H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selection activeCell="B59" sqref="B59"/>
    </sheetView>
  </sheetViews>
  <sheetFormatPr defaultColWidth="9.00390625" defaultRowHeight="14.25"/>
  <cols>
    <col min="1" max="1" width="3.375" style="5" customWidth="1"/>
    <col min="2" max="2" width="4.00390625" style="5" customWidth="1"/>
    <col min="3" max="3" width="46.00390625" style="5" bestFit="1" customWidth="1"/>
    <col min="4" max="4" width="12.50390625" style="5" customWidth="1"/>
    <col min="5" max="5" width="1.875" style="5" customWidth="1"/>
    <col min="6" max="6" width="14.50390625" style="5" customWidth="1"/>
    <col min="7" max="7" width="10.25390625" style="5" customWidth="1"/>
    <col min="8" max="8" width="9.875" style="5" bestFit="1" customWidth="1"/>
    <col min="9" max="9" width="9.75390625" style="5" customWidth="1"/>
    <col min="10" max="10" width="9.00390625" style="5" bestFit="1" customWidth="1"/>
    <col min="11" max="14" width="8.00390625" style="5" customWidth="1"/>
    <col min="15" max="18" width="8.00390625" style="20" customWidth="1"/>
    <col min="19" max="16384" width="8.00390625" style="5" customWidth="1"/>
  </cols>
  <sheetData>
    <row r="1" spans="1:6" ht="12.75">
      <c r="A1" s="80" t="s">
        <v>40</v>
      </c>
      <c r="B1" s="81"/>
      <c r="C1" s="81"/>
      <c r="D1" s="82"/>
      <c r="E1" s="82"/>
      <c r="F1" s="82"/>
    </row>
    <row r="2" spans="1:6" ht="12.75">
      <c r="A2" s="80" t="s">
        <v>75</v>
      </c>
      <c r="B2" s="81"/>
      <c r="C2" s="81"/>
      <c r="D2" s="82"/>
      <c r="E2" s="82"/>
      <c r="F2" s="82"/>
    </row>
    <row r="3" spans="1:6" ht="12.75">
      <c r="A3" s="83" t="s">
        <v>139</v>
      </c>
      <c r="B3" s="81"/>
      <c r="C3" s="81"/>
      <c r="D3" s="82"/>
      <c r="E3" s="82"/>
      <c r="F3" s="82"/>
    </row>
    <row r="4" spans="1:6" ht="12.75">
      <c r="A4" s="80" t="str">
        <f>'Bal Sheet'!A4</f>
        <v>These figures have not been audited and should be read in conjunction with the latest audited financial statements</v>
      </c>
      <c r="B4" s="81"/>
      <c r="C4" s="81"/>
      <c r="D4" s="82"/>
      <c r="E4" s="82"/>
      <c r="F4" s="82"/>
    </row>
    <row r="5" spans="1:6" ht="12.75">
      <c r="A5" s="80"/>
      <c r="B5" s="81"/>
      <c r="C5" s="81"/>
      <c r="D5" s="82"/>
      <c r="E5" s="82"/>
      <c r="F5" s="82"/>
    </row>
    <row r="6" spans="1:6" ht="12.75">
      <c r="A6" s="81"/>
      <c r="B6" s="81"/>
      <c r="C6" s="81"/>
      <c r="D6" s="84" t="s">
        <v>42</v>
      </c>
      <c r="E6" s="84"/>
      <c r="F6" s="84" t="s">
        <v>43</v>
      </c>
    </row>
    <row r="7" spans="1:6" ht="12.75">
      <c r="A7" s="81"/>
      <c r="B7" s="81"/>
      <c r="C7" s="81"/>
      <c r="D7" s="85">
        <f>'Income Statement'!J11</f>
        <v>39903</v>
      </c>
      <c r="E7" s="85"/>
      <c r="F7" s="86" t="s">
        <v>161</v>
      </c>
    </row>
    <row r="8" spans="1:6" ht="12.75">
      <c r="A8" s="81"/>
      <c r="B8" s="81"/>
      <c r="C8" s="81"/>
      <c r="D8" s="84" t="s">
        <v>44</v>
      </c>
      <c r="E8" s="84"/>
      <c r="F8" s="84" t="s">
        <v>44</v>
      </c>
    </row>
    <row r="9" spans="1:6" ht="12.75">
      <c r="A9" s="81"/>
      <c r="B9" s="81"/>
      <c r="C9" s="81"/>
      <c r="D9" s="87"/>
      <c r="E9" s="87"/>
      <c r="F9" s="87"/>
    </row>
    <row r="10" spans="1:18" ht="12.75">
      <c r="A10" s="88" t="s">
        <v>143</v>
      </c>
      <c r="B10" s="89"/>
      <c r="C10" s="89"/>
      <c r="D10" s="89"/>
      <c r="E10" s="90"/>
      <c r="F10" s="91"/>
      <c r="G10" s="91"/>
      <c r="H10" s="91"/>
      <c r="I10" s="89"/>
      <c r="J10" s="89"/>
      <c r="K10" s="89"/>
      <c r="L10" s="89"/>
      <c r="M10" s="89"/>
      <c r="N10" s="89"/>
      <c r="O10" s="91"/>
      <c r="P10" s="89"/>
      <c r="Q10" s="89"/>
      <c r="R10" s="91"/>
    </row>
    <row r="11" spans="1:18" ht="12.75">
      <c r="A11" s="92"/>
      <c r="B11" s="89"/>
      <c r="C11" s="89"/>
      <c r="D11" s="89"/>
      <c r="E11" s="90"/>
      <c r="F11" s="91"/>
      <c r="G11" s="91"/>
      <c r="H11" s="91"/>
      <c r="I11" s="89"/>
      <c r="J11" s="89"/>
      <c r="K11" s="89"/>
      <c r="L11" s="89"/>
      <c r="M11" s="89"/>
      <c r="N11" s="89"/>
      <c r="O11" s="91"/>
      <c r="P11" s="89"/>
      <c r="Q11" s="89"/>
      <c r="R11" s="91"/>
    </row>
    <row r="12" spans="1:18" ht="12.75">
      <c r="A12" s="92" t="s">
        <v>144</v>
      </c>
      <c r="B12" s="89"/>
      <c r="C12" s="89"/>
      <c r="D12" s="93">
        <v>-698475</v>
      </c>
      <c r="E12" s="90"/>
      <c r="F12" s="93">
        <v>2528034</v>
      </c>
      <c r="G12" s="91"/>
      <c r="H12" s="91"/>
      <c r="I12" s="89"/>
      <c r="J12" s="89"/>
      <c r="K12" s="89"/>
      <c r="L12" s="89"/>
      <c r="M12" s="89"/>
      <c r="N12" s="89"/>
      <c r="O12" s="91"/>
      <c r="P12" s="89"/>
      <c r="Q12" s="89"/>
      <c r="R12" s="91"/>
    </row>
    <row r="13" spans="1:18" ht="12.75">
      <c r="A13" s="92" t="s">
        <v>109</v>
      </c>
      <c r="B13" s="89"/>
      <c r="C13" s="89"/>
      <c r="D13" s="93"/>
      <c r="E13" s="90"/>
      <c r="F13" s="93"/>
      <c r="G13" s="91"/>
      <c r="H13" s="91"/>
      <c r="I13" s="89"/>
      <c r="J13" s="89"/>
      <c r="K13" s="89"/>
      <c r="L13" s="89"/>
      <c r="M13" s="89"/>
      <c r="N13" s="89"/>
      <c r="O13" s="91"/>
      <c r="P13" s="89"/>
      <c r="Q13" s="89"/>
      <c r="R13" s="91"/>
    </row>
    <row r="14" spans="1:18" ht="12.75">
      <c r="A14" s="92" t="s">
        <v>145</v>
      </c>
      <c r="B14" s="89"/>
      <c r="C14" s="89"/>
      <c r="D14" s="93">
        <v>6331</v>
      </c>
      <c r="E14" s="90"/>
      <c r="F14" s="93">
        <v>25325</v>
      </c>
      <c r="G14" s="91"/>
      <c r="H14" s="91"/>
      <c r="I14" s="89"/>
      <c r="J14" s="89"/>
      <c r="K14" s="89"/>
      <c r="L14" s="89"/>
      <c r="M14" s="89"/>
      <c r="N14" s="89"/>
      <c r="O14" s="91"/>
      <c r="P14" s="89"/>
      <c r="Q14" s="89"/>
      <c r="R14" s="91"/>
    </row>
    <row r="15" spans="1:18" ht="12.75">
      <c r="A15" s="92" t="s">
        <v>146</v>
      </c>
      <c r="B15" s="89"/>
      <c r="C15" s="89"/>
      <c r="D15" s="93">
        <v>0</v>
      </c>
      <c r="E15" s="90"/>
      <c r="F15" s="94">
        <v>23311</v>
      </c>
      <c r="G15" s="91"/>
      <c r="H15" s="91"/>
      <c r="I15" s="89"/>
      <c r="J15" s="89"/>
      <c r="K15" s="89"/>
      <c r="L15" s="89"/>
      <c r="M15" s="89"/>
      <c r="N15" s="89"/>
      <c r="O15" s="94"/>
      <c r="P15" s="89"/>
      <c r="Q15" s="91"/>
      <c r="R15" s="91"/>
    </row>
    <row r="16" spans="1:18" ht="12.75">
      <c r="A16" s="95" t="s">
        <v>162</v>
      </c>
      <c r="B16" s="89"/>
      <c r="C16" s="89"/>
      <c r="D16" s="93">
        <v>-2432</v>
      </c>
      <c r="E16" s="90"/>
      <c r="F16" s="93">
        <v>25360</v>
      </c>
      <c r="G16" s="91"/>
      <c r="H16" s="91"/>
      <c r="I16" s="89"/>
      <c r="J16" s="89"/>
      <c r="K16" s="89"/>
      <c r="L16" s="89"/>
      <c r="M16" s="89"/>
      <c r="N16" s="89"/>
      <c r="O16" s="91"/>
      <c r="P16" s="89"/>
      <c r="Q16" s="89"/>
      <c r="R16" s="91"/>
    </row>
    <row r="17" spans="1:18" ht="12.75">
      <c r="A17" s="92" t="s">
        <v>110</v>
      </c>
      <c r="B17" s="89"/>
      <c r="C17" s="89"/>
      <c r="D17" s="93">
        <f>289162+400</f>
        <v>289562</v>
      </c>
      <c r="E17" s="90"/>
      <c r="F17" s="93">
        <v>1106497</v>
      </c>
      <c r="G17" s="91"/>
      <c r="H17" s="91"/>
      <c r="I17" s="89"/>
      <c r="J17" s="89"/>
      <c r="K17" s="89"/>
      <c r="L17" s="89"/>
      <c r="M17" s="89"/>
      <c r="N17" s="89"/>
      <c r="O17" s="91"/>
      <c r="P17" s="89"/>
      <c r="Q17" s="89"/>
      <c r="R17" s="91"/>
    </row>
    <row r="18" spans="1:18" ht="12.75">
      <c r="A18" s="92" t="s">
        <v>127</v>
      </c>
      <c r="B18" s="89"/>
      <c r="C18" s="89"/>
      <c r="D18" s="93">
        <v>0</v>
      </c>
      <c r="E18" s="90"/>
      <c r="F18" s="93">
        <v>-868</v>
      </c>
      <c r="G18" s="91"/>
      <c r="H18" s="91"/>
      <c r="I18" s="89"/>
      <c r="J18" s="89"/>
      <c r="K18" s="89"/>
      <c r="L18" s="89"/>
      <c r="M18" s="89"/>
      <c r="N18" s="89"/>
      <c r="O18" s="91"/>
      <c r="P18" s="89"/>
      <c r="Q18" s="89"/>
      <c r="R18" s="91"/>
    </row>
    <row r="19" spans="1:18" ht="12.75">
      <c r="A19" s="92" t="s">
        <v>112</v>
      </c>
      <c r="B19" s="89"/>
      <c r="C19" s="89"/>
      <c r="D19" s="93">
        <v>85598</v>
      </c>
      <c r="E19" s="90"/>
      <c r="F19" s="93">
        <v>908540</v>
      </c>
      <c r="G19" s="91"/>
      <c r="H19" s="91"/>
      <c r="I19" s="89"/>
      <c r="J19" s="89"/>
      <c r="K19" s="89"/>
      <c r="L19" s="89"/>
      <c r="M19" s="89"/>
      <c r="N19" s="89"/>
      <c r="O19" s="91"/>
      <c r="P19" s="89"/>
      <c r="Q19" s="89"/>
      <c r="R19" s="91"/>
    </row>
    <row r="20" spans="1:18" ht="12.75">
      <c r="A20" s="92" t="s">
        <v>135</v>
      </c>
      <c r="B20" s="89"/>
      <c r="C20" s="89"/>
      <c r="D20" s="93">
        <v>0</v>
      </c>
      <c r="E20" s="90"/>
      <c r="F20" s="93">
        <v>-42813</v>
      </c>
      <c r="G20" s="91"/>
      <c r="H20" s="91"/>
      <c r="I20" s="89"/>
      <c r="J20" s="89"/>
      <c r="K20" s="89"/>
      <c r="L20" s="89"/>
      <c r="M20" s="89"/>
      <c r="N20" s="89"/>
      <c r="O20" s="91"/>
      <c r="P20" s="89"/>
      <c r="Q20" s="89"/>
      <c r="R20" s="91"/>
    </row>
    <row r="21" spans="1:18" ht="12.75">
      <c r="A21" s="92" t="s">
        <v>111</v>
      </c>
      <c r="B21" s="89"/>
      <c r="C21" s="89"/>
      <c r="D21" s="93">
        <v>0</v>
      </c>
      <c r="E21" s="90"/>
      <c r="F21" s="93">
        <v>4913</v>
      </c>
      <c r="G21" s="91"/>
      <c r="H21" s="91"/>
      <c r="I21" s="89"/>
      <c r="J21" s="89"/>
      <c r="K21" s="89"/>
      <c r="L21" s="89"/>
      <c r="M21" s="89"/>
      <c r="N21" s="89"/>
      <c r="O21" s="91"/>
      <c r="P21" s="89"/>
      <c r="Q21" s="89"/>
      <c r="R21" s="91"/>
    </row>
    <row r="22" spans="1:18" ht="12.75">
      <c r="A22" s="92" t="s">
        <v>134</v>
      </c>
      <c r="B22" s="89"/>
      <c r="C22" s="89"/>
      <c r="D22" s="93">
        <v>0</v>
      </c>
      <c r="E22" s="90"/>
      <c r="F22" s="93">
        <v>310596</v>
      </c>
      <c r="G22" s="91"/>
      <c r="H22" s="91"/>
      <c r="I22" s="89"/>
      <c r="J22" s="89"/>
      <c r="K22" s="89"/>
      <c r="L22" s="89"/>
      <c r="M22" s="89"/>
      <c r="N22" s="89"/>
      <c r="O22" s="91"/>
      <c r="P22" s="89"/>
      <c r="Q22" s="89"/>
      <c r="R22" s="91"/>
    </row>
    <row r="23" spans="1:18" ht="12.75">
      <c r="A23" s="92" t="s">
        <v>147</v>
      </c>
      <c r="B23" s="89"/>
      <c r="C23" s="89"/>
      <c r="D23" s="93">
        <v>0</v>
      </c>
      <c r="E23" s="90"/>
      <c r="F23" s="93">
        <v>60000</v>
      </c>
      <c r="G23" s="91"/>
      <c r="H23" s="91"/>
      <c r="I23" s="89"/>
      <c r="J23" s="89"/>
      <c r="K23" s="89"/>
      <c r="L23" s="89"/>
      <c r="M23" s="89"/>
      <c r="N23" s="89"/>
      <c r="O23" s="91"/>
      <c r="P23" s="89"/>
      <c r="Q23" s="89"/>
      <c r="R23" s="91"/>
    </row>
    <row r="24" spans="1:18" ht="12.75">
      <c r="A24" s="95" t="s">
        <v>163</v>
      </c>
      <c r="B24" s="89"/>
      <c r="C24" s="89"/>
      <c r="D24" s="91">
        <v>0</v>
      </c>
      <c r="E24" s="90"/>
      <c r="F24" s="91">
        <v>294867</v>
      </c>
      <c r="G24" s="91"/>
      <c r="H24" s="91"/>
      <c r="I24" s="89"/>
      <c r="J24" s="89"/>
      <c r="K24" s="89"/>
      <c r="L24" s="89"/>
      <c r="M24" s="89"/>
      <c r="N24" s="89"/>
      <c r="O24" s="91"/>
      <c r="P24" s="89"/>
      <c r="Q24" s="91"/>
      <c r="R24" s="91"/>
    </row>
    <row r="25" spans="1:18" ht="12.75">
      <c r="A25" s="95" t="s">
        <v>164</v>
      </c>
      <c r="B25" s="89"/>
      <c r="C25" s="89"/>
      <c r="D25" s="96">
        <v>0</v>
      </c>
      <c r="E25" s="90"/>
      <c r="F25" s="96">
        <v>-34439</v>
      </c>
      <c r="G25" s="91"/>
      <c r="H25" s="91"/>
      <c r="I25" s="89"/>
      <c r="J25" s="89"/>
      <c r="K25" s="89"/>
      <c r="L25" s="89"/>
      <c r="M25" s="89"/>
      <c r="N25" s="89"/>
      <c r="O25" s="91"/>
      <c r="P25" s="89"/>
      <c r="Q25" s="91"/>
      <c r="R25" s="91"/>
    </row>
    <row r="26" spans="1:18" ht="12.75">
      <c r="A26" s="92" t="s">
        <v>148</v>
      </c>
      <c r="B26" s="89"/>
      <c r="C26" s="89"/>
      <c r="D26" s="93">
        <f>SUM(D11:D25)</f>
        <v>-319416</v>
      </c>
      <c r="E26" s="90"/>
      <c r="F26" s="93">
        <v>5209323</v>
      </c>
      <c r="G26" s="91"/>
      <c r="H26" s="91"/>
      <c r="I26" s="89"/>
      <c r="J26" s="89"/>
      <c r="K26" s="89"/>
      <c r="L26" s="89"/>
      <c r="M26" s="89"/>
      <c r="N26" s="89"/>
      <c r="O26" s="91"/>
      <c r="P26" s="89"/>
      <c r="Q26" s="89"/>
      <c r="R26" s="91"/>
    </row>
    <row r="27" spans="1:18" ht="12.75">
      <c r="A27" s="92" t="s">
        <v>149</v>
      </c>
      <c r="B27" s="89"/>
      <c r="C27" s="89"/>
      <c r="D27" s="93">
        <f>7130365-542236</f>
        <v>6588129</v>
      </c>
      <c r="E27" s="90"/>
      <c r="F27" s="93">
        <v>1659129</v>
      </c>
      <c r="G27" s="91"/>
      <c r="I27" s="89"/>
      <c r="J27" s="91"/>
      <c r="K27" s="89"/>
      <c r="L27" s="89"/>
      <c r="M27" s="89"/>
      <c r="N27" s="89"/>
      <c r="O27" s="91"/>
      <c r="P27" s="89"/>
      <c r="Q27" s="89"/>
      <c r="R27" s="91"/>
    </row>
    <row r="28" spans="1:18" ht="12.75">
      <c r="A28" s="92" t="s">
        <v>168</v>
      </c>
      <c r="B28" s="89"/>
      <c r="C28" s="89"/>
      <c r="D28" s="93">
        <v>-225326</v>
      </c>
      <c r="E28" s="90"/>
      <c r="F28" s="93">
        <v>3842993</v>
      </c>
      <c r="G28" s="91"/>
      <c r="H28" s="91"/>
      <c r="I28" s="89"/>
      <c r="J28" s="89"/>
      <c r="K28" s="89"/>
      <c r="L28" s="89"/>
      <c r="M28" s="89"/>
      <c r="N28" s="89"/>
      <c r="O28" s="91"/>
      <c r="P28" s="89"/>
      <c r="Q28" s="89"/>
      <c r="R28" s="91"/>
    </row>
    <row r="29" spans="1:18" ht="12.75">
      <c r="A29" s="92" t="s">
        <v>150</v>
      </c>
      <c r="B29" s="89"/>
      <c r="C29" s="89"/>
      <c r="D29" s="96">
        <v>-3473736</v>
      </c>
      <c r="E29" s="90"/>
      <c r="F29" s="96">
        <v>-5366584</v>
      </c>
      <c r="G29" s="91"/>
      <c r="H29" s="91"/>
      <c r="I29" s="89"/>
      <c r="J29" s="89"/>
      <c r="K29" s="89"/>
      <c r="L29" s="89"/>
      <c r="M29" s="89"/>
      <c r="N29" s="89"/>
      <c r="O29" s="91"/>
      <c r="P29" s="89"/>
      <c r="Q29" s="89"/>
      <c r="R29" s="91"/>
    </row>
    <row r="30" spans="1:18" ht="12.75">
      <c r="A30" s="92" t="s">
        <v>128</v>
      </c>
      <c r="B30" s="89"/>
      <c r="C30" s="89"/>
      <c r="D30" s="93">
        <f>SUM(D26:D29)</f>
        <v>2569651</v>
      </c>
      <c r="E30" s="90"/>
      <c r="F30" s="93">
        <v>5344861</v>
      </c>
      <c r="G30" s="91"/>
      <c r="H30" s="91"/>
      <c r="I30" s="89"/>
      <c r="J30" s="89"/>
      <c r="K30" s="89"/>
      <c r="L30" s="89"/>
      <c r="M30" s="89"/>
      <c r="N30" s="89"/>
      <c r="O30" s="91"/>
      <c r="P30" s="89"/>
      <c r="Q30" s="89"/>
      <c r="R30" s="91"/>
    </row>
    <row r="31" spans="1:18" ht="12.75">
      <c r="A31" s="92" t="s">
        <v>113</v>
      </c>
      <c r="B31" s="89"/>
      <c r="C31" s="89"/>
      <c r="D31" s="93">
        <v>-55614</v>
      </c>
      <c r="E31" s="90"/>
      <c r="F31" s="93">
        <v>-786940</v>
      </c>
      <c r="G31" s="91"/>
      <c r="H31" s="91"/>
      <c r="I31" s="89"/>
      <c r="J31" s="89"/>
      <c r="K31" s="89"/>
      <c r="L31" s="89"/>
      <c r="M31" s="89"/>
      <c r="N31" s="89"/>
      <c r="O31" s="91"/>
      <c r="P31" s="89"/>
      <c r="Q31" s="89"/>
      <c r="R31" s="91"/>
    </row>
    <row r="32" spans="1:18" ht="12.75">
      <c r="A32" s="92" t="s">
        <v>114</v>
      </c>
      <c r="B32" s="89"/>
      <c r="C32" s="89"/>
      <c r="D32" s="93">
        <v>0</v>
      </c>
      <c r="E32" s="90"/>
      <c r="F32" s="93">
        <v>-144995</v>
      </c>
      <c r="G32" s="91"/>
      <c r="H32" s="91"/>
      <c r="I32" s="89"/>
      <c r="J32" s="89"/>
      <c r="K32" s="89"/>
      <c r="L32" s="89"/>
      <c r="M32" s="89"/>
      <c r="N32" s="89"/>
      <c r="O32" s="91"/>
      <c r="P32" s="89"/>
      <c r="Q32" s="89"/>
      <c r="R32" s="91"/>
    </row>
    <row r="33" spans="1:18" ht="12.75">
      <c r="A33" s="92" t="s">
        <v>151</v>
      </c>
      <c r="B33" s="89"/>
      <c r="C33" s="89"/>
      <c r="D33" s="97">
        <f>SUM(D30:D32)</f>
        <v>2514037</v>
      </c>
      <c r="E33" s="90"/>
      <c r="F33" s="97">
        <v>4412926</v>
      </c>
      <c r="G33" s="91"/>
      <c r="H33" s="91"/>
      <c r="I33" s="89"/>
      <c r="J33" s="89"/>
      <c r="K33" s="89"/>
      <c r="L33" s="89"/>
      <c r="M33" s="89"/>
      <c r="N33" s="89"/>
      <c r="O33" s="91"/>
      <c r="P33" s="89"/>
      <c r="Q33" s="89"/>
      <c r="R33" s="91"/>
    </row>
    <row r="34" spans="1:18" ht="12.75">
      <c r="A34" s="98"/>
      <c r="B34" s="89"/>
      <c r="C34" s="89"/>
      <c r="D34" s="91"/>
      <c r="E34" s="90"/>
      <c r="F34" s="91"/>
      <c r="G34" s="91"/>
      <c r="K34" s="89"/>
      <c r="L34" s="89"/>
      <c r="M34" s="89"/>
      <c r="N34" s="89"/>
      <c r="O34" s="91"/>
      <c r="P34" s="89"/>
      <c r="Q34" s="89"/>
      <c r="R34" s="91"/>
    </row>
    <row r="35" spans="1:18" ht="12.75">
      <c r="A35" s="88" t="s">
        <v>115</v>
      </c>
      <c r="B35" s="89"/>
      <c r="C35" s="89"/>
      <c r="D35" s="91"/>
      <c r="E35" s="90"/>
      <c r="F35" s="91"/>
      <c r="G35" s="91"/>
      <c r="H35" s="91"/>
      <c r="I35" s="89"/>
      <c r="J35" s="89"/>
      <c r="K35" s="89"/>
      <c r="L35" s="89"/>
      <c r="M35" s="89"/>
      <c r="N35" s="89"/>
      <c r="O35" s="91"/>
      <c r="P35" s="89"/>
      <c r="Q35" s="89"/>
      <c r="R35" s="91"/>
    </row>
    <row r="36" spans="1:18" ht="12.75">
      <c r="A36" s="92"/>
      <c r="B36" s="98"/>
      <c r="C36" s="98"/>
      <c r="D36" s="91"/>
      <c r="E36" s="90"/>
      <c r="F36" s="91"/>
      <c r="G36" s="91"/>
      <c r="H36" s="91"/>
      <c r="I36" s="89"/>
      <c r="J36" s="89"/>
      <c r="K36" s="89"/>
      <c r="L36" s="89"/>
      <c r="M36" s="89"/>
      <c r="N36" s="89"/>
      <c r="O36" s="91"/>
      <c r="P36" s="89"/>
      <c r="Q36" s="89"/>
      <c r="R36" s="91"/>
    </row>
    <row r="37" spans="1:18" ht="12.75">
      <c r="A37" s="92" t="s">
        <v>152</v>
      </c>
      <c r="B37" s="98"/>
      <c r="C37" s="98"/>
      <c r="D37" s="91">
        <v>-188715</v>
      </c>
      <c r="E37" s="90"/>
      <c r="F37" s="91">
        <v>-693684</v>
      </c>
      <c r="G37" s="91"/>
      <c r="H37" s="91"/>
      <c r="I37" s="89"/>
      <c r="J37" s="89"/>
      <c r="K37" s="89"/>
      <c r="L37" s="89"/>
      <c r="M37" s="89"/>
      <c r="N37" s="89"/>
      <c r="O37" s="91"/>
      <c r="P37" s="89"/>
      <c r="Q37" s="89"/>
      <c r="R37" s="91"/>
    </row>
    <row r="38" spans="1:18" ht="12.75">
      <c r="A38" s="92" t="s">
        <v>153</v>
      </c>
      <c r="B38" s="92"/>
      <c r="C38" s="92"/>
      <c r="D38" s="93">
        <v>0</v>
      </c>
      <c r="E38" s="90"/>
      <c r="F38" s="93">
        <v>1934</v>
      </c>
      <c r="G38" s="91"/>
      <c r="H38" s="91"/>
      <c r="I38" s="89"/>
      <c r="J38" s="89"/>
      <c r="K38" s="89"/>
      <c r="L38" s="89"/>
      <c r="M38" s="89"/>
      <c r="N38" s="89"/>
      <c r="O38" s="91"/>
      <c r="P38" s="89"/>
      <c r="Q38" s="89"/>
      <c r="R38" s="91"/>
    </row>
    <row r="39" spans="1:18" ht="12.75">
      <c r="A39" s="92" t="s">
        <v>154</v>
      </c>
      <c r="B39" s="98"/>
      <c r="C39" s="98"/>
      <c r="D39" s="97">
        <f>SUM(D37:D38)</f>
        <v>-188715</v>
      </c>
      <c r="E39" s="90"/>
      <c r="F39" s="97">
        <v>-691750</v>
      </c>
      <c r="G39" s="91"/>
      <c r="H39" s="91"/>
      <c r="I39" s="89"/>
      <c r="J39" s="89"/>
      <c r="K39" s="89"/>
      <c r="L39" s="89"/>
      <c r="M39" s="89"/>
      <c r="N39" s="89"/>
      <c r="O39" s="91"/>
      <c r="P39" s="89"/>
      <c r="Q39" s="89"/>
      <c r="R39" s="91"/>
    </row>
    <row r="40" spans="1:18" ht="12.75">
      <c r="A40" s="98"/>
      <c r="B40" s="98"/>
      <c r="C40" s="98"/>
      <c r="D40" s="93"/>
      <c r="E40" s="90"/>
      <c r="F40" s="93"/>
      <c r="G40" s="91"/>
      <c r="H40" s="91"/>
      <c r="I40" s="89"/>
      <c r="J40" s="89"/>
      <c r="K40" s="89"/>
      <c r="L40" s="89"/>
      <c r="M40" s="89"/>
      <c r="N40" s="89"/>
      <c r="O40" s="91"/>
      <c r="P40" s="89"/>
      <c r="Q40" s="89"/>
      <c r="R40" s="91"/>
    </row>
    <row r="41" spans="1:18" ht="12.75">
      <c r="A41" s="88" t="s">
        <v>116</v>
      </c>
      <c r="B41" s="98"/>
      <c r="C41" s="98"/>
      <c r="D41" s="93"/>
      <c r="E41" s="90"/>
      <c r="F41" s="93"/>
      <c r="G41" s="91"/>
      <c r="H41" s="91"/>
      <c r="I41" s="89"/>
      <c r="J41" s="89"/>
      <c r="K41" s="89"/>
      <c r="L41" s="89"/>
      <c r="M41" s="89"/>
      <c r="N41" s="89"/>
      <c r="O41" s="91"/>
      <c r="P41" s="89"/>
      <c r="Q41" s="89"/>
      <c r="R41" s="91"/>
    </row>
    <row r="42" spans="1:18" ht="12.75">
      <c r="A42" s="92"/>
      <c r="B42" s="92"/>
      <c r="C42" s="92"/>
      <c r="D42" s="93"/>
      <c r="E42" s="90"/>
      <c r="F42" s="93"/>
      <c r="G42" s="91"/>
      <c r="H42" s="91"/>
      <c r="I42" s="89"/>
      <c r="J42" s="89"/>
      <c r="K42" s="89"/>
      <c r="L42" s="89"/>
      <c r="M42" s="89"/>
      <c r="N42" s="89"/>
      <c r="O42" s="91"/>
      <c r="P42" s="89"/>
      <c r="Q42" s="89"/>
      <c r="R42" s="91"/>
    </row>
    <row r="43" spans="1:18" ht="12.75">
      <c r="A43" s="92" t="s">
        <v>155</v>
      </c>
      <c r="B43" s="92"/>
      <c r="C43" s="92"/>
      <c r="D43" s="93">
        <v>-2623600</v>
      </c>
      <c r="E43" s="90"/>
      <c r="F43" s="93">
        <v>-210000</v>
      </c>
      <c r="G43" s="91"/>
      <c r="H43" s="91"/>
      <c r="I43" s="89"/>
      <c r="J43" s="89"/>
      <c r="K43" s="89"/>
      <c r="L43" s="89"/>
      <c r="M43" s="89"/>
      <c r="N43" s="89"/>
      <c r="O43" s="91"/>
      <c r="P43" s="89"/>
      <c r="Q43" s="89"/>
      <c r="R43" s="91"/>
    </row>
    <row r="44" spans="1:18" ht="12.75">
      <c r="A44" s="92" t="s">
        <v>117</v>
      </c>
      <c r="B44" s="98"/>
      <c r="C44" s="98"/>
      <c r="D44" s="93">
        <v>-10458</v>
      </c>
      <c r="E44" s="90"/>
      <c r="F44" s="93">
        <v>-41493</v>
      </c>
      <c r="G44" s="91"/>
      <c r="H44" s="91"/>
      <c r="I44" s="89"/>
      <c r="J44" s="89"/>
      <c r="K44" s="89"/>
      <c r="L44" s="89"/>
      <c r="M44" s="89"/>
      <c r="N44" s="89"/>
      <c r="O44" s="91"/>
      <c r="P44" s="89"/>
      <c r="Q44" s="89"/>
      <c r="R44" s="91"/>
    </row>
    <row r="45" spans="1:18" ht="12.75">
      <c r="A45" s="100" t="s">
        <v>156</v>
      </c>
      <c r="B45" s="101"/>
      <c r="C45" s="101"/>
      <c r="D45" s="97">
        <f>SUM(D43:D44)</f>
        <v>-2634058</v>
      </c>
      <c r="E45" s="103"/>
      <c r="F45" s="97">
        <v>-251493</v>
      </c>
      <c r="G45" s="99"/>
      <c r="H45" s="99"/>
      <c r="I45" s="102"/>
      <c r="J45" s="102"/>
      <c r="K45" s="102"/>
      <c r="L45" s="102"/>
      <c r="M45" s="102"/>
      <c r="N45" s="102"/>
      <c r="O45" s="91"/>
      <c r="P45" s="102"/>
      <c r="Q45" s="102"/>
      <c r="R45" s="91"/>
    </row>
    <row r="46" spans="1:18" ht="12.75">
      <c r="A46" s="100"/>
      <c r="B46" s="101"/>
      <c r="C46" s="101"/>
      <c r="D46" s="93"/>
      <c r="E46" s="103"/>
      <c r="F46" s="93"/>
      <c r="G46" s="99"/>
      <c r="H46" s="99"/>
      <c r="I46" s="102"/>
      <c r="J46" s="102"/>
      <c r="K46" s="102"/>
      <c r="L46" s="102"/>
      <c r="M46" s="102"/>
      <c r="N46" s="102"/>
      <c r="O46" s="91"/>
      <c r="P46" s="102"/>
      <c r="Q46" s="102"/>
      <c r="R46" s="91"/>
    </row>
    <row r="47" spans="1:18" ht="12.75">
      <c r="A47" s="104" t="s">
        <v>165</v>
      </c>
      <c r="B47" s="101"/>
      <c r="C47" s="101"/>
      <c r="D47" s="93">
        <f>D33+D39+D45</f>
        <v>-308736</v>
      </c>
      <c r="E47" s="103"/>
      <c r="F47" s="93">
        <v>3469683</v>
      </c>
      <c r="G47" s="99"/>
      <c r="H47" s="99"/>
      <c r="I47" s="102"/>
      <c r="J47" s="102"/>
      <c r="K47" s="102"/>
      <c r="L47" s="102"/>
      <c r="M47" s="102"/>
      <c r="N47" s="102"/>
      <c r="O47" s="91"/>
      <c r="P47" s="102"/>
      <c r="Q47" s="102"/>
      <c r="R47" s="91"/>
    </row>
    <row r="48" spans="1:18" ht="12.75">
      <c r="A48" s="101" t="s">
        <v>157</v>
      </c>
      <c r="B48" s="101"/>
      <c r="C48" s="101"/>
      <c r="D48" s="93">
        <v>0</v>
      </c>
      <c r="E48" s="103"/>
      <c r="F48" s="93">
        <v>458</v>
      </c>
      <c r="G48" s="99"/>
      <c r="H48" s="99"/>
      <c r="I48" s="102"/>
      <c r="J48" s="102"/>
      <c r="K48" s="102"/>
      <c r="L48" s="102"/>
      <c r="M48" s="102"/>
      <c r="N48" s="102"/>
      <c r="O48" s="91"/>
      <c r="P48" s="102"/>
      <c r="Q48" s="102"/>
      <c r="R48" s="91"/>
    </row>
    <row r="49" spans="1:18" ht="12.75">
      <c r="A49" s="104" t="s">
        <v>166</v>
      </c>
      <c r="B49" s="101"/>
      <c r="C49" s="101"/>
      <c r="D49" s="96">
        <f>F50</f>
        <v>2354563</v>
      </c>
      <c r="E49" s="103"/>
      <c r="F49" s="96">
        <v>-1115578</v>
      </c>
      <c r="G49" s="99"/>
      <c r="H49" s="99"/>
      <c r="I49" s="102"/>
      <c r="J49" s="102"/>
      <c r="K49" s="102"/>
      <c r="L49" s="102"/>
      <c r="M49" s="102"/>
      <c r="N49" s="102"/>
      <c r="O49" s="91"/>
      <c r="P49" s="102"/>
      <c r="Q49" s="102"/>
      <c r="R49" s="91"/>
    </row>
    <row r="50" spans="1:18" ht="13.5" thickBot="1">
      <c r="A50" s="104" t="s">
        <v>167</v>
      </c>
      <c r="B50" s="101"/>
      <c r="C50" s="101"/>
      <c r="D50" s="105">
        <f>SUM(D47:D49)</f>
        <v>2045827</v>
      </c>
      <c r="E50" s="103"/>
      <c r="F50" s="105">
        <v>2354563</v>
      </c>
      <c r="G50" s="99"/>
      <c r="H50" s="99"/>
      <c r="I50" s="102"/>
      <c r="J50" s="102"/>
      <c r="K50" s="102"/>
      <c r="L50" s="102"/>
      <c r="M50" s="102"/>
      <c r="N50" s="102"/>
      <c r="O50" s="91"/>
      <c r="P50" s="102"/>
      <c r="Q50" s="102"/>
      <c r="R50" s="91"/>
    </row>
    <row r="51" spans="1:18" ht="12.75">
      <c r="A51" s="102"/>
      <c r="B51" s="101"/>
      <c r="C51" s="101"/>
      <c r="D51" s="91"/>
      <c r="E51" s="103"/>
      <c r="F51" s="91"/>
      <c r="G51" s="99"/>
      <c r="H51" s="99"/>
      <c r="I51" s="102"/>
      <c r="J51" s="102"/>
      <c r="K51" s="102"/>
      <c r="L51" s="102"/>
      <c r="M51" s="102"/>
      <c r="N51" s="102"/>
      <c r="O51" s="91"/>
      <c r="P51" s="102"/>
      <c r="Q51" s="102"/>
      <c r="R51" s="99"/>
    </row>
    <row r="52" spans="1:18" ht="12.75">
      <c r="A52" s="101" t="s">
        <v>158</v>
      </c>
      <c r="B52" s="102"/>
      <c r="C52" s="102"/>
      <c r="D52" s="91"/>
      <c r="E52" s="103"/>
      <c r="F52" s="91"/>
      <c r="G52" s="99"/>
      <c r="H52" s="99"/>
      <c r="I52" s="102"/>
      <c r="J52" s="102"/>
      <c r="K52" s="102"/>
      <c r="L52" s="102"/>
      <c r="M52" s="102"/>
      <c r="N52" s="102"/>
      <c r="O52" s="91"/>
      <c r="P52" s="102"/>
      <c r="Q52" s="102"/>
      <c r="R52" s="99"/>
    </row>
    <row r="53" spans="1:18" ht="12.75">
      <c r="A53" s="98" t="s">
        <v>159</v>
      </c>
      <c r="B53" s="102"/>
      <c r="C53" s="102"/>
      <c r="D53" s="91">
        <v>2050771</v>
      </c>
      <c r="E53" s="103"/>
      <c r="F53" s="91">
        <v>2549085</v>
      </c>
      <c r="G53" s="99"/>
      <c r="H53" s="99"/>
      <c r="I53" s="102"/>
      <c r="J53" s="102"/>
      <c r="K53" s="102"/>
      <c r="L53" s="102"/>
      <c r="M53" s="102"/>
      <c r="N53" s="102"/>
      <c r="O53" s="91"/>
      <c r="P53" s="102"/>
      <c r="Q53" s="102"/>
      <c r="R53" s="99"/>
    </row>
    <row r="54" spans="1:18" ht="12.75">
      <c r="A54" s="98" t="s">
        <v>160</v>
      </c>
      <c r="B54" s="102"/>
      <c r="C54" s="102"/>
      <c r="D54" s="91">
        <v>-4944</v>
      </c>
      <c r="E54" s="103"/>
      <c r="F54" s="91">
        <v>-194522</v>
      </c>
      <c r="G54" s="99"/>
      <c r="H54" s="99"/>
      <c r="I54" s="102"/>
      <c r="J54" s="102"/>
      <c r="K54" s="102"/>
      <c r="L54" s="102"/>
      <c r="M54" s="102"/>
      <c r="N54" s="102"/>
      <c r="O54" s="91"/>
      <c r="P54" s="102"/>
      <c r="Q54" s="102"/>
      <c r="R54" s="99"/>
    </row>
    <row r="55" spans="1:18" ht="13.5" thickBot="1">
      <c r="A55" s="101"/>
      <c r="B55" s="102"/>
      <c r="C55" s="102"/>
      <c r="D55" s="106">
        <f>SUM(D53:D54)</f>
        <v>2045827</v>
      </c>
      <c r="E55" s="103"/>
      <c r="F55" s="106">
        <v>2354563</v>
      </c>
      <c r="G55" s="99"/>
      <c r="H55" s="99"/>
      <c r="I55" s="99"/>
      <c r="J55" s="102"/>
      <c r="K55" s="102"/>
      <c r="L55" s="102"/>
      <c r="M55" s="102"/>
      <c r="N55" s="102"/>
      <c r="O55" s="91"/>
      <c r="P55" s="102"/>
      <c r="Q55" s="102"/>
      <c r="R55" s="99"/>
    </row>
    <row r="56" ht="12.75">
      <c r="F56" s="91"/>
    </row>
    <row r="57" ht="12.75">
      <c r="H57" s="107"/>
    </row>
    <row r="58" spans="4:6" ht="12.75">
      <c r="D58" s="5" t="b">
        <f>D50=D55</f>
        <v>1</v>
      </c>
      <c r="F58" s="5" t="b">
        <f>F50=F55</f>
        <v>1</v>
      </c>
    </row>
    <row r="60" ht="12.75">
      <c r="D60" s="107"/>
    </row>
    <row r="61" spans="8:9" ht="12.75">
      <c r="H61" s="107"/>
      <c r="I61" s="107"/>
    </row>
  </sheetData>
  <printOptions/>
  <pageMargins left="0.75" right="0.75" top="0.5" bottom="0.25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2009-05-22T07:42:45Z</cp:lastPrinted>
  <dcterms:created xsi:type="dcterms:W3CDTF">1999-11-22T08:50:39Z</dcterms:created>
  <dcterms:modified xsi:type="dcterms:W3CDTF">2009-05-22T08:14:43Z</dcterms:modified>
  <cp:category/>
  <cp:version/>
  <cp:contentType/>
  <cp:contentStatus/>
</cp:coreProperties>
</file>