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tabRatio="715" activeTab="0"/>
  </bookViews>
  <sheets>
    <sheet name="Income Statement" sheetId="1" r:id="rId1"/>
    <sheet name="Bal Sheet" sheetId="2" r:id="rId2"/>
    <sheet name="Equity" sheetId="3" r:id="rId3"/>
    <sheet name="Cashflow" sheetId="4" r:id="rId4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1">'Bal Sheet'!$A$1:$G$59</definedName>
    <definedName name="_xlnm.Print_Area" localSheetId="3">'Cashflow'!$A$1:$F$75</definedName>
    <definedName name="_xlnm.Print_Area" localSheetId="2">'Equity'!$A$1:$J$34</definedName>
    <definedName name="_xlnm.Print_Area" localSheetId="0">'Income Statement'!$A$1:$L$53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<sst xmlns="http://schemas.openxmlformats.org/spreadsheetml/2006/main" count="232" uniqueCount="194">
  <si>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</si>
  <si>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</si>
  <si>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</si>
  <si>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</si>
  <si>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</si>
  <si>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</si>
  <si>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</si>
  <si>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</si>
  <si>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</si>
  <si>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</si>
  <si>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</si>
  <si>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</si>
  <si>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</si>
  <si>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</si>
  <si>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</si>
  <si>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</si>
  <si>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</si>
  <si>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</si>
  <si>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</si>
  <si>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</si>
  <si>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</si>
  <si>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</si>
  <si>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</si>
  <si>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</t>
  </si>
  <si>
    <t>interest income</t>
  </si>
  <si>
    <t>interest on borrowings,</t>
  </si>
  <si>
    <t>depreciation and amortisation,</t>
  </si>
  <si>
    <t>(d)</t>
  </si>
  <si>
    <t>(f)</t>
  </si>
  <si>
    <t xml:space="preserve"> </t>
  </si>
  <si>
    <t>associated companies</t>
  </si>
  <si>
    <t>(g)</t>
  </si>
  <si>
    <t>Taxation</t>
  </si>
  <si>
    <t>(i)</t>
  </si>
  <si>
    <t>Profit/(loss) after taxation</t>
  </si>
  <si>
    <t>(ii)</t>
  </si>
  <si>
    <t>Earnings per share based on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</si>
  <si>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</si>
  <si>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</si>
  <si>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</si>
  <si>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</si>
  <si>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</si>
  <si>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ordinary shares) -(sen)</t>
  </si>
  <si>
    <t>Land held for development</t>
  </si>
  <si>
    <t xml:space="preserve">Unaudited </t>
  </si>
  <si>
    <t xml:space="preserve">Audited </t>
  </si>
  <si>
    <t>RM</t>
  </si>
  <si>
    <t>CASHFLOW FROM OPERATING ACTIVITIES</t>
  </si>
  <si>
    <t>Interest received</t>
  </si>
  <si>
    <t>Cash and bank balances</t>
  </si>
  <si>
    <t>NON-CURRENT ASSETS</t>
  </si>
  <si>
    <t>Property, plant and equipment</t>
  </si>
  <si>
    <t>Other investment</t>
  </si>
  <si>
    <t>Goodwill on consolidation</t>
  </si>
  <si>
    <t>CURRENT ASSETS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</si>
  <si>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</si>
  <si>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</si>
  <si>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</si>
  <si>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</si>
  <si>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</si>
  <si>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</si>
  <si>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</si>
  <si>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</si>
  <si>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</si>
  <si>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</si>
  <si>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</si>
  <si>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</si>
  <si>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</si>
  <si>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</si>
  <si>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Revenue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</si>
  <si>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</si>
  <si>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</si>
  <si>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</si>
  <si>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</si>
  <si>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</si>
  <si>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</si>
  <si>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</si>
  <si>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</si>
  <si>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</si>
  <si>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</si>
  <si>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</si>
  <si>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</si>
  <si>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</si>
  <si>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</si>
  <si>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4.</t>
  </si>
  <si>
    <t>These figures have not been audited and should be read in conjunction with the latest audited financial statements</t>
  </si>
  <si>
    <t>&lt;-------------- Non-distributable --------------&gt;</t>
  </si>
  <si>
    <t>Deferred tax assets</t>
  </si>
  <si>
    <t>Net assets per share (RM)</t>
  </si>
  <si>
    <t>Total equity</t>
  </si>
  <si>
    <t>Operating expenses</t>
  </si>
  <si>
    <t>Depreciation and amortisation</t>
  </si>
  <si>
    <t>Profit/(loss) before taxation</t>
  </si>
  <si>
    <t>Equity holders of the parent</t>
  </si>
  <si>
    <t>&lt;------------------------------Attributable to equity holders of the parent---------------------------&gt;</t>
  </si>
  <si>
    <t>Distributable</t>
  </si>
  <si>
    <t xml:space="preserve">Minority </t>
  </si>
  <si>
    <t>Interest</t>
  </si>
  <si>
    <t>Equity</t>
  </si>
  <si>
    <t>Profit/(loss) from operations before</t>
  </si>
  <si>
    <t>income tax and minority interest</t>
  </si>
  <si>
    <t>Profit/(loss) from operations after</t>
  </si>
  <si>
    <t>interest on borrowings, depreciation</t>
  </si>
  <si>
    <t xml:space="preserve">Share of profit/(loss) in </t>
  </si>
  <si>
    <t xml:space="preserve">and amortisation </t>
  </si>
  <si>
    <t>Interest on borrowings</t>
  </si>
  <si>
    <t>Income tax expenses</t>
  </si>
  <si>
    <t>5.</t>
  </si>
  <si>
    <t>4(i) above after deducting any</t>
  </si>
  <si>
    <t>Investment properties</t>
  </si>
  <si>
    <t>Cash and cash equivalents as at beginning of financial period</t>
  </si>
  <si>
    <t>Cash and cash equivalents as at end of financial period</t>
  </si>
  <si>
    <t>(e)</t>
  </si>
  <si>
    <t>6.</t>
  </si>
  <si>
    <t>Total assets</t>
  </si>
  <si>
    <t>Profit/(Loss) after tax attributable to:-</t>
  </si>
  <si>
    <t>Deferred taxation</t>
  </si>
  <si>
    <t>Non current assets held for sale</t>
  </si>
  <si>
    <t>Redeemable Secure Loan Stock  - FFHB</t>
  </si>
  <si>
    <t>At 1 January 2007</t>
  </si>
  <si>
    <t xml:space="preserve">Issuance of right shares and restricted issue pursuant to "DRA" </t>
  </si>
  <si>
    <t>Transaction cost</t>
  </si>
  <si>
    <t>Adjustments for:</t>
  </si>
  <si>
    <t xml:space="preserve">   Amortisation of goodwill </t>
  </si>
  <si>
    <t xml:space="preserve">   Impairment of goodwill</t>
  </si>
  <si>
    <t xml:space="preserve">   Depreciation</t>
  </si>
  <si>
    <t xml:space="preserve">   (Reversal of)/provision for impairment loss of </t>
  </si>
  <si>
    <t xml:space="preserve">       marketable securities </t>
  </si>
  <si>
    <t xml:space="preserve">   Share disposal expenses</t>
  </si>
  <si>
    <t xml:space="preserve">   Property, plant and equipment written off</t>
  </si>
  <si>
    <t xml:space="preserve">   Provision for loss on forfeited property</t>
  </si>
  <si>
    <t xml:space="preserve">   Interest expense</t>
  </si>
  <si>
    <t xml:space="preserve">   Interest income</t>
  </si>
  <si>
    <t xml:space="preserve">   Increase in inventories </t>
  </si>
  <si>
    <t>Cash (used in)/generated from operations</t>
  </si>
  <si>
    <t xml:space="preserve">   Interest paid</t>
  </si>
  <si>
    <t xml:space="preserve">   Taxes paid </t>
  </si>
  <si>
    <t>CASH FLOWS FROM INVESTING ACTIVITIES</t>
  </si>
  <si>
    <t>Proceeds from disposal of marketable securities</t>
  </si>
  <si>
    <t>CASH FLOWS FROM FINANCING ACTIVITIES</t>
  </si>
  <si>
    <t>Repayment of hire purchase and lease payables</t>
  </si>
  <si>
    <t>Repayment of term loans</t>
  </si>
  <si>
    <t xml:space="preserve">   Gain on disposal of non current asset held for sale</t>
  </si>
  <si>
    <t xml:space="preserve">   Gain on disposal of a subsidiary</t>
  </si>
  <si>
    <t>Proceeds from issuance of ordianary shares</t>
  </si>
  <si>
    <t>Proceeds from issuance of Redeemable Secured Loan Stock</t>
  </si>
  <si>
    <t xml:space="preserve">   Inventory written down</t>
  </si>
  <si>
    <t>Proceeds from disposal of Investment Properties</t>
  </si>
  <si>
    <t>Proceeds from disposal of land held for development</t>
  </si>
  <si>
    <t>Proceeds from disposal of non current asset held for sale</t>
  </si>
  <si>
    <t>Purchase of property, plant and equipment</t>
  </si>
  <si>
    <t>Proceeds from disposal of property, plant &amp; equipment</t>
  </si>
  <si>
    <t>Acquisition of additional interest in subsidiary</t>
  </si>
  <si>
    <t>Proceeds from disposal of a subsidiary</t>
  </si>
  <si>
    <t>Purchase of share in a subsidiary</t>
  </si>
  <si>
    <t>Prepaid land lease payments</t>
  </si>
  <si>
    <t xml:space="preserve">   Bad Debt Written Off</t>
  </si>
  <si>
    <t>Shares</t>
  </si>
  <si>
    <t>Warrants</t>
  </si>
  <si>
    <t>@ 31/12/2006</t>
  </si>
  <si>
    <t>@ 30/3/2007</t>
  </si>
  <si>
    <t>Weighted average (Basic)</t>
  </si>
  <si>
    <t>Weighted average (Diluted)</t>
  </si>
  <si>
    <t>shares (last year : 27,681,500</t>
  </si>
  <si>
    <t>31/12/07</t>
  </si>
  <si>
    <t>AS AT 31 DECEMBER 2007</t>
  </si>
  <si>
    <t xml:space="preserve">Bank overdrafts </t>
  </si>
  <si>
    <t>CONDENSED CONSOLIDATED INCOME STATEMENT FOR THE QUARTER ENDED 31 MARCH 2008</t>
  </si>
  <si>
    <t>@ 31/12/07</t>
  </si>
  <si>
    <t>@ 31/03/08</t>
  </si>
  <si>
    <t>Basic based on 82,695,900 ordinary</t>
  </si>
  <si>
    <t>AS AT 31 MARCH 2008</t>
  </si>
  <si>
    <t>31/03/08</t>
  </si>
  <si>
    <t>At 1 January 2008</t>
  </si>
  <si>
    <t>Transfer of asset revaluation reserve</t>
  </si>
  <si>
    <t xml:space="preserve">Amount recognised directly in equity </t>
  </si>
  <si>
    <t>Net profit for the year</t>
  </si>
  <si>
    <t>FOR THE PERIOD ENDED 31 MARCH 2008</t>
  </si>
  <si>
    <t>31/12/2007</t>
  </si>
  <si>
    <t xml:space="preserve">(Loss)/ profit before taxation </t>
  </si>
  <si>
    <t xml:space="preserve">   (Write back of provision) /Provision for doubtful debts</t>
  </si>
  <si>
    <t xml:space="preserve">   Net unrealised foreign exchange loss / (gain)</t>
  </si>
  <si>
    <t xml:space="preserve">   Loss on disposal of marketable securities</t>
  </si>
  <si>
    <t xml:space="preserve">   (Write back of provision)/Provision for foreseeable losses</t>
  </si>
  <si>
    <t xml:space="preserve">   Gain on disposal of property, plant and equipment</t>
  </si>
  <si>
    <t xml:space="preserve">   Write back of interest</t>
  </si>
  <si>
    <t xml:space="preserve">   Decrease in receivables  </t>
  </si>
  <si>
    <t>Operating loss before working capital changes</t>
  </si>
  <si>
    <t xml:space="preserve">   (Decrease) / increase in payables </t>
  </si>
  <si>
    <t>Drawdown / (repayment) of short term borrowings</t>
  </si>
  <si>
    <t>Net cash (used in) operating activities</t>
  </si>
  <si>
    <t>Net cash (used in) / generated from investing activities</t>
  </si>
  <si>
    <t>Net cash generated from / (used in) financing activities</t>
  </si>
  <si>
    <t>Net increase in cash and cash equivalents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</si>
</sst>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_(* #,##0.000_);_(* \(#,##0.000\);_(* &quot;-&quot;??_);_(@_)"/>
    <numFmt numFmtId="189" formatCode="_(* #,##0.0000_);_(* \(#,##0.0000\);_(* &quot;-&quot;??_);_(@_)"/>
    <numFmt numFmtId="190" formatCode="[$-409]dddd\,\ mmmm\ dd\,\ yyyy"/>
    <numFmt numFmtId="191" formatCode="_(* #,##0.00000_);_(* \(#,##0.00000\);_(* &quot;-&quot;??_);_(@_)"/>
    <numFmt numFmtId="192" formatCode="_(* #,##0.0000000000000_);_(* \(#,##0.0000000000000\);_(* &quot;-&quot;?????????????_);_(@_)"/>
    <numFmt numFmtId="193" formatCode="_(* #,##0.000000000000000_);_(* \(#,##0.000000000000000\);_(* &quot;-&quot;???????????????_);_(@_)"/>
  </numFmts>
  <fonts count="2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3" applyFont="1">
      <alignment/>
      <protection/>
    </xf>
    <xf numFmtId="0" fontId="4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41" fontId="0" fillId="0" borderId="0" xfId="23" applyNumberFormat="1" applyFont="1" applyAlignment="1">
      <alignment horizontal="center"/>
      <protection/>
    </xf>
    <xf numFmtId="0" fontId="0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37" fontId="0" fillId="0" borderId="0" xfId="23" applyNumberFormat="1" applyFont="1" applyAlignment="1">
      <alignment horizontal="center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178" fontId="8" fillId="0" borderId="0" xfId="22" applyFont="1">
      <alignment/>
      <protection/>
    </xf>
    <xf numFmtId="0" fontId="2" fillId="0" borderId="0" xfId="22">
      <alignment/>
      <protection/>
    </xf>
    <xf numFmtId="178" fontId="7" fillId="0" borderId="0" xfId="22" applyFont="1">
      <alignment horizontal="center"/>
      <protection/>
    </xf>
    <xf numFmtId="186" fontId="7" fillId="0" borderId="0" xfId="22" applyNumberFormat="1" applyFont="1">
      <alignment horizontal="center"/>
      <protection/>
    </xf>
    <xf numFmtId="178" fontId="8" fillId="0" borderId="0" xfId="22" applyFont="1">
      <alignment horizontal="center"/>
      <protection/>
    </xf>
    <xf numFmtId="0" fontId="9" fillId="0" borderId="0" xfId="22" applyFont="1">
      <alignment/>
      <protection/>
    </xf>
    <xf numFmtId="0" fontId="10" fillId="0" borderId="0" xfId="22" applyFont="1" applyProtection="1">
      <alignment/>
      <protection locked="0"/>
    </xf>
    <xf numFmtId="0" fontId="2" fillId="0" borderId="0" xfId="22" applyProtection="1">
      <alignment/>
      <protection locked="0"/>
    </xf>
    <xf numFmtId="0" fontId="2" fillId="0" borderId="0" xfId="22" applyFont="1" applyProtection="1">
      <alignment/>
      <protection locked="0"/>
    </xf>
    <xf numFmtId="0" fontId="2" fillId="0" borderId="0" xfId="22" applyFont="1">
      <alignment/>
      <protection/>
    </xf>
    <xf numFmtId="0" fontId="2" fillId="0" borderId="0" xfId="22" applyFont="1" applyBorder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2" fillId="0" borderId="0" xfId="22" applyFont="1" applyAlignment="1" applyProtection="1">
      <alignment horizontal="center"/>
      <protection locked="0"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22" applyFont="1" applyProtection="1">
      <alignment/>
      <protection locked="0"/>
    </xf>
    <xf numFmtId="178" fontId="2" fillId="0" borderId="1" xfId="15" applyNumberFormat="1" applyFont="1" applyBorder="1" applyAlignment="1">
      <alignment/>
    </xf>
    <xf numFmtId="178" fontId="2" fillId="0" borderId="2" xfId="15" applyNumberFormat="1" applyFont="1" applyBorder="1" applyAlignment="1">
      <alignment/>
    </xf>
    <xf numFmtId="178" fontId="1" fillId="0" borderId="3" xfId="15" applyNumberFormat="1" applyFont="1" applyBorder="1" applyAlignment="1">
      <alignment/>
    </xf>
    <xf numFmtId="178" fontId="2" fillId="0" borderId="2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1" xfId="15" applyNumberFormat="1" applyFont="1" applyBorder="1" applyAlignment="1" applyProtection="1">
      <alignment/>
      <protection locked="0"/>
    </xf>
    <xf numFmtId="0" fontId="2" fillId="0" borderId="0" xfId="22" applyFont="1" applyBorder="1">
      <alignment/>
      <protection/>
    </xf>
    <xf numFmtId="37" fontId="2" fillId="0" borderId="0" xfId="22" applyNumberFormat="1" applyFont="1">
      <alignment/>
      <protection/>
    </xf>
    <xf numFmtId="49" fontId="10" fillId="0" borderId="0" xfId="22" applyNumberFormat="1" applyFont="1" applyProtection="1">
      <alignment/>
      <protection locked="0"/>
    </xf>
    <xf numFmtId="0" fontId="10" fillId="0" borderId="0" xfId="22" applyFont="1">
      <alignment/>
      <protection/>
    </xf>
    <xf numFmtId="0" fontId="2" fillId="0" borderId="0" xfId="22" applyAlignment="1">
      <alignment horizontal="center"/>
      <protection/>
    </xf>
    <xf numFmtId="0" fontId="1" fillId="0" borderId="0" xfId="22" applyFont="1" applyAlignment="1" quotePrefix="1">
      <alignment horizontal="centerContinuous"/>
      <protection/>
    </xf>
    <xf numFmtId="0" fontId="1" fillId="0" borderId="0" xfId="22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3" xfId="15" applyNumberFormat="1" applyBorder="1" applyAlignment="1">
      <alignment/>
    </xf>
    <xf numFmtId="0" fontId="12" fillId="0" borderId="0" xfId="23" applyFont="1">
      <alignment/>
      <protection/>
    </xf>
    <xf numFmtId="0" fontId="9" fillId="0" borderId="0" xfId="22" applyFont="1" applyProtection="1">
      <alignment/>
      <protection locked="0"/>
    </xf>
    <xf numFmtId="178" fontId="7" fillId="0" borderId="0" xfId="22" applyFont="1" applyBorder="1">
      <alignment/>
      <protection/>
    </xf>
    <xf numFmtId="178" fontId="2" fillId="0" borderId="0" xfId="15" applyNumberFormat="1" applyFont="1" applyFill="1" applyAlignment="1">
      <alignment/>
    </xf>
    <xf numFmtId="178" fontId="2" fillId="0" borderId="0" xfId="22" applyNumberFormat="1">
      <alignment/>
      <protection/>
    </xf>
    <xf numFmtId="178" fontId="7" fillId="0" borderId="4" xfId="22" applyFont="1" applyBorder="1">
      <alignment/>
      <protection/>
    </xf>
    <xf numFmtId="0" fontId="7" fillId="0" borderId="0" xfId="22" applyFont="1" applyBorder="1">
      <alignment/>
      <protection/>
    </xf>
    <xf numFmtId="178" fontId="7" fillId="0" borderId="2" xfId="22" applyFont="1" applyBorder="1">
      <alignment/>
      <protection/>
    </xf>
    <xf numFmtId="0" fontId="11" fillId="0" borderId="0" xfId="22" applyFont="1" applyBorder="1">
      <alignment/>
      <protection/>
    </xf>
    <xf numFmtId="178" fontId="11" fillId="0" borderId="0" xfId="22" applyNumberFormat="1" applyFont="1" applyBorder="1">
      <alignment/>
      <protection/>
    </xf>
    <xf numFmtId="0" fontId="10" fillId="0" borderId="0" xfId="22" applyNumberFormat="1" applyFont="1" applyAlignment="1" applyProtection="1">
      <alignment/>
      <protection locked="0"/>
    </xf>
    <xf numFmtId="37" fontId="2" fillId="0" borderId="0" xfId="22" applyNumberFormat="1">
      <alignment/>
      <protection/>
    </xf>
    <xf numFmtId="0" fontId="16" fillId="0" borderId="0" xfId="23" applyFont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18" fillId="0" borderId="0" xfId="23" applyFont="1" applyAlignment="1">
      <alignment horizontal="center"/>
      <protection/>
    </xf>
    <xf numFmtId="178" fontId="1" fillId="0" borderId="0" xfId="15" applyNumberFormat="1" applyFont="1" applyAlignment="1">
      <alignment horizontal="center"/>
    </xf>
    <xf numFmtId="178" fontId="1" fillId="0" borderId="0" xfId="15" applyNumberFormat="1" applyFont="1" applyAlignment="1" applyProtection="1">
      <alignment horizontal="center"/>
      <protection locked="0"/>
    </xf>
    <xf numFmtId="178" fontId="9" fillId="0" borderId="0" xfId="22" applyNumberFormat="1" applyFont="1">
      <alignment/>
      <protection/>
    </xf>
    <xf numFmtId="0" fontId="2" fillId="0" borderId="0" xfId="0" applyFont="1" applyAlignment="1">
      <alignment horizontal="left"/>
    </xf>
    <xf numFmtId="178" fontId="7" fillId="0" borderId="0" xfId="22" applyFont="1">
      <alignment/>
      <protection/>
    </xf>
    <xf numFmtId="178" fontId="7" fillId="0" borderId="5" xfId="22" applyFont="1" applyBorder="1">
      <alignment/>
      <protection/>
    </xf>
    <xf numFmtId="0" fontId="11" fillId="0" borderId="0" xfId="22" applyFont="1" applyAlignment="1">
      <alignment vertical="center"/>
      <protection/>
    </xf>
    <xf numFmtId="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7" fontId="1" fillId="0" borderId="0" xfId="0" applyNumberFormat="1" applyFont="1" applyAlignment="1" quotePrefix="1">
      <alignment horizontal="center"/>
    </xf>
    <xf numFmtId="178" fontId="2" fillId="0" borderId="0" xfId="15" applyNumberFormat="1" applyFont="1" applyFill="1" applyAlignment="1" applyProtection="1">
      <alignment/>
      <protection locked="0"/>
    </xf>
    <xf numFmtId="0" fontId="8" fillId="0" borderId="0" xfId="22" applyFont="1" applyFill="1">
      <alignment/>
      <protection/>
    </xf>
    <xf numFmtId="178" fontId="8" fillId="0" borderId="0" xfId="22" applyFont="1" applyFill="1">
      <alignment/>
      <protection/>
    </xf>
    <xf numFmtId="0" fontId="9" fillId="0" borderId="0" xfId="21" applyFont="1">
      <alignment/>
      <protection/>
    </xf>
    <xf numFmtId="178" fontId="9" fillId="0" borderId="0" xfId="15" applyNumberFormat="1" applyFont="1" applyFill="1" applyBorder="1" applyAlignment="1">
      <alignment/>
    </xf>
    <xf numFmtId="178" fontId="9" fillId="0" borderId="0" xfId="15" applyNumberFormat="1" applyFont="1" applyFill="1" applyAlignment="1">
      <alignment/>
    </xf>
    <xf numFmtId="178" fontId="9" fillId="0" borderId="1" xfId="15" applyNumberFormat="1" applyFont="1" applyFill="1" applyBorder="1" applyAlignment="1">
      <alignment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Alignment="1">
      <alignment horizontal="center"/>
      <protection/>
    </xf>
    <xf numFmtId="0" fontId="0" fillId="0" borderId="0" xfId="23" applyFont="1" applyFill="1" applyAlignment="1">
      <alignment horizontal="left"/>
      <protection/>
    </xf>
    <xf numFmtId="186" fontId="7" fillId="0" borderId="0" xfId="22" applyNumberFormat="1" applyFont="1" quotePrefix="1">
      <alignment horizontal="center"/>
      <protection/>
    </xf>
    <xf numFmtId="41" fontId="0" fillId="0" borderId="0" xfId="23" applyNumberFormat="1" applyFont="1" applyFill="1" applyAlignment="1">
      <alignment horizontal="center"/>
      <protection/>
    </xf>
    <xf numFmtId="0" fontId="19" fillId="0" borderId="0" xfId="23" applyFont="1" applyAlignment="1">
      <alignment horizontal="center"/>
      <protection/>
    </xf>
    <xf numFmtId="0" fontId="19" fillId="0" borderId="0" xfId="23" applyFont="1">
      <alignment/>
      <protection/>
    </xf>
    <xf numFmtId="0" fontId="19" fillId="0" borderId="0" xfId="23" applyFont="1" applyBorder="1" applyAlignment="1">
      <alignment horizontal="center"/>
      <protection/>
    </xf>
    <xf numFmtId="0" fontId="19" fillId="0" borderId="0" xfId="23" applyFont="1" applyFill="1" applyAlignment="1">
      <alignment horizontal="center"/>
      <protection/>
    </xf>
    <xf numFmtId="0" fontId="19" fillId="0" borderId="0" xfId="23" applyFont="1" applyFill="1">
      <alignment/>
      <protection/>
    </xf>
    <xf numFmtId="0" fontId="16" fillId="0" borderId="0" xfId="23" applyFont="1" applyBorder="1" applyAlignment="1">
      <alignment horizontal="center"/>
      <protection/>
    </xf>
    <xf numFmtId="37" fontId="16" fillId="0" borderId="0" xfId="23" applyNumberFormat="1" applyFont="1" applyAlignment="1">
      <alignment horizontal="center"/>
      <protection/>
    </xf>
    <xf numFmtId="0" fontId="16" fillId="0" borderId="0" xfId="23" applyFont="1" applyFill="1" applyAlignment="1">
      <alignment horizontal="center"/>
      <protection/>
    </xf>
    <xf numFmtId="0" fontId="20" fillId="0" borderId="0" xfId="23" applyFont="1">
      <alignment/>
      <protection/>
    </xf>
    <xf numFmtId="0" fontId="20" fillId="0" borderId="0" xfId="23" applyFont="1" applyAlignment="1">
      <alignment horizontal="center"/>
      <protection/>
    </xf>
    <xf numFmtId="41" fontId="20" fillId="0" borderId="0" xfId="23" applyNumberFormat="1" applyFont="1" applyAlignment="1">
      <alignment horizontal="center"/>
      <protection/>
    </xf>
    <xf numFmtId="0" fontId="10" fillId="0" borderId="0" xfId="23" applyFont="1">
      <alignment/>
      <protection/>
    </xf>
    <xf numFmtId="0" fontId="21" fillId="0" borderId="0" xfId="23" applyFont="1">
      <alignment/>
      <protection/>
    </xf>
    <xf numFmtId="0" fontId="21" fillId="0" borderId="0" xfId="23" applyFont="1" applyAlignment="1">
      <alignment horizontal="center"/>
      <protection/>
    </xf>
    <xf numFmtId="41" fontId="21" fillId="0" borderId="0" xfId="23" applyNumberFormat="1" applyFont="1" applyAlignment="1">
      <alignment horizontal="center"/>
      <protection/>
    </xf>
    <xf numFmtId="0" fontId="10" fillId="0" borderId="0" xfId="23" applyFont="1" applyAlignment="1">
      <alignment horizontal="center"/>
      <protection/>
    </xf>
    <xf numFmtId="41" fontId="10" fillId="0" borderId="0" xfId="23" applyNumberFormat="1" applyFont="1" applyAlignment="1">
      <alignment horizontal="center"/>
      <protection/>
    </xf>
    <xf numFmtId="14" fontId="10" fillId="0" borderId="0" xfId="23" applyNumberFormat="1" applyFont="1" applyAlignment="1">
      <alignment horizontal="center"/>
      <protection/>
    </xf>
    <xf numFmtId="14" fontId="10" fillId="0" borderId="0" xfId="23" applyNumberFormat="1" applyFont="1" applyAlignment="1" quotePrefix="1">
      <alignment horizontal="center"/>
      <protection/>
    </xf>
    <xf numFmtId="0" fontId="10" fillId="0" borderId="0" xfId="23" applyFont="1" quotePrefix="1">
      <alignment/>
      <protection/>
    </xf>
    <xf numFmtId="178" fontId="21" fillId="0" borderId="0" xfId="15" applyNumberFormat="1" applyFont="1" applyBorder="1" applyAlignment="1">
      <alignment horizontal="center"/>
    </xf>
    <xf numFmtId="178" fontId="21" fillId="0" borderId="0" xfId="15" applyNumberFormat="1" applyFont="1" applyFill="1" applyBorder="1" applyAlignment="1">
      <alignment horizontal="center"/>
    </xf>
    <xf numFmtId="178" fontId="21" fillId="0" borderId="2" xfId="15" applyNumberFormat="1" applyFont="1" applyBorder="1" applyAlignment="1">
      <alignment horizontal="center"/>
    </xf>
    <xf numFmtId="178" fontId="21" fillId="0" borderId="0" xfId="15" applyNumberFormat="1" applyFont="1" applyAlignment="1">
      <alignment horizontal="center"/>
    </xf>
    <xf numFmtId="178" fontId="21" fillId="0" borderId="2" xfId="15" applyNumberFormat="1" applyFont="1" applyFill="1" applyBorder="1" applyAlignment="1">
      <alignment horizontal="center"/>
    </xf>
    <xf numFmtId="178" fontId="21" fillId="0" borderId="0" xfId="15" applyNumberFormat="1" applyFont="1" applyFill="1" applyAlignment="1">
      <alignment horizontal="center"/>
    </xf>
    <xf numFmtId="178" fontId="21" fillId="0" borderId="2" xfId="15" applyNumberFormat="1" applyFont="1" applyBorder="1" applyAlignment="1">
      <alignment horizontal="right"/>
    </xf>
    <xf numFmtId="178" fontId="21" fillId="0" borderId="2" xfId="15" applyNumberFormat="1" applyFont="1" applyFill="1" applyBorder="1" applyAlignment="1">
      <alignment horizontal="right"/>
    </xf>
    <xf numFmtId="0" fontId="10" fillId="0" borderId="0" xfId="23" applyFont="1" applyAlignment="1" quotePrefix="1">
      <alignment horizontal="left"/>
      <protection/>
    </xf>
    <xf numFmtId="178" fontId="21" fillId="0" borderId="3" xfId="15" applyNumberFormat="1" applyFont="1" applyBorder="1" applyAlignment="1">
      <alignment horizontal="center"/>
    </xf>
    <xf numFmtId="0" fontId="10" fillId="0" borderId="0" xfId="23" applyFont="1" applyFill="1">
      <alignment/>
      <protection/>
    </xf>
    <xf numFmtId="0" fontId="21" fillId="0" borderId="0" xfId="23" applyFont="1" applyFill="1">
      <alignment/>
      <protection/>
    </xf>
    <xf numFmtId="43" fontId="21" fillId="0" borderId="0" xfId="15" applyFont="1" applyFill="1" applyAlignment="1">
      <alignment horizontal="right"/>
    </xf>
    <xf numFmtId="43" fontId="21" fillId="0" borderId="0" xfId="15" applyFont="1" applyFill="1" applyAlignment="1">
      <alignment horizontal="center"/>
    </xf>
    <xf numFmtId="43" fontId="21" fillId="0" borderId="0" xfId="15" applyNumberFormat="1" applyFont="1" applyFill="1" applyAlignment="1">
      <alignment horizontal="center"/>
    </xf>
    <xf numFmtId="0" fontId="10" fillId="0" borderId="0" xfId="23" applyFont="1" applyFill="1" applyAlignment="1" quotePrefix="1">
      <alignment horizontal="left"/>
      <protection/>
    </xf>
    <xf numFmtId="0" fontId="21" fillId="0" borderId="0" xfId="23" applyFont="1" applyFill="1" applyAlignment="1">
      <alignment horizontal="center"/>
      <protection/>
    </xf>
    <xf numFmtId="189" fontId="21" fillId="0" borderId="0" xfId="15" applyNumberFormat="1" applyFont="1" applyFill="1" applyAlignment="1">
      <alignment horizontal="center"/>
    </xf>
    <xf numFmtId="189" fontId="21" fillId="0" borderId="0" xfId="23" applyNumberFormat="1" applyFont="1" applyFill="1" applyAlignment="1">
      <alignment horizontal="center"/>
      <protection/>
    </xf>
    <xf numFmtId="0" fontId="0" fillId="2" borderId="0" xfId="23" applyFont="1" applyFill="1">
      <alignment/>
      <protection/>
    </xf>
    <xf numFmtId="0" fontId="0" fillId="2" borderId="0" xfId="23" applyFont="1" applyFill="1" applyAlignment="1">
      <alignment horizontal="center"/>
      <protection/>
    </xf>
    <xf numFmtId="0" fontId="0" fillId="2" borderId="0" xfId="23" applyFont="1" applyFill="1" quotePrefix="1">
      <alignment/>
      <protection/>
    </xf>
    <xf numFmtId="41" fontId="0" fillId="2" borderId="0" xfId="23" applyNumberFormat="1" applyFont="1" applyFill="1" applyAlignment="1">
      <alignment horizontal="center"/>
      <protection/>
    </xf>
    <xf numFmtId="0" fontId="1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06cf" xfId="21"/>
    <cellStyle name="Normal_KLSE0902" xfId="22"/>
    <cellStyle name="Normal_Poh Huat Q2 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90" zoomScaleNormal="90" zoomScaleSheetLayoutView="100" workbookViewId="0" topLeftCell="A1">
      <selection activeCell="F26" sqref="F26"/>
    </sheetView>
  </sheetViews>
  <sheetFormatPr defaultColWidth="9.00390625" defaultRowHeight="14.25"/>
  <cols>
    <col min="1" max="1" width="2.875" style="9" customWidth="1"/>
    <col min="2" max="3" width="3.75390625" style="6" customWidth="1"/>
    <col min="4" max="4" width="8.00390625" style="6" customWidth="1"/>
    <col min="5" max="5" width="28.125" style="6" customWidth="1"/>
    <col min="6" max="6" width="15.375" style="4" customWidth="1"/>
    <col min="7" max="7" width="1.4921875" style="4" customWidth="1"/>
    <col min="8" max="8" width="15.50390625" style="4" customWidth="1"/>
    <col min="9" max="9" width="1.25" style="4" customWidth="1"/>
    <col min="10" max="10" width="17.25390625" style="5" customWidth="1"/>
    <col min="11" max="11" width="1.4921875" style="4" customWidth="1"/>
    <col min="12" max="12" width="20.125" style="4" customWidth="1"/>
    <col min="13" max="13" width="15.375" style="4" customWidth="1"/>
    <col min="14" max="14" width="15.375" style="62" customWidth="1"/>
    <col min="15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40</v>
      </c>
      <c r="B1" s="3"/>
      <c r="C1" s="3"/>
      <c r="D1" s="3"/>
      <c r="E1" s="3"/>
    </row>
    <row r="2" ht="14.25">
      <c r="A2" s="6"/>
    </row>
    <row r="3" spans="1:19" s="7" customFormat="1" ht="15.75">
      <c r="A3" s="50" t="s">
        <v>167</v>
      </c>
      <c r="B3" s="108"/>
      <c r="C3" s="108"/>
      <c r="D3" s="108"/>
      <c r="E3" s="108"/>
      <c r="F3" s="109"/>
      <c r="G3" s="109"/>
      <c r="H3" s="109"/>
      <c r="I3" s="109"/>
      <c r="J3" s="110"/>
      <c r="K3" s="109"/>
      <c r="L3" s="109"/>
      <c r="M3" s="8"/>
      <c r="N3" s="63"/>
      <c r="O3" s="8"/>
      <c r="P3" s="8"/>
      <c r="Q3" s="8"/>
      <c r="R3" s="8"/>
      <c r="S3" s="8"/>
    </row>
    <row r="4" spans="1:12" ht="15.75">
      <c r="A4" s="111" t="s">
        <v>85</v>
      </c>
      <c r="B4" s="112"/>
      <c r="C4" s="112"/>
      <c r="D4" s="112"/>
      <c r="E4" s="112"/>
      <c r="F4" s="113"/>
      <c r="G4" s="113"/>
      <c r="H4" s="113"/>
      <c r="I4" s="113"/>
      <c r="J4" s="114"/>
      <c r="K4" s="113"/>
      <c r="L4" s="113"/>
    </row>
    <row r="5" spans="1:12" ht="15.75">
      <c r="A5" s="111"/>
      <c r="B5" s="112"/>
      <c r="C5" s="112"/>
      <c r="D5" s="112"/>
      <c r="E5" s="112"/>
      <c r="F5" s="113"/>
      <c r="G5" s="113"/>
      <c r="H5" s="113"/>
      <c r="I5" s="113"/>
      <c r="J5" s="114"/>
      <c r="K5" s="113"/>
      <c r="L5" s="113"/>
    </row>
    <row r="6" spans="1:12" ht="15.75">
      <c r="A6" s="111"/>
      <c r="B6" s="112"/>
      <c r="C6" s="112"/>
      <c r="D6" s="112"/>
      <c r="E6" s="112"/>
      <c r="F6" s="115"/>
      <c r="G6" s="115" t="s">
        <v>12</v>
      </c>
      <c r="H6" s="115"/>
      <c r="I6" s="115"/>
      <c r="J6" s="116"/>
      <c r="K6" s="115" t="s">
        <v>41</v>
      </c>
      <c r="L6" s="115"/>
    </row>
    <row r="7" spans="1:19" s="10" customFormat="1" ht="15.75">
      <c r="A7" s="111"/>
      <c r="B7" s="112"/>
      <c r="C7" s="112"/>
      <c r="D7" s="112"/>
      <c r="E7" s="112"/>
      <c r="F7" s="115" t="s">
        <v>11</v>
      </c>
      <c r="G7" s="115"/>
      <c r="H7" s="115" t="s">
        <v>13</v>
      </c>
      <c r="I7" s="115"/>
      <c r="J7" s="116" t="s">
        <v>11</v>
      </c>
      <c r="K7" s="115"/>
      <c r="L7" s="115" t="s">
        <v>13</v>
      </c>
      <c r="M7" s="11"/>
      <c r="N7" s="64"/>
      <c r="O7" s="11"/>
      <c r="P7" s="11"/>
      <c r="Q7" s="11"/>
      <c r="R7" s="11"/>
      <c r="S7" s="11"/>
    </row>
    <row r="8" spans="1:19" s="10" customFormat="1" ht="15.75">
      <c r="A8" s="111"/>
      <c r="B8" s="112"/>
      <c r="C8" s="112"/>
      <c r="D8" s="112"/>
      <c r="E8" s="112"/>
      <c r="F8" s="115" t="s">
        <v>14</v>
      </c>
      <c r="G8" s="115"/>
      <c r="H8" s="115" t="s">
        <v>14</v>
      </c>
      <c r="I8" s="115"/>
      <c r="J8" s="116" t="s">
        <v>14</v>
      </c>
      <c r="K8" s="115"/>
      <c r="L8" s="115" t="s">
        <v>14</v>
      </c>
      <c r="M8" s="11"/>
      <c r="N8" s="64"/>
      <c r="O8" s="11"/>
      <c r="P8" s="11"/>
      <c r="Q8" s="11"/>
      <c r="R8" s="11"/>
      <c r="S8" s="11"/>
    </row>
    <row r="9" spans="1:19" s="10" customFormat="1" ht="15.75">
      <c r="A9" s="111"/>
      <c r="B9" s="112"/>
      <c r="C9" s="112"/>
      <c r="D9" s="112"/>
      <c r="E9" s="112"/>
      <c r="F9" s="115" t="s">
        <v>5</v>
      </c>
      <c r="G9" s="115"/>
      <c r="H9" s="115" t="s">
        <v>15</v>
      </c>
      <c r="I9" s="115"/>
      <c r="J9" s="116" t="s">
        <v>16</v>
      </c>
      <c r="K9" s="115"/>
      <c r="L9" s="115" t="s">
        <v>15</v>
      </c>
      <c r="M9" s="11"/>
      <c r="N9" s="64"/>
      <c r="O9" s="11"/>
      <c r="P9" s="11"/>
      <c r="Q9" s="11"/>
      <c r="R9" s="11"/>
      <c r="S9" s="11"/>
    </row>
    <row r="10" spans="1:19" s="10" customFormat="1" ht="15.75">
      <c r="A10" s="111"/>
      <c r="B10" s="112"/>
      <c r="C10" s="112"/>
      <c r="D10" s="112"/>
      <c r="E10" s="112"/>
      <c r="F10" s="115"/>
      <c r="G10" s="115"/>
      <c r="H10" s="115" t="s">
        <v>5</v>
      </c>
      <c r="I10" s="115"/>
      <c r="J10" s="116"/>
      <c r="K10" s="115"/>
      <c r="L10" s="115" t="s">
        <v>17</v>
      </c>
      <c r="M10" s="11"/>
      <c r="N10" s="64"/>
      <c r="O10" s="11"/>
      <c r="P10" s="11"/>
      <c r="Q10" s="11"/>
      <c r="R10" s="11"/>
      <c r="S10" s="11"/>
    </row>
    <row r="11" spans="1:19" s="10" customFormat="1" ht="15.75">
      <c r="A11" s="111"/>
      <c r="B11" s="112"/>
      <c r="C11" s="112"/>
      <c r="D11" s="112"/>
      <c r="E11" s="112"/>
      <c r="F11" s="117">
        <v>39538</v>
      </c>
      <c r="G11" s="115"/>
      <c r="H11" s="117">
        <v>39172</v>
      </c>
      <c r="I11" s="115"/>
      <c r="J11" s="118">
        <f>+F11</f>
        <v>39538</v>
      </c>
      <c r="K11" s="115"/>
      <c r="L11" s="118">
        <f>+H11</f>
        <v>39172</v>
      </c>
      <c r="M11" s="11"/>
      <c r="N11" s="64"/>
      <c r="O11" s="11"/>
      <c r="P11" s="11"/>
      <c r="Q11" s="11"/>
      <c r="R11" s="11"/>
      <c r="S11" s="11"/>
    </row>
    <row r="12" spans="1:12" ht="15.75">
      <c r="A12" s="111"/>
      <c r="B12" s="112"/>
      <c r="C12" s="112"/>
      <c r="D12" s="112"/>
      <c r="E12" s="112"/>
      <c r="F12" s="113" t="s">
        <v>18</v>
      </c>
      <c r="G12" s="113"/>
      <c r="H12" s="113" t="s">
        <v>18</v>
      </c>
      <c r="I12" s="113"/>
      <c r="J12" s="114" t="s">
        <v>18</v>
      </c>
      <c r="K12" s="113"/>
      <c r="L12" s="113" t="s">
        <v>18</v>
      </c>
    </row>
    <row r="13" spans="1:12" ht="15.75">
      <c r="A13" s="111"/>
      <c r="B13" s="112"/>
      <c r="C13" s="112"/>
      <c r="D13" s="112"/>
      <c r="E13" s="112"/>
      <c r="F13" s="114"/>
      <c r="G13" s="113"/>
      <c r="H13" s="113"/>
      <c r="I13" s="113"/>
      <c r="J13" s="114"/>
      <c r="K13" s="113"/>
      <c r="L13" s="113"/>
    </row>
    <row r="14" spans="1:20" ht="15.75">
      <c r="A14" s="119" t="s">
        <v>1</v>
      </c>
      <c r="B14" s="112"/>
      <c r="C14" s="112" t="s">
        <v>69</v>
      </c>
      <c r="D14" s="112"/>
      <c r="E14" s="112"/>
      <c r="F14" s="120">
        <f>+J14-N14</f>
        <v>11400</v>
      </c>
      <c r="G14" s="120"/>
      <c r="H14" s="120">
        <v>7654</v>
      </c>
      <c r="I14" s="120"/>
      <c r="J14" s="120">
        <v>11400</v>
      </c>
      <c r="K14" s="120"/>
      <c r="L14" s="120">
        <v>7654</v>
      </c>
      <c r="O14" s="100"/>
      <c r="P14" s="100"/>
      <c r="Q14" s="100"/>
      <c r="R14" s="100"/>
      <c r="S14" s="100"/>
      <c r="T14" s="101"/>
    </row>
    <row r="15" spans="1:20" ht="17.25" customHeight="1">
      <c r="A15" s="111"/>
      <c r="B15" s="112"/>
      <c r="C15" s="112" t="s">
        <v>21</v>
      </c>
      <c r="D15" s="112"/>
      <c r="E15" s="112"/>
      <c r="F15" s="120">
        <f>+J15-N15</f>
        <v>0</v>
      </c>
      <c r="G15" s="120"/>
      <c r="H15" s="120">
        <v>0</v>
      </c>
      <c r="I15" s="120"/>
      <c r="J15" s="120">
        <v>0</v>
      </c>
      <c r="K15" s="120"/>
      <c r="L15" s="120">
        <v>0</v>
      </c>
      <c r="O15" s="100"/>
      <c r="P15" s="100"/>
      <c r="Q15" s="100"/>
      <c r="R15" s="100"/>
      <c r="S15" s="100"/>
      <c r="T15" s="101"/>
    </row>
    <row r="16" spans="1:20" ht="17.25" customHeight="1">
      <c r="A16" s="111"/>
      <c r="B16" s="112"/>
      <c r="C16" s="112" t="s">
        <v>23</v>
      </c>
      <c r="D16" s="112"/>
      <c r="E16" s="112"/>
      <c r="F16" s="120"/>
      <c r="G16" s="120"/>
      <c r="H16" s="120"/>
      <c r="I16" s="120"/>
      <c r="J16" s="121"/>
      <c r="K16" s="120"/>
      <c r="L16" s="120"/>
      <c r="O16" s="100"/>
      <c r="P16" s="100"/>
      <c r="Q16" s="100"/>
      <c r="R16" s="100"/>
      <c r="S16" s="100"/>
      <c r="T16" s="101"/>
    </row>
    <row r="17" spans="1:20" ht="15.75">
      <c r="A17" s="111"/>
      <c r="B17" s="112"/>
      <c r="C17" s="112" t="s">
        <v>24</v>
      </c>
      <c r="D17" s="112"/>
      <c r="E17" s="112"/>
      <c r="F17" s="120">
        <f>+J17-N17</f>
        <v>46</v>
      </c>
      <c r="G17" s="120"/>
      <c r="H17" s="120">
        <v>29796</v>
      </c>
      <c r="I17" s="120">
        <v>1269</v>
      </c>
      <c r="J17" s="121">
        <v>46</v>
      </c>
      <c r="K17" s="120"/>
      <c r="L17" s="120">
        <v>29796</v>
      </c>
      <c r="O17" s="100"/>
      <c r="P17" s="100"/>
      <c r="Q17" s="100"/>
      <c r="R17" s="100"/>
      <c r="S17" s="100"/>
      <c r="T17" s="101"/>
    </row>
    <row r="18" spans="1:20" ht="15.75">
      <c r="A18" s="111"/>
      <c r="B18" s="112"/>
      <c r="C18" s="112" t="s">
        <v>90</v>
      </c>
      <c r="D18" s="112"/>
      <c r="E18" s="112"/>
      <c r="F18" s="120">
        <f>+J18-N18</f>
        <v>-10959</v>
      </c>
      <c r="G18" s="120"/>
      <c r="H18" s="120">
        <v>-12644</v>
      </c>
      <c r="I18" s="120"/>
      <c r="J18" s="121">
        <f>+J20-J17-J14</f>
        <v>-10959</v>
      </c>
      <c r="K18" s="120"/>
      <c r="L18" s="120">
        <v>-12644</v>
      </c>
      <c r="O18" s="100"/>
      <c r="P18" s="100"/>
      <c r="Q18" s="100"/>
      <c r="R18" s="100"/>
      <c r="S18" s="100"/>
      <c r="T18" s="101"/>
    </row>
    <row r="19" spans="1:20" ht="15.75">
      <c r="A19" s="111"/>
      <c r="B19" s="112"/>
      <c r="C19" s="112"/>
      <c r="D19" s="112"/>
      <c r="E19" s="112"/>
      <c r="F19" s="122"/>
      <c r="G19" s="123"/>
      <c r="H19" s="122"/>
      <c r="I19" s="123"/>
      <c r="J19" s="124"/>
      <c r="K19" s="123"/>
      <c r="L19" s="122"/>
      <c r="O19" s="100"/>
      <c r="P19" s="100"/>
      <c r="Q19" s="100"/>
      <c r="R19" s="100"/>
      <c r="S19" s="100"/>
      <c r="T19" s="101"/>
    </row>
    <row r="20" spans="1:20" ht="15.75">
      <c r="A20" s="119" t="s">
        <v>2</v>
      </c>
      <c r="B20" s="112" t="s">
        <v>19</v>
      </c>
      <c r="C20" s="112" t="s">
        <v>99</v>
      </c>
      <c r="D20" s="112"/>
      <c r="E20" s="112"/>
      <c r="F20" s="123">
        <f>SUM(F14:F19)</f>
        <v>487</v>
      </c>
      <c r="G20" s="123"/>
      <c r="H20" s="123">
        <v>24806</v>
      </c>
      <c r="I20" s="123"/>
      <c r="J20" s="125">
        <v>487</v>
      </c>
      <c r="K20" s="123"/>
      <c r="L20" s="123">
        <v>24806</v>
      </c>
      <c r="O20" s="100"/>
      <c r="P20" s="100"/>
      <c r="Q20" s="100"/>
      <c r="R20" s="100"/>
      <c r="S20" s="100"/>
      <c r="T20" s="101"/>
    </row>
    <row r="21" spans="1:20" ht="15.75">
      <c r="A21" s="111"/>
      <c r="B21" s="112"/>
      <c r="C21" s="112" t="s">
        <v>25</v>
      </c>
      <c r="D21" s="112"/>
      <c r="E21" s="112"/>
      <c r="F21" s="123"/>
      <c r="G21" s="123"/>
      <c r="H21" s="123"/>
      <c r="I21" s="123"/>
      <c r="J21" s="125"/>
      <c r="K21" s="123"/>
      <c r="L21" s="123"/>
      <c r="O21" s="100"/>
      <c r="P21" s="100"/>
      <c r="Q21" s="100"/>
      <c r="R21" s="100"/>
      <c r="S21" s="100"/>
      <c r="T21" s="101"/>
    </row>
    <row r="22" spans="1:20" ht="15.75">
      <c r="A22" s="111"/>
      <c r="B22" s="112"/>
      <c r="C22" s="112" t="s">
        <v>26</v>
      </c>
      <c r="D22" s="112"/>
      <c r="E22" s="112"/>
      <c r="F22" s="123"/>
      <c r="G22" s="123"/>
      <c r="H22" s="123"/>
      <c r="I22" s="123"/>
      <c r="J22" s="125"/>
      <c r="K22" s="123"/>
      <c r="L22" s="123"/>
      <c r="O22" s="100"/>
      <c r="P22" s="100"/>
      <c r="Q22" s="100"/>
      <c r="R22" s="100"/>
      <c r="S22" s="100"/>
      <c r="T22" s="101"/>
    </row>
    <row r="23" spans="1:20" ht="15.75">
      <c r="A23" s="111"/>
      <c r="B23" s="112"/>
      <c r="C23" s="112" t="s">
        <v>100</v>
      </c>
      <c r="D23" s="112"/>
      <c r="E23" s="112"/>
      <c r="F23" s="123"/>
      <c r="G23" s="123"/>
      <c r="H23" s="123"/>
      <c r="I23" s="123"/>
      <c r="J23" s="125"/>
      <c r="K23" s="123"/>
      <c r="L23" s="123"/>
      <c r="O23" s="100"/>
      <c r="P23" s="100"/>
      <c r="Q23" s="100"/>
      <c r="R23" s="100"/>
      <c r="S23" s="100"/>
      <c r="T23" s="101"/>
    </row>
    <row r="24" spans="1:20" ht="15.75">
      <c r="A24" s="111"/>
      <c r="B24" s="112" t="s">
        <v>20</v>
      </c>
      <c r="C24" s="112" t="s">
        <v>105</v>
      </c>
      <c r="D24" s="112"/>
      <c r="E24" s="112"/>
      <c r="F24" s="120">
        <f>+J24-N24</f>
        <v>-183</v>
      </c>
      <c r="G24" s="123">
        <v>1895</v>
      </c>
      <c r="H24" s="123">
        <v>-2566</v>
      </c>
      <c r="I24" s="123"/>
      <c r="J24" s="125">
        <v>-183</v>
      </c>
      <c r="K24" s="123"/>
      <c r="L24" s="123">
        <v>-2566</v>
      </c>
      <c r="O24" s="100"/>
      <c r="P24" s="100"/>
      <c r="Q24" s="100"/>
      <c r="R24" s="100"/>
      <c r="S24" s="100"/>
      <c r="T24" s="101"/>
    </row>
    <row r="25" spans="1:20" ht="15.75">
      <c r="A25" s="111"/>
      <c r="B25" s="112" t="s">
        <v>22</v>
      </c>
      <c r="C25" s="112" t="s">
        <v>91</v>
      </c>
      <c r="D25" s="112"/>
      <c r="E25" s="112"/>
      <c r="F25" s="120">
        <f>+J25-N25</f>
        <v>-258</v>
      </c>
      <c r="G25" s="123">
        <v>474</v>
      </c>
      <c r="H25" s="123">
        <v>-374</v>
      </c>
      <c r="I25" s="123"/>
      <c r="J25" s="125">
        <v>-258</v>
      </c>
      <c r="K25" s="123"/>
      <c r="L25" s="123">
        <v>-374</v>
      </c>
      <c r="O25" s="100"/>
      <c r="P25" s="100"/>
      <c r="Q25" s="100"/>
      <c r="R25" s="100"/>
      <c r="S25" s="100"/>
      <c r="T25" s="101"/>
    </row>
    <row r="26" spans="1:20" ht="15.75">
      <c r="A26" s="111"/>
      <c r="B26" s="112"/>
      <c r="C26" s="112"/>
      <c r="D26" s="112"/>
      <c r="E26" s="112"/>
      <c r="F26" s="126"/>
      <c r="G26" s="123"/>
      <c r="H26" s="126"/>
      <c r="I26" s="123"/>
      <c r="J26" s="127"/>
      <c r="K26" s="123"/>
      <c r="L26" s="126"/>
      <c r="O26" s="100"/>
      <c r="P26" s="100"/>
      <c r="Q26" s="100"/>
      <c r="R26" s="100"/>
      <c r="S26" s="100"/>
      <c r="T26" s="101"/>
    </row>
    <row r="27" spans="1:20" ht="15.75">
      <c r="A27" s="111"/>
      <c r="B27" s="112" t="s">
        <v>27</v>
      </c>
      <c r="C27" s="112" t="s">
        <v>101</v>
      </c>
      <c r="D27" s="112"/>
      <c r="E27" s="112"/>
      <c r="F27" s="123">
        <f>SUM(F20:F26)</f>
        <v>46</v>
      </c>
      <c r="G27" s="123"/>
      <c r="H27" s="123">
        <v>21866</v>
      </c>
      <c r="I27" s="123"/>
      <c r="J27" s="125">
        <f>SUM(J20:J26)</f>
        <v>46</v>
      </c>
      <c r="K27" s="123"/>
      <c r="L27" s="123">
        <v>21866</v>
      </c>
      <c r="O27" s="100"/>
      <c r="P27" s="100"/>
      <c r="Q27" s="100"/>
      <c r="R27" s="100"/>
      <c r="S27" s="100"/>
      <c r="T27" s="101"/>
    </row>
    <row r="28" spans="1:20" ht="15.75">
      <c r="A28" s="111"/>
      <c r="B28" s="112"/>
      <c r="C28" s="112" t="s">
        <v>102</v>
      </c>
      <c r="D28" s="112"/>
      <c r="E28" s="112"/>
      <c r="F28" s="123"/>
      <c r="G28" s="123"/>
      <c r="H28" s="123"/>
      <c r="I28" s="123"/>
      <c r="J28" s="123"/>
      <c r="K28" s="123"/>
      <c r="L28" s="123"/>
      <c r="O28" s="100"/>
      <c r="P28" s="100"/>
      <c r="Q28" s="100"/>
      <c r="R28" s="100"/>
      <c r="S28" s="100"/>
      <c r="T28" s="101"/>
    </row>
    <row r="29" spans="1:20" ht="15.75">
      <c r="A29" s="111"/>
      <c r="B29" s="112"/>
      <c r="C29" s="112" t="s">
        <v>104</v>
      </c>
      <c r="D29" s="112"/>
      <c r="E29" s="112"/>
      <c r="F29" s="123"/>
      <c r="G29" s="123"/>
      <c r="H29" s="123"/>
      <c r="I29" s="123"/>
      <c r="J29" s="123"/>
      <c r="K29" s="123"/>
      <c r="L29" s="123"/>
      <c r="O29" s="100"/>
      <c r="P29" s="100"/>
      <c r="Q29" s="100"/>
      <c r="R29" s="100"/>
      <c r="S29" s="100"/>
      <c r="T29" s="101"/>
    </row>
    <row r="30" spans="1:20" ht="15.75">
      <c r="A30" s="111"/>
      <c r="B30" s="112" t="s">
        <v>112</v>
      </c>
      <c r="C30" s="112" t="s">
        <v>103</v>
      </c>
      <c r="D30" s="112"/>
      <c r="E30" s="112"/>
      <c r="F30" s="120" t="s">
        <v>29</v>
      </c>
      <c r="G30" s="120"/>
      <c r="H30" s="120" t="s">
        <v>29</v>
      </c>
      <c r="I30" s="120"/>
      <c r="J30" s="120" t="s">
        <v>29</v>
      </c>
      <c r="K30" s="120"/>
      <c r="L30" s="120" t="s">
        <v>29</v>
      </c>
      <c r="M30" s="12"/>
      <c r="N30" s="105"/>
      <c r="O30" s="102"/>
      <c r="P30" s="102"/>
      <c r="Q30" s="100"/>
      <c r="R30" s="100"/>
      <c r="S30" s="100"/>
      <c r="T30" s="101"/>
    </row>
    <row r="31" spans="1:20" ht="15.75">
      <c r="A31" s="111"/>
      <c r="B31" s="112"/>
      <c r="C31" s="112" t="s">
        <v>30</v>
      </c>
      <c r="D31" s="112"/>
      <c r="E31" s="112"/>
      <c r="F31" s="122">
        <f>+J31-N31</f>
        <v>0</v>
      </c>
      <c r="G31" s="123"/>
      <c r="H31" s="122">
        <v>0</v>
      </c>
      <c r="I31" s="123"/>
      <c r="J31" s="122">
        <v>0</v>
      </c>
      <c r="K31" s="123"/>
      <c r="L31" s="122">
        <v>0</v>
      </c>
      <c r="O31" s="100"/>
      <c r="P31" s="100"/>
      <c r="Q31" s="100"/>
      <c r="R31" s="100"/>
      <c r="S31" s="100"/>
      <c r="T31" s="101"/>
    </row>
    <row r="32" spans="1:20" ht="15.75">
      <c r="A32" s="111"/>
      <c r="B32" s="112" t="s">
        <v>28</v>
      </c>
      <c r="C32" s="112" t="s">
        <v>92</v>
      </c>
      <c r="D32" s="112"/>
      <c r="E32" s="112"/>
      <c r="F32" s="123">
        <f>SUM(F27:F31)</f>
        <v>46</v>
      </c>
      <c r="G32" s="123"/>
      <c r="H32" s="123">
        <v>21866</v>
      </c>
      <c r="I32" s="123"/>
      <c r="J32" s="123">
        <f>SUM(J27:J31)</f>
        <v>46</v>
      </c>
      <c r="K32" s="123"/>
      <c r="L32" s="123">
        <v>21866</v>
      </c>
      <c r="O32" s="100"/>
      <c r="P32" s="100"/>
      <c r="Q32" s="100"/>
      <c r="R32" s="100"/>
      <c r="S32" s="100"/>
      <c r="T32" s="101"/>
    </row>
    <row r="33" spans="1:20" ht="15.75">
      <c r="A33" s="111"/>
      <c r="B33" s="112"/>
      <c r="C33" s="112"/>
      <c r="D33" s="112"/>
      <c r="E33" s="112"/>
      <c r="F33" s="123"/>
      <c r="G33" s="123"/>
      <c r="H33" s="123"/>
      <c r="I33" s="123"/>
      <c r="J33" s="123"/>
      <c r="K33" s="123"/>
      <c r="L33" s="123"/>
      <c r="O33" s="100"/>
      <c r="P33" s="100"/>
      <c r="Q33" s="100"/>
      <c r="R33" s="100"/>
      <c r="S33" s="100"/>
      <c r="T33" s="101"/>
    </row>
    <row r="34" spans="1:20" ht="15.75">
      <c r="A34" s="111"/>
      <c r="B34" s="112" t="s">
        <v>31</v>
      </c>
      <c r="C34" s="112" t="s">
        <v>106</v>
      </c>
      <c r="D34" s="112"/>
      <c r="E34" s="112"/>
      <c r="F34" s="122">
        <f>+J34-N34</f>
        <v>-78</v>
      </c>
      <c r="G34" s="123"/>
      <c r="H34" s="122">
        <v>32</v>
      </c>
      <c r="I34" s="123"/>
      <c r="J34" s="124">
        <v>-78</v>
      </c>
      <c r="K34" s="123"/>
      <c r="L34" s="122">
        <v>32</v>
      </c>
      <c r="M34" s="13"/>
      <c r="N34" s="106"/>
      <c r="O34" s="100"/>
      <c r="P34" s="100"/>
      <c r="Q34" s="100"/>
      <c r="R34" s="100"/>
      <c r="S34" s="100"/>
      <c r="T34" s="101"/>
    </row>
    <row r="35" spans="1:20" ht="18" customHeight="1" thickBot="1">
      <c r="A35" s="128" t="s">
        <v>3</v>
      </c>
      <c r="B35" s="112"/>
      <c r="C35" s="112" t="s">
        <v>34</v>
      </c>
      <c r="D35" s="112"/>
      <c r="E35" s="112"/>
      <c r="F35" s="129">
        <f>SUM(F32:F34)</f>
        <v>-32</v>
      </c>
      <c r="G35" s="123"/>
      <c r="H35" s="129">
        <v>21898</v>
      </c>
      <c r="I35" s="123"/>
      <c r="J35" s="129">
        <f>SUM(J32:J34)</f>
        <v>-32</v>
      </c>
      <c r="K35" s="123"/>
      <c r="L35" s="129">
        <v>21898</v>
      </c>
      <c r="M35" s="13"/>
      <c r="N35" s="106"/>
      <c r="O35" s="100"/>
      <c r="P35" s="100"/>
      <c r="Q35" s="100"/>
      <c r="R35" s="100"/>
      <c r="S35" s="100"/>
      <c r="T35" s="101"/>
    </row>
    <row r="36" spans="1:20" ht="15.75">
      <c r="A36" s="111"/>
      <c r="B36" s="112"/>
      <c r="C36" s="112"/>
      <c r="D36" s="112"/>
      <c r="E36" s="112"/>
      <c r="F36" s="123"/>
      <c r="G36" s="123"/>
      <c r="H36" s="123"/>
      <c r="I36" s="123"/>
      <c r="J36" s="123"/>
      <c r="K36" s="123"/>
      <c r="L36" s="123"/>
      <c r="M36" s="13"/>
      <c r="N36" s="106"/>
      <c r="O36" s="100"/>
      <c r="P36" s="100"/>
      <c r="Q36" s="100"/>
      <c r="R36" s="100"/>
      <c r="S36" s="100"/>
      <c r="T36" s="101"/>
    </row>
    <row r="37" spans="1:20" ht="15.75">
      <c r="A37" s="119" t="s">
        <v>84</v>
      </c>
      <c r="B37" s="112"/>
      <c r="C37" s="112" t="s">
        <v>115</v>
      </c>
      <c r="D37" s="112"/>
      <c r="E37" s="112"/>
      <c r="F37" s="123"/>
      <c r="G37" s="123"/>
      <c r="H37" s="123"/>
      <c r="I37" s="123"/>
      <c r="J37" s="123"/>
      <c r="K37" s="123"/>
      <c r="L37" s="123"/>
      <c r="M37" s="13"/>
      <c r="N37" s="106"/>
      <c r="O37" s="100"/>
      <c r="P37" s="100"/>
      <c r="Q37" s="100"/>
      <c r="R37" s="100"/>
      <c r="S37" s="100"/>
      <c r="T37" s="101"/>
    </row>
    <row r="38" spans="1:20" ht="15.75">
      <c r="A38" s="111"/>
      <c r="B38" s="112"/>
      <c r="C38" s="112" t="s">
        <v>33</v>
      </c>
      <c r="D38" s="112" t="s">
        <v>93</v>
      </c>
      <c r="E38" s="112"/>
      <c r="F38" s="123">
        <f>+F40-F39</f>
        <v>-31</v>
      </c>
      <c r="G38" s="123"/>
      <c r="H38" s="123">
        <v>21979</v>
      </c>
      <c r="I38" s="123"/>
      <c r="J38" s="123">
        <f>+J40-J39</f>
        <v>-31</v>
      </c>
      <c r="K38" s="123"/>
      <c r="L38" s="123">
        <v>21979</v>
      </c>
      <c r="M38" s="13"/>
      <c r="N38" s="106"/>
      <c r="O38" s="100"/>
      <c r="P38" s="100"/>
      <c r="Q38" s="100"/>
      <c r="R38" s="100"/>
      <c r="S38" s="100"/>
      <c r="T38" s="101"/>
    </row>
    <row r="39" spans="1:20" ht="15.75">
      <c r="A39" s="111"/>
      <c r="B39" s="112"/>
      <c r="C39" s="112" t="s">
        <v>35</v>
      </c>
      <c r="D39" s="112" t="s">
        <v>67</v>
      </c>
      <c r="E39" s="112"/>
      <c r="F39" s="122">
        <f>+J39-N39</f>
        <v>-1</v>
      </c>
      <c r="G39" s="123"/>
      <c r="H39" s="122">
        <v>-81</v>
      </c>
      <c r="I39" s="123"/>
      <c r="J39" s="122">
        <v>-1</v>
      </c>
      <c r="K39" s="123"/>
      <c r="L39" s="122">
        <v>-81</v>
      </c>
      <c r="M39" s="13"/>
      <c r="N39" s="106"/>
      <c r="O39" s="100"/>
      <c r="P39" s="100"/>
      <c r="Q39" s="100"/>
      <c r="R39" s="100"/>
      <c r="S39" s="100"/>
      <c r="T39" s="101"/>
    </row>
    <row r="40" spans="1:20" ht="18" customHeight="1" thickBot="1">
      <c r="A40" s="111"/>
      <c r="B40" s="112"/>
      <c r="C40" s="112"/>
      <c r="D40" s="112"/>
      <c r="E40" s="112"/>
      <c r="F40" s="129">
        <f>+F35</f>
        <v>-32</v>
      </c>
      <c r="G40" s="123"/>
      <c r="H40" s="129">
        <v>21898</v>
      </c>
      <c r="I40" s="123"/>
      <c r="J40" s="129">
        <f>+J35</f>
        <v>-32</v>
      </c>
      <c r="K40" s="123"/>
      <c r="L40" s="129">
        <v>21898</v>
      </c>
      <c r="M40" s="13"/>
      <c r="N40" s="106"/>
      <c r="O40" s="100"/>
      <c r="P40" s="100"/>
      <c r="Q40" s="100"/>
      <c r="R40" s="100"/>
      <c r="S40" s="100"/>
      <c r="T40" s="101"/>
    </row>
    <row r="41" spans="1:20" ht="15.75">
      <c r="A41" s="111"/>
      <c r="B41" s="112"/>
      <c r="C41" s="112"/>
      <c r="D41" s="112"/>
      <c r="E41" s="112"/>
      <c r="F41" s="123"/>
      <c r="G41" s="123"/>
      <c r="H41" s="123"/>
      <c r="I41" s="123"/>
      <c r="J41" s="123"/>
      <c r="K41" s="123"/>
      <c r="L41" s="123"/>
      <c r="M41" s="13"/>
      <c r="N41" s="106"/>
      <c r="O41" s="100"/>
      <c r="P41" s="100"/>
      <c r="Q41" s="100"/>
      <c r="R41" s="100"/>
      <c r="S41" s="100"/>
      <c r="T41" s="101"/>
    </row>
    <row r="42" spans="1:20" ht="15.75">
      <c r="A42" s="111"/>
      <c r="B42" s="112"/>
      <c r="C42" s="112"/>
      <c r="D42" s="112"/>
      <c r="E42" s="112"/>
      <c r="F42" s="123"/>
      <c r="G42" s="123"/>
      <c r="H42" s="123"/>
      <c r="I42" s="123"/>
      <c r="J42" s="123"/>
      <c r="K42" s="123"/>
      <c r="L42" s="123"/>
      <c r="M42" s="13"/>
      <c r="N42" s="106"/>
      <c r="O42" s="100"/>
      <c r="P42" s="100"/>
      <c r="Q42" s="100"/>
      <c r="R42" s="100"/>
      <c r="S42" s="100"/>
      <c r="T42" s="101"/>
    </row>
    <row r="43" spans="1:20" ht="15.75">
      <c r="A43" s="119" t="s">
        <v>107</v>
      </c>
      <c r="B43" s="112" t="s">
        <v>19</v>
      </c>
      <c r="C43" s="112" t="s">
        <v>36</v>
      </c>
      <c r="D43" s="112"/>
      <c r="E43" s="112"/>
      <c r="F43" s="123"/>
      <c r="G43" s="123"/>
      <c r="H43" s="123"/>
      <c r="I43" s="123"/>
      <c r="J43" s="123"/>
      <c r="K43" s="123"/>
      <c r="L43" s="123"/>
      <c r="O43" s="100"/>
      <c r="P43" s="100"/>
      <c r="Q43" s="100"/>
      <c r="R43" s="100"/>
      <c r="S43" s="100"/>
      <c r="T43" s="101"/>
    </row>
    <row r="44" spans="1:20" ht="15.75">
      <c r="A44" s="111"/>
      <c r="B44" s="112"/>
      <c r="C44" s="112" t="s">
        <v>108</v>
      </c>
      <c r="D44" s="112"/>
      <c r="E44" s="112"/>
      <c r="F44" s="123"/>
      <c r="G44" s="123"/>
      <c r="H44" s="123"/>
      <c r="I44" s="123"/>
      <c r="J44" s="123"/>
      <c r="K44" s="123"/>
      <c r="L44" s="123"/>
      <c r="O44" s="100"/>
      <c r="P44" s="100"/>
      <c r="Q44" s="100"/>
      <c r="R44" s="100"/>
      <c r="S44" s="100"/>
      <c r="T44" s="101"/>
    </row>
    <row r="45" spans="1:20" ht="15.75">
      <c r="A45" s="111"/>
      <c r="B45" s="112"/>
      <c r="C45" s="112" t="s">
        <v>37</v>
      </c>
      <c r="D45" s="112"/>
      <c r="E45" s="112"/>
      <c r="F45" s="123"/>
      <c r="G45" s="123"/>
      <c r="H45" s="123"/>
      <c r="I45" s="123"/>
      <c r="J45" s="123"/>
      <c r="K45" s="123"/>
      <c r="L45" s="123"/>
      <c r="O45" s="100"/>
      <c r="P45" s="100"/>
      <c r="Q45" s="100"/>
      <c r="R45" s="100"/>
      <c r="S45" s="100"/>
      <c r="T45" s="101"/>
    </row>
    <row r="46" spans="1:20" ht="15.75">
      <c r="A46" s="111"/>
      <c r="B46" s="112"/>
      <c r="C46" s="112" t="s">
        <v>38</v>
      </c>
      <c r="D46" s="112"/>
      <c r="E46" s="112"/>
      <c r="F46" s="123"/>
      <c r="G46" s="123"/>
      <c r="H46" s="123"/>
      <c r="I46" s="123"/>
      <c r="J46" s="123"/>
      <c r="K46" s="123"/>
      <c r="L46" s="123"/>
      <c r="O46" s="100"/>
      <c r="P46" s="100"/>
      <c r="Q46" s="100"/>
      <c r="R46" s="100"/>
      <c r="S46" s="100"/>
      <c r="T46" s="101"/>
    </row>
    <row r="47" spans="1:20" s="95" customFormat="1" ht="15.75">
      <c r="A47" s="130"/>
      <c r="B47" s="131"/>
      <c r="C47" s="131" t="s">
        <v>33</v>
      </c>
      <c r="D47" s="131" t="s">
        <v>170</v>
      </c>
      <c r="E47" s="131"/>
      <c r="F47" s="133">
        <f>+F38/(F64/1000)*100</f>
        <v>-0.03748674359913853</v>
      </c>
      <c r="G47" s="125"/>
      <c r="H47" s="133">
        <v>79.4</v>
      </c>
      <c r="I47" s="125"/>
      <c r="J47" s="133">
        <f>+J38/(F64/1000)*100</f>
        <v>-0.03748674359913853</v>
      </c>
      <c r="K47" s="125"/>
      <c r="L47" s="133">
        <v>79.39959901016924</v>
      </c>
      <c r="M47" s="96"/>
      <c r="N47" s="107"/>
      <c r="O47" s="103"/>
      <c r="P47" s="103"/>
      <c r="Q47" s="103"/>
      <c r="R47" s="103"/>
      <c r="S47" s="103"/>
      <c r="T47" s="104"/>
    </row>
    <row r="48" spans="1:20" s="95" customFormat="1" ht="15.75">
      <c r="A48" s="130"/>
      <c r="B48" s="131"/>
      <c r="C48" s="131"/>
      <c r="D48" s="131" t="s">
        <v>163</v>
      </c>
      <c r="E48" s="131"/>
      <c r="F48" s="125"/>
      <c r="G48" s="125"/>
      <c r="H48" s="131"/>
      <c r="I48" s="125"/>
      <c r="J48" s="125"/>
      <c r="K48" s="125"/>
      <c r="L48" s="131"/>
      <c r="M48" s="96"/>
      <c r="N48" s="107"/>
      <c r="O48" s="103"/>
      <c r="P48" s="103"/>
      <c r="Q48" s="103"/>
      <c r="R48" s="103"/>
      <c r="S48" s="103"/>
      <c r="T48" s="104"/>
    </row>
    <row r="49" spans="1:20" s="95" customFormat="1" ht="15.75">
      <c r="A49" s="130"/>
      <c r="B49" s="131"/>
      <c r="C49" s="131"/>
      <c r="D49" s="131" t="s">
        <v>42</v>
      </c>
      <c r="E49" s="131"/>
      <c r="F49" s="125"/>
      <c r="G49" s="125"/>
      <c r="H49" s="131"/>
      <c r="I49" s="125"/>
      <c r="J49" s="125"/>
      <c r="K49" s="125"/>
      <c r="L49" s="131"/>
      <c r="M49" s="96"/>
      <c r="N49" s="107"/>
      <c r="O49" s="103"/>
      <c r="P49" s="103"/>
      <c r="Q49" s="103"/>
      <c r="R49" s="103"/>
      <c r="S49" s="103"/>
      <c r="T49" s="104"/>
    </row>
    <row r="50" spans="1:20" s="95" customFormat="1" ht="15.75">
      <c r="A50" s="130"/>
      <c r="B50" s="131"/>
      <c r="C50" s="131"/>
      <c r="D50" s="131"/>
      <c r="E50" s="131"/>
      <c r="F50" s="132"/>
      <c r="G50" s="133"/>
      <c r="H50" s="134"/>
      <c r="I50" s="133"/>
      <c r="J50" s="132"/>
      <c r="K50" s="133"/>
      <c r="L50" s="133"/>
      <c r="M50" s="97"/>
      <c r="N50" s="107"/>
      <c r="O50" s="103"/>
      <c r="P50" s="103"/>
      <c r="Q50" s="103"/>
      <c r="R50" s="103"/>
      <c r="S50" s="103"/>
      <c r="T50" s="104"/>
    </row>
    <row r="51" spans="1:20" s="95" customFormat="1" ht="15.75">
      <c r="A51" s="130"/>
      <c r="B51" s="131"/>
      <c r="C51" s="131" t="s">
        <v>35</v>
      </c>
      <c r="D51" s="131" t="s">
        <v>39</v>
      </c>
      <c r="E51" s="131"/>
      <c r="F51" s="133">
        <f>+F38/(F65/1000)*100</f>
        <v>-0.027129364572172375</v>
      </c>
      <c r="G51" s="125"/>
      <c r="H51" s="133">
        <v>79.4</v>
      </c>
      <c r="I51" s="133"/>
      <c r="J51" s="133">
        <f>+J38/(F65/1000)*100</f>
        <v>-0.027129364572172375</v>
      </c>
      <c r="K51" s="133"/>
      <c r="L51" s="133">
        <v>79.4</v>
      </c>
      <c r="M51" s="96"/>
      <c r="N51" s="107"/>
      <c r="O51" s="103"/>
      <c r="P51" s="103"/>
      <c r="Q51" s="103"/>
      <c r="R51" s="103"/>
      <c r="S51" s="103"/>
      <c r="T51" s="104"/>
    </row>
    <row r="52" spans="1:20" s="95" customFormat="1" ht="15.75">
      <c r="A52" s="130"/>
      <c r="B52" s="131"/>
      <c r="C52" s="131"/>
      <c r="D52" s="131"/>
      <c r="E52" s="131"/>
      <c r="F52" s="125"/>
      <c r="G52" s="125"/>
      <c r="H52" s="125"/>
      <c r="I52" s="125"/>
      <c r="J52" s="125"/>
      <c r="K52" s="125"/>
      <c r="L52" s="132"/>
      <c r="M52" s="96"/>
      <c r="N52" s="107"/>
      <c r="O52" s="103"/>
      <c r="P52" s="103"/>
      <c r="Q52" s="103"/>
      <c r="R52" s="103"/>
      <c r="S52" s="103"/>
      <c r="T52" s="104"/>
    </row>
    <row r="53" spans="1:20" s="95" customFormat="1" ht="15.75">
      <c r="A53" s="135" t="s">
        <v>113</v>
      </c>
      <c r="B53" s="131"/>
      <c r="C53" s="131" t="s">
        <v>88</v>
      </c>
      <c r="D53" s="131"/>
      <c r="E53" s="131"/>
      <c r="F53" s="136"/>
      <c r="G53" s="136"/>
      <c r="H53" s="137"/>
      <c r="I53" s="136"/>
      <c r="J53" s="137">
        <f>('Bal Sheet'!D52)/('Bal Sheet'!D48*2)</f>
        <v>0.21450662003799462</v>
      </c>
      <c r="K53" s="138"/>
      <c r="L53" s="137">
        <v>0.21010265661901018</v>
      </c>
      <c r="M53" s="97"/>
      <c r="N53" s="107"/>
      <c r="O53" s="103"/>
      <c r="P53" s="103"/>
      <c r="Q53" s="103"/>
      <c r="R53" s="103"/>
      <c r="S53" s="103"/>
      <c r="T53" s="104"/>
    </row>
    <row r="54" spans="1:20" s="95" customFormat="1" ht="15">
      <c r="A54" s="94"/>
      <c r="F54" s="96"/>
      <c r="G54" s="96"/>
      <c r="H54" s="96"/>
      <c r="I54" s="96"/>
      <c r="J54" s="99"/>
      <c r="K54" s="96"/>
      <c r="L54" s="96"/>
      <c r="M54" s="96"/>
      <c r="N54" s="107"/>
      <c r="O54" s="103"/>
      <c r="P54" s="103"/>
      <c r="Q54" s="103"/>
      <c r="R54" s="103"/>
      <c r="S54" s="103"/>
      <c r="T54" s="104"/>
    </row>
    <row r="55" spans="15:20" ht="15">
      <c r="O55" s="100"/>
      <c r="P55" s="100"/>
      <c r="Q55" s="100"/>
      <c r="R55" s="100"/>
      <c r="S55" s="100"/>
      <c r="T55" s="101"/>
    </row>
    <row r="56" spans="1:20" ht="14.25" hidden="1">
      <c r="A56" s="6"/>
      <c r="O56" s="100"/>
      <c r="P56" s="100"/>
      <c r="Q56" s="100"/>
      <c r="R56" s="100"/>
      <c r="S56" s="100"/>
      <c r="T56" s="101"/>
    </row>
    <row r="57" spans="15:20" ht="15" hidden="1">
      <c r="O57" s="100"/>
      <c r="P57" s="100"/>
      <c r="Q57" s="100"/>
      <c r="R57" s="100"/>
      <c r="S57" s="100"/>
      <c r="T57" s="101"/>
    </row>
    <row r="58" spans="4:20" ht="15" hidden="1">
      <c r="D58" s="139"/>
      <c r="E58" s="139"/>
      <c r="F58" s="140" t="s">
        <v>157</v>
      </c>
      <c r="G58" s="140"/>
      <c r="H58" s="140" t="s">
        <v>158</v>
      </c>
      <c r="O58" s="100"/>
      <c r="P58" s="100"/>
      <c r="Q58" s="100"/>
      <c r="R58" s="100"/>
      <c r="S58" s="100"/>
      <c r="T58" s="101"/>
    </row>
    <row r="59" spans="4:20" ht="15" hidden="1">
      <c r="D59" s="141" t="s">
        <v>159</v>
      </c>
      <c r="E59" s="139"/>
      <c r="F59" s="142">
        <v>27861500</v>
      </c>
      <c r="G59" s="142"/>
      <c r="H59" s="142">
        <v>0</v>
      </c>
      <c r="O59" s="100"/>
      <c r="P59" s="100"/>
      <c r="Q59" s="100"/>
      <c r="R59" s="100"/>
      <c r="S59" s="100"/>
      <c r="T59" s="101"/>
    </row>
    <row r="60" spans="4:20" ht="15" hidden="1">
      <c r="D60" s="141" t="s">
        <v>160</v>
      </c>
      <c r="E60" s="139"/>
      <c r="F60" s="142">
        <f>'Bal Sheet'!D48/0.5</f>
        <v>82695900</v>
      </c>
      <c r="G60" s="142"/>
      <c r="H60" s="142">
        <v>31571428</v>
      </c>
      <c r="O60" s="100"/>
      <c r="P60" s="100"/>
      <c r="Q60" s="100"/>
      <c r="R60" s="100"/>
      <c r="S60" s="100"/>
      <c r="T60" s="101"/>
    </row>
    <row r="61" spans="4:20" ht="15" hidden="1">
      <c r="D61" s="141" t="s">
        <v>168</v>
      </c>
      <c r="E61" s="139"/>
      <c r="F61" s="142">
        <f>'Bal Sheet'!D48/0.5</f>
        <v>82695900</v>
      </c>
      <c r="G61" s="142"/>
      <c r="H61" s="142">
        <f>H60</f>
        <v>31571428</v>
      </c>
      <c r="O61" s="100"/>
      <c r="P61" s="100"/>
      <c r="Q61" s="100"/>
      <c r="R61" s="100"/>
      <c r="S61" s="100"/>
      <c r="T61" s="101"/>
    </row>
    <row r="62" spans="4:20" ht="15" hidden="1">
      <c r="D62" s="141" t="s">
        <v>169</v>
      </c>
      <c r="E62" s="139"/>
      <c r="F62" s="142">
        <f>+F61</f>
        <v>82695900</v>
      </c>
      <c r="G62" s="142"/>
      <c r="H62" s="142">
        <f>+H61</f>
        <v>31571428</v>
      </c>
      <c r="O62" s="100"/>
      <c r="P62" s="100"/>
      <c r="Q62" s="100"/>
      <c r="R62" s="100"/>
      <c r="S62" s="100"/>
      <c r="T62" s="101"/>
    </row>
    <row r="63" spans="4:20" ht="15" hidden="1">
      <c r="D63" s="139"/>
      <c r="E63" s="139"/>
      <c r="F63" s="142"/>
      <c r="G63" s="142"/>
      <c r="H63" s="142"/>
      <c r="O63" s="100"/>
      <c r="P63" s="100"/>
      <c r="Q63" s="100"/>
      <c r="R63" s="100"/>
      <c r="S63" s="100"/>
      <c r="T63" s="101"/>
    </row>
    <row r="64" spans="4:20" ht="15" hidden="1">
      <c r="D64" s="139" t="s">
        <v>161</v>
      </c>
      <c r="E64" s="139"/>
      <c r="F64" s="142">
        <f>+F62</f>
        <v>82695900</v>
      </c>
      <c r="G64" s="142"/>
      <c r="H64" s="142"/>
      <c r="O64" s="100"/>
      <c r="P64" s="100"/>
      <c r="Q64" s="100"/>
      <c r="R64" s="100"/>
      <c r="S64" s="100"/>
      <c r="T64" s="101"/>
    </row>
    <row r="65" spans="4:20" ht="15" hidden="1">
      <c r="D65" s="139" t="s">
        <v>162</v>
      </c>
      <c r="E65" s="139"/>
      <c r="F65" s="142">
        <f>+F62+H62</f>
        <v>114267328</v>
      </c>
      <c r="G65" s="142"/>
      <c r="H65" s="142"/>
      <c r="O65" s="100"/>
      <c r="P65" s="100"/>
      <c r="Q65" s="100"/>
      <c r="R65" s="100"/>
      <c r="S65" s="100"/>
      <c r="T65" s="101"/>
    </row>
    <row r="66" spans="6:20" ht="15" hidden="1">
      <c r="F66" s="5"/>
      <c r="G66" s="5"/>
      <c r="H66" s="5"/>
      <c r="O66" s="100"/>
      <c r="P66" s="100"/>
      <c r="Q66" s="100"/>
      <c r="R66" s="100"/>
      <c r="S66" s="100"/>
      <c r="T66" s="101"/>
    </row>
    <row r="67" spans="15:20" ht="15" hidden="1">
      <c r="O67" s="100"/>
      <c r="P67" s="100"/>
      <c r="Q67" s="100"/>
      <c r="R67" s="100"/>
      <c r="S67" s="100"/>
      <c r="T67" s="101"/>
    </row>
    <row r="68" spans="15:20" ht="15" hidden="1">
      <c r="O68" s="100"/>
      <c r="P68" s="100"/>
      <c r="Q68" s="100"/>
      <c r="R68" s="100"/>
      <c r="S68" s="100"/>
      <c r="T68" s="101"/>
    </row>
    <row r="69" spans="15:20" ht="15" hidden="1">
      <c r="O69" s="100"/>
      <c r="P69" s="100"/>
      <c r="Q69" s="100"/>
      <c r="R69" s="100"/>
      <c r="S69" s="100"/>
      <c r="T69" s="101"/>
    </row>
    <row r="70" spans="15:20" ht="15" hidden="1">
      <c r="O70" s="100"/>
      <c r="P70" s="100"/>
      <c r="Q70" s="100"/>
      <c r="R70" s="100"/>
      <c r="S70" s="100"/>
      <c r="T70" s="101"/>
    </row>
    <row r="71" spans="15:20" ht="15" hidden="1">
      <c r="O71" s="100"/>
      <c r="P71" s="100"/>
      <c r="Q71" s="100"/>
      <c r="R71" s="100"/>
      <c r="S71" s="100"/>
      <c r="T71" s="101"/>
    </row>
    <row r="72" spans="15:20" ht="15" hidden="1">
      <c r="O72" s="100"/>
      <c r="P72" s="100"/>
      <c r="Q72" s="100"/>
      <c r="R72" s="100"/>
      <c r="S72" s="100"/>
      <c r="T72" s="101"/>
    </row>
    <row r="73" spans="15:20" ht="15" hidden="1">
      <c r="O73" s="100"/>
      <c r="P73" s="100"/>
      <c r="Q73" s="100"/>
      <c r="R73" s="100"/>
      <c r="S73" s="100"/>
      <c r="T73" s="101"/>
    </row>
    <row r="74" spans="15:20" ht="15" hidden="1">
      <c r="O74" s="100"/>
      <c r="P74" s="100"/>
      <c r="Q74" s="100"/>
      <c r="R74" s="100"/>
      <c r="S74" s="100"/>
      <c r="T74" s="101"/>
    </row>
    <row r="75" spans="15:20" ht="15">
      <c r="O75" s="100"/>
      <c r="P75" s="100"/>
      <c r="Q75" s="100"/>
      <c r="R75" s="100"/>
      <c r="S75" s="100"/>
      <c r="T75" s="101"/>
    </row>
    <row r="76" spans="15:20" ht="15">
      <c r="O76" s="100"/>
      <c r="P76" s="100"/>
      <c r="Q76" s="100"/>
      <c r="R76" s="100"/>
      <c r="S76" s="100"/>
      <c r="T76" s="101"/>
    </row>
    <row r="77" spans="15:20" ht="15">
      <c r="O77" s="100"/>
      <c r="P77" s="100"/>
      <c r="Q77" s="100"/>
      <c r="R77" s="100"/>
      <c r="S77" s="100"/>
      <c r="T77" s="101"/>
    </row>
    <row r="78" spans="15:20" ht="15">
      <c r="O78" s="100"/>
      <c r="P78" s="100"/>
      <c r="Q78" s="100"/>
      <c r="R78" s="100"/>
      <c r="S78" s="100"/>
      <c r="T78" s="101"/>
    </row>
    <row r="79" spans="15:20" ht="15">
      <c r="O79" s="100"/>
      <c r="P79" s="100"/>
      <c r="Q79" s="100"/>
      <c r="R79" s="100"/>
      <c r="S79" s="100"/>
      <c r="T79" s="101"/>
    </row>
    <row r="80" spans="15:20" ht="15">
      <c r="O80" s="100"/>
      <c r="P80" s="100"/>
      <c r="Q80" s="100"/>
      <c r="R80" s="100"/>
      <c r="S80" s="100"/>
      <c r="T80" s="101"/>
    </row>
    <row r="81" spans="15:20" ht="15">
      <c r="O81" s="100"/>
      <c r="P81" s="100"/>
      <c r="Q81" s="100"/>
      <c r="R81" s="100"/>
      <c r="S81" s="100"/>
      <c r="T81" s="101"/>
    </row>
  </sheetData>
  <printOptions horizontalCentered="1"/>
  <pageMargins left="0.5" right="0.5" top="0.5" bottom="0.25" header="0.25" footer="0.25"/>
  <pageSetup firstPageNumber="1" useFirstPageNumber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48">
      <selection activeCell="D21" activeCellId="4" sqref="D15 D17 D18 D19 D21"/>
    </sheetView>
  </sheetViews>
  <sheetFormatPr defaultColWidth="9.00390625" defaultRowHeight="14.25"/>
  <cols>
    <col min="1" max="1" width="2.875" style="17" customWidth="1"/>
    <col min="2" max="2" width="8.00390625" style="17" customWidth="1"/>
    <col min="3" max="3" width="27.375" style="17" customWidth="1"/>
    <col min="4" max="4" width="11.875" style="32" customWidth="1"/>
    <col min="5" max="5" width="8.125" style="41" customWidth="1"/>
    <col min="6" max="6" width="11.75390625" style="25" customWidth="1"/>
    <col min="7" max="7" width="8.625" style="17" customWidth="1"/>
    <col min="8" max="8" width="10.875" style="17" customWidth="1"/>
    <col min="9" max="16384" width="8.00390625" style="17" customWidth="1"/>
  </cols>
  <sheetData>
    <row r="1" ht="15.75">
      <c r="A1" s="22" t="s">
        <v>40</v>
      </c>
    </row>
    <row r="2" ht="15.75">
      <c r="A2" s="22" t="s">
        <v>81</v>
      </c>
    </row>
    <row r="3" ht="15.75">
      <c r="A3" s="22" t="s">
        <v>171</v>
      </c>
    </row>
    <row r="4" ht="12.75">
      <c r="A4" s="51" t="str">
        <f>'Income Statement'!A4</f>
        <v>These figures have not been audited and should be read in conjunction with the latest audited financial statements</v>
      </c>
    </row>
    <row r="5" spans="1:6" ht="12.75">
      <c r="A5" s="23"/>
      <c r="D5" s="65" t="s">
        <v>9</v>
      </c>
      <c r="F5" s="1" t="s">
        <v>0</v>
      </c>
    </row>
    <row r="6" spans="1:6" ht="12.75">
      <c r="A6" s="23"/>
      <c r="D6" s="65" t="s">
        <v>10</v>
      </c>
      <c r="F6" s="1" t="s">
        <v>6</v>
      </c>
    </row>
    <row r="7" spans="1:6" ht="12.75">
      <c r="A7" s="23"/>
      <c r="D7" s="65" t="s">
        <v>11</v>
      </c>
      <c r="F7" s="1" t="s">
        <v>7</v>
      </c>
    </row>
    <row r="8" spans="1:6" ht="12.75">
      <c r="A8" s="23"/>
      <c r="D8" s="65" t="s">
        <v>5</v>
      </c>
      <c r="F8" s="1" t="s">
        <v>8</v>
      </c>
    </row>
    <row r="9" spans="1:6" ht="12.75">
      <c r="A9" s="24"/>
      <c r="B9" s="25"/>
      <c r="C9" s="25"/>
      <c r="D9" s="86" t="s">
        <v>172</v>
      </c>
      <c r="E9" s="26"/>
      <c r="F9" s="86" t="s">
        <v>164</v>
      </c>
    </row>
    <row r="10" spans="1:6" ht="12.75">
      <c r="A10" s="24"/>
      <c r="B10" s="25"/>
      <c r="C10" s="25"/>
      <c r="D10" s="66"/>
      <c r="E10" s="26"/>
      <c r="F10" s="86"/>
    </row>
    <row r="11" spans="1:6" ht="12.75">
      <c r="A11" s="28"/>
      <c r="B11" s="29"/>
      <c r="C11" s="30"/>
      <c r="D11" s="65" t="s">
        <v>46</v>
      </c>
      <c r="E11" s="31"/>
      <c r="F11" s="27" t="s">
        <v>46</v>
      </c>
    </row>
    <row r="12" spans="1:6" ht="12.75">
      <c r="A12" s="24"/>
      <c r="B12" s="25"/>
      <c r="C12" s="30"/>
      <c r="E12" s="33"/>
      <c r="F12" s="32"/>
    </row>
    <row r="13" spans="1:6" ht="12.75">
      <c r="A13" s="34" t="s">
        <v>50</v>
      </c>
      <c r="B13" s="25"/>
      <c r="C13" s="30"/>
      <c r="E13" s="33"/>
      <c r="F13" s="32"/>
    </row>
    <row r="14" spans="1:6" ht="12.75">
      <c r="A14" s="24"/>
      <c r="B14" s="25"/>
      <c r="C14" s="30"/>
      <c r="E14" s="33"/>
      <c r="F14" s="32"/>
    </row>
    <row r="15" spans="1:6" ht="12.75">
      <c r="A15" s="24"/>
      <c r="B15" s="25" t="s">
        <v>51</v>
      </c>
      <c r="C15" s="30"/>
      <c r="D15" s="53">
        <v>11702419</v>
      </c>
      <c r="E15" s="33"/>
      <c r="F15" s="53">
        <v>11856702</v>
      </c>
    </row>
    <row r="16" spans="1:6" ht="12.75" hidden="1">
      <c r="A16" s="24"/>
      <c r="B16" s="25" t="s">
        <v>43</v>
      </c>
      <c r="C16" s="30"/>
      <c r="D16" s="32">
        <v>0</v>
      </c>
      <c r="E16" s="33"/>
      <c r="F16" s="32">
        <v>0</v>
      </c>
    </row>
    <row r="17" spans="1:6" ht="12.75">
      <c r="A17" s="24"/>
      <c r="B17" s="25" t="s">
        <v>109</v>
      </c>
      <c r="C17" s="30"/>
      <c r="D17" s="53">
        <v>2066800</v>
      </c>
      <c r="E17" s="33"/>
      <c r="F17" s="53">
        <v>2067200</v>
      </c>
    </row>
    <row r="18" spans="1:6" ht="12.75">
      <c r="A18" s="24"/>
      <c r="B18" s="25" t="s">
        <v>155</v>
      </c>
      <c r="C18" s="30"/>
      <c r="D18" s="53">
        <v>2045039</v>
      </c>
      <c r="E18" s="33"/>
      <c r="F18" s="53">
        <v>2051370</v>
      </c>
    </row>
    <row r="19" spans="1:6" ht="12.75">
      <c r="A19" s="24"/>
      <c r="B19" s="25" t="s">
        <v>52</v>
      </c>
      <c r="C19" s="30"/>
      <c r="D19" s="32">
        <v>60000</v>
      </c>
      <c r="E19" s="33"/>
      <c r="F19" s="32">
        <v>60000</v>
      </c>
    </row>
    <row r="20" spans="1:6" ht="12.75" hidden="1">
      <c r="A20" s="24"/>
      <c r="B20" s="25" t="s">
        <v>53</v>
      </c>
      <c r="C20" s="30"/>
      <c r="D20" s="32">
        <v>0</v>
      </c>
      <c r="E20" s="33"/>
      <c r="F20" s="32">
        <v>0</v>
      </c>
    </row>
    <row r="21" spans="1:7" ht="12.75">
      <c r="A21" s="24"/>
      <c r="B21" s="25" t="s">
        <v>87</v>
      </c>
      <c r="C21" s="30"/>
      <c r="D21" s="53">
        <v>6103910</v>
      </c>
      <c r="E21" s="33"/>
      <c r="F21" s="53">
        <v>6143759</v>
      </c>
      <c r="G21" s="54"/>
    </row>
    <row r="22" spans="1:6" ht="17.25" customHeight="1">
      <c r="A22" s="24"/>
      <c r="B22" s="25"/>
      <c r="C22" s="30"/>
      <c r="D22" s="35">
        <f>SUM(D15:D21)</f>
        <v>21978168</v>
      </c>
      <c r="E22" s="33"/>
      <c r="F22" s="35">
        <v>22179031</v>
      </c>
    </row>
    <row r="23" spans="1:6" ht="12.75">
      <c r="A23" s="24"/>
      <c r="B23" s="25"/>
      <c r="C23" s="30"/>
      <c r="E23" s="33"/>
      <c r="F23" s="32"/>
    </row>
    <row r="24" spans="1:6" ht="12.75">
      <c r="A24" s="34" t="s">
        <v>54</v>
      </c>
      <c r="B24" s="25"/>
      <c r="C24" s="25"/>
      <c r="E24" s="33"/>
      <c r="F24" s="32"/>
    </row>
    <row r="25" spans="1:6" ht="12.75">
      <c r="A25" s="24"/>
      <c r="B25" s="25"/>
      <c r="C25" s="25"/>
      <c r="E25" s="33"/>
      <c r="F25" s="32"/>
    </row>
    <row r="26" spans="1:6" ht="15.75" customHeight="1">
      <c r="A26" s="24"/>
      <c r="B26" s="25" t="s">
        <v>55</v>
      </c>
      <c r="C26" s="25"/>
      <c r="D26" s="32">
        <v>5837368</v>
      </c>
      <c r="E26" s="33"/>
      <c r="F26" s="32">
        <v>7419122</v>
      </c>
    </row>
    <row r="27" spans="1:6" ht="15.75" customHeight="1">
      <c r="A27" s="24"/>
      <c r="B27" s="25" t="s">
        <v>56</v>
      </c>
      <c r="C27" s="25"/>
      <c r="D27" s="32">
        <v>11962729</v>
      </c>
      <c r="E27" s="33"/>
      <c r="F27" s="32">
        <v>16760611</v>
      </c>
    </row>
    <row r="28" spans="1:6" ht="15.75" customHeight="1">
      <c r="A28" s="24"/>
      <c r="B28" s="25" t="s">
        <v>57</v>
      </c>
      <c r="C28" s="25"/>
      <c r="D28" s="32">
        <v>7578891</v>
      </c>
      <c r="E28" s="33"/>
      <c r="F28" s="32">
        <v>6817152</v>
      </c>
    </row>
    <row r="29" spans="1:6" ht="15.75" customHeight="1">
      <c r="A29" s="24"/>
      <c r="B29" s="25" t="s">
        <v>58</v>
      </c>
      <c r="C29" s="25"/>
      <c r="D29" s="32">
        <v>32135</v>
      </c>
      <c r="E29" s="33"/>
      <c r="F29" s="32">
        <v>48636</v>
      </c>
    </row>
    <row r="30" spans="1:6" ht="15.75" customHeight="1">
      <c r="A30" s="24"/>
      <c r="B30" s="25" t="s">
        <v>49</v>
      </c>
      <c r="C30" s="25"/>
      <c r="D30" s="32">
        <v>1887873</v>
      </c>
      <c r="E30" s="33"/>
      <c r="F30" s="32">
        <v>657515</v>
      </c>
    </row>
    <row r="31" spans="1:6" ht="15.75" customHeight="1" hidden="1">
      <c r="A31" s="24"/>
      <c r="B31" s="68" t="s">
        <v>117</v>
      </c>
      <c r="C31" s="25"/>
      <c r="D31" s="32">
        <v>0</v>
      </c>
      <c r="E31" s="33"/>
      <c r="F31" s="32">
        <v>0</v>
      </c>
    </row>
    <row r="32" spans="1:6" ht="15.75" customHeight="1">
      <c r="A32" s="24"/>
      <c r="B32" s="25"/>
      <c r="C32" s="25"/>
      <c r="D32" s="35">
        <f>SUM(D26:D31)</f>
        <v>27298996</v>
      </c>
      <c r="E32" s="33"/>
      <c r="F32" s="35">
        <v>31703036</v>
      </c>
    </row>
    <row r="33" spans="1:6" ht="12.75">
      <c r="A33" s="24"/>
      <c r="B33" s="25"/>
      <c r="C33" s="25"/>
      <c r="E33" s="33"/>
      <c r="F33" s="32"/>
    </row>
    <row r="34" spans="1:6" ht="12.75">
      <c r="A34" s="34" t="s">
        <v>59</v>
      </c>
      <c r="B34" s="25"/>
      <c r="C34" s="25"/>
      <c r="E34" s="33"/>
      <c r="F34" s="32"/>
    </row>
    <row r="35" spans="1:6" ht="12.75">
      <c r="A35" s="24"/>
      <c r="B35" s="25"/>
      <c r="C35" s="25"/>
      <c r="E35" s="33"/>
      <c r="F35" s="32"/>
    </row>
    <row r="36" spans="1:6" ht="15.75" customHeight="1">
      <c r="A36" s="24"/>
      <c r="B36" s="25" t="s">
        <v>60</v>
      </c>
      <c r="C36" s="25"/>
      <c r="D36" s="32">
        <v>8998873</v>
      </c>
      <c r="E36" s="33"/>
      <c r="F36" s="32">
        <v>7206980</v>
      </c>
    </row>
    <row r="37" spans="1:6" ht="15.75" customHeight="1">
      <c r="A37" s="24"/>
      <c r="B37" s="25" t="s">
        <v>61</v>
      </c>
      <c r="C37" s="25"/>
      <c r="D37" s="32">
        <v>6588061</v>
      </c>
      <c r="E37" s="33"/>
      <c r="F37" s="32">
        <v>11152642</v>
      </c>
    </row>
    <row r="38" spans="1:6" ht="15.75" customHeight="1">
      <c r="A38" s="24"/>
      <c r="B38" s="25" t="s">
        <v>62</v>
      </c>
      <c r="C38" s="25"/>
      <c r="D38" s="32">
        <v>12708670</v>
      </c>
      <c r="E38" s="33"/>
      <c r="F38" s="32">
        <v>14537843</v>
      </c>
    </row>
    <row r="39" spans="1:7" ht="15.75" customHeight="1">
      <c r="A39" s="24"/>
      <c r="B39" s="25" t="s">
        <v>32</v>
      </c>
      <c r="C39" s="25"/>
      <c r="D39" s="32">
        <v>168534</v>
      </c>
      <c r="E39" s="33"/>
      <c r="F39" s="32">
        <v>170576</v>
      </c>
      <c r="G39" s="54"/>
    </row>
    <row r="40" spans="1:6" ht="15.75" customHeight="1">
      <c r="A40" s="24"/>
      <c r="B40" s="25"/>
      <c r="C40" s="25"/>
      <c r="D40" s="35">
        <f>SUM(D35:D39)</f>
        <v>28464138</v>
      </c>
      <c r="E40" s="33"/>
      <c r="F40" s="35">
        <v>33068041</v>
      </c>
    </row>
    <row r="41" spans="1:6" ht="12.75">
      <c r="A41" s="24"/>
      <c r="B41" s="25"/>
      <c r="C41" s="25"/>
      <c r="D41" s="33"/>
      <c r="E41" s="33"/>
      <c r="F41" s="33"/>
    </row>
    <row r="42" spans="1:6" ht="12.75">
      <c r="A42" s="24"/>
      <c r="B42" s="25"/>
      <c r="C42" s="25"/>
      <c r="E42" s="33"/>
      <c r="F42" s="32"/>
    </row>
    <row r="43" spans="1:6" ht="19.5" customHeight="1">
      <c r="A43" s="34" t="s">
        <v>63</v>
      </c>
      <c r="B43" s="25"/>
      <c r="C43" s="25"/>
      <c r="D43" s="32">
        <f>+D32-D40</f>
        <v>-1165142</v>
      </c>
      <c r="E43" s="33"/>
      <c r="F43" s="36">
        <v>-1365005</v>
      </c>
    </row>
    <row r="44" spans="1:6" ht="17.25" customHeight="1" thickBot="1">
      <c r="A44" s="24"/>
      <c r="B44" s="25"/>
      <c r="C44" s="25"/>
      <c r="D44" s="37">
        <f>+D22+D32-D40</f>
        <v>20813026</v>
      </c>
      <c r="E44" s="33"/>
      <c r="F44" s="37">
        <v>20814026</v>
      </c>
    </row>
    <row r="45" spans="1:6" ht="15.75" customHeight="1">
      <c r="A45" s="24"/>
      <c r="B45" s="25"/>
      <c r="C45" s="25"/>
      <c r="E45" s="33"/>
      <c r="F45" s="32"/>
    </row>
    <row r="46" spans="1:6" ht="15.75" customHeight="1">
      <c r="A46" s="34" t="s">
        <v>64</v>
      </c>
      <c r="B46" s="25"/>
      <c r="C46" s="25"/>
      <c r="D46" s="32">
        <v>0</v>
      </c>
      <c r="E46" s="33"/>
      <c r="F46" s="32">
        <v>0</v>
      </c>
    </row>
    <row r="47" spans="1:6" ht="15.75" customHeight="1">
      <c r="A47" s="34"/>
      <c r="B47" s="25"/>
      <c r="C47" s="25"/>
      <c r="E47" s="33"/>
      <c r="F47" s="32"/>
    </row>
    <row r="48" spans="1:6" ht="15.75" customHeight="1">
      <c r="A48" s="24"/>
      <c r="B48" s="25" t="s">
        <v>65</v>
      </c>
      <c r="C48" s="25"/>
      <c r="D48" s="32">
        <v>41347950</v>
      </c>
      <c r="E48" s="33"/>
      <c r="F48" s="32">
        <v>41347950</v>
      </c>
    </row>
    <row r="49" spans="1:6" ht="15.75" customHeight="1">
      <c r="A49" s="24"/>
      <c r="B49" s="25" t="s">
        <v>4</v>
      </c>
      <c r="C49" s="25"/>
      <c r="D49" s="38">
        <f>+D50-D48</f>
        <v>-23967018</v>
      </c>
      <c r="E49" s="39"/>
      <c r="F49" s="38">
        <v>-23936401</v>
      </c>
    </row>
    <row r="50" spans="1:6" ht="15.75" customHeight="1">
      <c r="A50" s="24"/>
      <c r="B50" s="25" t="s">
        <v>66</v>
      </c>
      <c r="C50" s="25"/>
      <c r="D50" s="53">
        <f>Equity!H34</f>
        <v>17380932</v>
      </c>
      <c r="E50" s="33"/>
      <c r="F50" s="32">
        <v>17411549</v>
      </c>
    </row>
    <row r="51" spans="1:6" ht="15.75" customHeight="1">
      <c r="A51" s="24"/>
      <c r="B51" s="25" t="s">
        <v>67</v>
      </c>
      <c r="C51" s="25"/>
      <c r="D51" s="38">
        <f>+Equity!I34</f>
        <v>357886</v>
      </c>
      <c r="E51" s="39"/>
      <c r="F51" s="87">
        <v>358962</v>
      </c>
    </row>
    <row r="52" spans="1:6" ht="15.75" customHeight="1">
      <c r="A52" s="24"/>
      <c r="B52" s="25" t="s">
        <v>89</v>
      </c>
      <c r="C52" s="25"/>
      <c r="D52" s="40">
        <f>SUM(D50:D51)</f>
        <v>17738818</v>
      </c>
      <c r="E52" s="39"/>
      <c r="F52" s="40">
        <v>17770511</v>
      </c>
    </row>
    <row r="53" spans="1:6" ht="12.75">
      <c r="A53" s="24"/>
      <c r="B53" s="25"/>
      <c r="C53" s="25"/>
      <c r="E53" s="33"/>
      <c r="F53" s="32"/>
    </row>
    <row r="54" spans="1:6" ht="12.75">
      <c r="A54" s="25"/>
      <c r="B54" s="25" t="s">
        <v>68</v>
      </c>
      <c r="C54" s="25"/>
      <c r="D54" s="32">
        <v>62660</v>
      </c>
      <c r="E54" s="33"/>
      <c r="F54" s="32">
        <v>70232</v>
      </c>
    </row>
    <row r="55" spans="1:7" ht="12.75">
      <c r="A55" s="25"/>
      <c r="B55" s="25" t="s">
        <v>116</v>
      </c>
      <c r="C55" s="25"/>
      <c r="D55" s="32">
        <v>1111548</v>
      </c>
      <c r="E55" s="33"/>
      <c r="F55" s="32">
        <v>1073283</v>
      </c>
      <c r="G55" s="61"/>
    </row>
    <row r="56" spans="1:7" ht="12.75">
      <c r="A56" s="25"/>
      <c r="B56" s="68" t="s">
        <v>118</v>
      </c>
      <c r="C56" s="25"/>
      <c r="D56" s="32">
        <v>1900000</v>
      </c>
      <c r="E56" s="33"/>
      <c r="F56" s="32">
        <v>1900000</v>
      </c>
      <c r="G56" s="61"/>
    </row>
    <row r="57" spans="1:6" ht="12.75">
      <c r="A57" s="25"/>
      <c r="B57" s="25"/>
      <c r="C57" s="25"/>
      <c r="D57" s="35">
        <f>SUM(D54:D56)</f>
        <v>3074208</v>
      </c>
      <c r="E57" s="33"/>
      <c r="F57" s="35">
        <v>3043515</v>
      </c>
    </row>
    <row r="58" spans="1:6" ht="12.75">
      <c r="A58" s="25"/>
      <c r="B58" s="25"/>
      <c r="C58" s="25"/>
      <c r="E58" s="33"/>
      <c r="F58" s="32"/>
    </row>
    <row r="59" spans="1:6" ht="13.5" thickBot="1">
      <c r="A59" s="25"/>
      <c r="B59" s="25"/>
      <c r="C59" s="25"/>
      <c r="D59" s="37">
        <f>+D52+D57</f>
        <v>20813026</v>
      </c>
      <c r="E59" s="33"/>
      <c r="F59" s="37">
        <v>20814026</v>
      </c>
    </row>
    <row r="60" spans="1:6" ht="12.75">
      <c r="A60" s="25"/>
      <c r="B60" s="25"/>
      <c r="C60" s="25"/>
      <c r="E60" s="33"/>
      <c r="F60" s="32"/>
    </row>
    <row r="61" spans="1:6" ht="12.75">
      <c r="A61" s="25"/>
      <c r="B61" s="25"/>
      <c r="C61" s="25"/>
      <c r="E61" s="33"/>
      <c r="F61" s="32"/>
    </row>
    <row r="62" spans="1:6" ht="12.75">
      <c r="A62" s="25"/>
      <c r="B62" s="25"/>
      <c r="C62" s="25"/>
      <c r="E62" s="33"/>
      <c r="F62" s="32"/>
    </row>
    <row r="63" spans="1:6" ht="12.75">
      <c r="A63" s="25"/>
      <c r="B63" s="25"/>
      <c r="C63" s="25"/>
      <c r="E63" s="33"/>
      <c r="F63" s="32"/>
    </row>
    <row r="64" spans="1:6" ht="12.75">
      <c r="A64" s="25"/>
      <c r="B64" s="25"/>
      <c r="C64" s="25"/>
      <c r="E64" s="33"/>
      <c r="F64" s="32"/>
    </row>
    <row r="65" spans="1:6" ht="12.75">
      <c r="A65" s="25"/>
      <c r="B65" s="25"/>
      <c r="C65" s="25"/>
      <c r="E65" s="33"/>
      <c r="F65" s="32"/>
    </row>
    <row r="66" spans="1:6" ht="12.75">
      <c r="A66" s="25"/>
      <c r="B66" s="25"/>
      <c r="C66" s="25"/>
      <c r="E66" s="33"/>
      <c r="F66" s="32"/>
    </row>
    <row r="67" spans="1:6" ht="12.75">
      <c r="A67" s="25"/>
      <c r="B67" s="25"/>
      <c r="C67" s="25"/>
      <c r="D67" s="32">
        <f>+D44-D59</f>
        <v>0</v>
      </c>
      <c r="F67" s="42">
        <v>0</v>
      </c>
    </row>
    <row r="68" spans="1:3" ht="12.75">
      <c r="A68" s="25"/>
      <c r="B68" s="25"/>
      <c r="C68" s="25"/>
    </row>
    <row r="69" spans="1:3" ht="12.75">
      <c r="A69" s="25"/>
      <c r="B69" s="25"/>
      <c r="C69" s="25"/>
    </row>
    <row r="70" spans="1:6" ht="12.75">
      <c r="A70" s="25"/>
      <c r="B70" s="25"/>
      <c r="C70" s="25" t="s">
        <v>114</v>
      </c>
      <c r="D70" s="32">
        <f>D22+D32</f>
        <v>49277164</v>
      </c>
      <c r="F70" s="25">
        <v>53882067</v>
      </c>
    </row>
    <row r="71" spans="1:3" ht="12.75">
      <c r="A71" s="25"/>
      <c r="B71" s="25"/>
      <c r="C71" s="25"/>
    </row>
    <row r="72" spans="1:3" ht="12.75">
      <c r="A72" s="25"/>
      <c r="B72" s="25"/>
      <c r="C72" s="25"/>
    </row>
    <row r="73" spans="1:3" ht="12.75">
      <c r="A73" s="25"/>
      <c r="B73" s="25"/>
      <c r="C73" s="25"/>
    </row>
    <row r="74" spans="1:3" ht="12.75">
      <c r="A74" s="25"/>
      <c r="B74" s="25"/>
      <c r="C74" s="25"/>
    </row>
    <row r="75" spans="1:3" ht="12.75">
      <c r="A75" s="25"/>
      <c r="B75" s="25"/>
      <c r="C75" s="25"/>
    </row>
    <row r="76" spans="1:3" ht="12.75">
      <c r="A76" s="25"/>
      <c r="B76" s="25"/>
      <c r="C76" s="25"/>
    </row>
    <row r="77" spans="1:3" ht="12.75">
      <c r="A77" s="25"/>
      <c r="B77" s="25"/>
      <c r="C77" s="25"/>
    </row>
    <row r="78" spans="1:3" ht="12.75">
      <c r="A78" s="25"/>
      <c r="B78" s="25"/>
      <c r="C78" s="25"/>
    </row>
    <row r="79" spans="1:3" ht="12.75">
      <c r="A79" s="25"/>
      <c r="B79" s="25"/>
      <c r="C79" s="25"/>
    </row>
  </sheetData>
  <printOptions/>
  <pageMargins left="0.75" right="0.75" top="0.5" bottom="0.2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31" sqref="B31"/>
    </sheetView>
  </sheetViews>
  <sheetFormatPr defaultColWidth="9.00390625" defaultRowHeight="14.25"/>
  <cols>
    <col min="1" max="1" width="8.00390625" style="17" customWidth="1"/>
    <col min="2" max="2" width="40.25390625" style="17" customWidth="1"/>
    <col min="3" max="3" width="10.875" style="17" customWidth="1"/>
    <col min="4" max="4" width="11.375" style="17" customWidth="1"/>
    <col min="5" max="5" width="11.00390625" style="17" customWidth="1"/>
    <col min="6" max="6" width="9.875" style="17" customWidth="1"/>
    <col min="7" max="7" width="12.625" style="17" customWidth="1"/>
    <col min="8" max="8" width="11.25390625" style="17" customWidth="1"/>
    <col min="9" max="9" width="9.125" style="17" customWidth="1"/>
    <col min="10" max="10" width="11.50390625" style="48" customWidth="1"/>
    <col min="11" max="16384" width="8.00390625" style="17" customWidth="1"/>
  </cols>
  <sheetData>
    <row r="1" spans="1:5" ht="15.75">
      <c r="A1" s="60" t="str">
        <f>+Cashflow!A1</f>
        <v>FEDERAL FURNITURE HOLDINGS (M) BERHAD</v>
      </c>
      <c r="B1" s="60"/>
      <c r="C1" s="60"/>
      <c r="D1" s="60"/>
      <c r="E1" s="60"/>
    </row>
    <row r="2" ht="15.75">
      <c r="A2" s="43" t="s">
        <v>83</v>
      </c>
    </row>
    <row r="3" spans="1:8" ht="15.75">
      <c r="A3" s="44" t="str">
        <f>Cashflow!A3</f>
        <v>FOR THE PERIOD ENDED 31 MARCH 2008</v>
      </c>
      <c r="C3" s="45"/>
      <c r="D3" s="45"/>
      <c r="E3" s="45"/>
      <c r="F3" s="45"/>
      <c r="G3" s="45"/>
      <c r="H3" s="45"/>
    </row>
    <row r="4" spans="1:8" ht="12.75">
      <c r="A4" s="17" t="str">
        <f>Cashflow!A4</f>
        <v>These figures have not been audited and should be read in conjunction with the latest audited financial statements</v>
      </c>
      <c r="C4" s="45"/>
      <c r="D4" s="45"/>
      <c r="E4" s="45"/>
      <c r="F4" s="45"/>
      <c r="G4" s="45"/>
      <c r="H4" s="45"/>
    </row>
    <row r="5" spans="3:8" ht="12.75">
      <c r="C5" s="45"/>
      <c r="D5" s="45"/>
      <c r="E5" s="45"/>
      <c r="F5" s="45"/>
      <c r="G5" s="45"/>
      <c r="H5" s="45"/>
    </row>
    <row r="6" spans="3:8" ht="12.75">
      <c r="C6" s="45"/>
      <c r="D6" s="45"/>
      <c r="E6" s="45"/>
      <c r="F6" s="45"/>
      <c r="G6" s="45"/>
      <c r="H6" s="45"/>
    </row>
    <row r="7" spans="3:8" ht="12.75">
      <c r="C7" s="143" t="s">
        <v>94</v>
      </c>
      <c r="D7" s="143"/>
      <c r="E7" s="143"/>
      <c r="F7" s="143"/>
      <c r="G7" s="143"/>
      <c r="H7" s="143"/>
    </row>
    <row r="8" spans="3:8" ht="12.75">
      <c r="C8" s="27"/>
      <c r="D8" s="46" t="s">
        <v>86</v>
      </c>
      <c r="E8" s="47"/>
      <c r="F8" s="47"/>
      <c r="G8" s="27" t="s">
        <v>95</v>
      </c>
      <c r="H8" s="27"/>
    </row>
    <row r="9" spans="3:8" ht="12.75">
      <c r="C9" s="27"/>
      <c r="D9" s="27"/>
      <c r="E9" s="27"/>
      <c r="F9" s="27" t="s">
        <v>70</v>
      </c>
      <c r="G9" s="27"/>
      <c r="H9" s="27"/>
    </row>
    <row r="10" spans="3:10" ht="12.75">
      <c r="C10" s="27" t="s">
        <v>71</v>
      </c>
      <c r="D10" s="27" t="s">
        <v>71</v>
      </c>
      <c r="E10" s="27" t="s">
        <v>72</v>
      </c>
      <c r="F10" s="27" t="s">
        <v>73</v>
      </c>
      <c r="G10" s="27" t="s">
        <v>74</v>
      </c>
      <c r="H10" s="27"/>
      <c r="I10" s="27" t="s">
        <v>96</v>
      </c>
      <c r="J10" s="65" t="s">
        <v>79</v>
      </c>
    </row>
    <row r="11" spans="3:10" ht="12.75">
      <c r="C11" s="27" t="s">
        <v>75</v>
      </c>
      <c r="D11" s="27" t="s">
        <v>76</v>
      </c>
      <c r="E11" s="27" t="s">
        <v>77</v>
      </c>
      <c r="F11" s="27" t="s">
        <v>77</v>
      </c>
      <c r="G11" s="27" t="s">
        <v>78</v>
      </c>
      <c r="H11" s="27" t="s">
        <v>79</v>
      </c>
      <c r="I11" s="27" t="s">
        <v>97</v>
      </c>
      <c r="J11" s="65" t="s">
        <v>98</v>
      </c>
    </row>
    <row r="12" spans="3:10" ht="12.75">
      <c r="C12" s="27" t="s">
        <v>46</v>
      </c>
      <c r="D12" s="27" t="s">
        <v>46</v>
      </c>
      <c r="E12" s="27" t="s">
        <v>46</v>
      </c>
      <c r="F12" s="27" t="s">
        <v>46</v>
      </c>
      <c r="G12" s="27" t="s">
        <v>46</v>
      </c>
      <c r="H12" s="27" t="s">
        <v>46</v>
      </c>
      <c r="I12" s="27" t="s">
        <v>46</v>
      </c>
      <c r="J12" s="65" t="s">
        <v>46</v>
      </c>
    </row>
    <row r="13" spans="3:8" ht="12.75">
      <c r="C13" s="45"/>
      <c r="D13" s="45"/>
      <c r="E13" s="45"/>
      <c r="F13" s="45"/>
      <c r="G13" s="45"/>
      <c r="H13" s="45"/>
    </row>
    <row r="14" spans="1:10" ht="12.75">
      <c r="A14" s="25" t="s">
        <v>119</v>
      </c>
      <c r="C14" s="48">
        <v>13840750</v>
      </c>
      <c r="D14" s="48">
        <v>0</v>
      </c>
      <c r="E14" s="48">
        <v>39690423</v>
      </c>
      <c r="F14" s="48">
        <v>19578</v>
      </c>
      <c r="G14" s="48">
        <v>-71919943</v>
      </c>
      <c r="H14" s="48">
        <f>SUM(C14:G14)</f>
        <v>-18369192</v>
      </c>
      <c r="I14" s="48">
        <v>333377</v>
      </c>
      <c r="J14" s="48">
        <f>SUM(H14:I14)</f>
        <v>-18035815</v>
      </c>
    </row>
    <row r="15" spans="1:9" ht="12.75">
      <c r="A15" s="25"/>
      <c r="C15" s="48"/>
      <c r="D15" s="48"/>
      <c r="E15" s="48"/>
      <c r="F15" s="48"/>
      <c r="G15" s="48"/>
      <c r="H15" s="48"/>
      <c r="I15" s="48"/>
    </row>
    <row r="16" spans="1:10" ht="12.75">
      <c r="A16" s="25" t="s">
        <v>176</v>
      </c>
      <c r="C16" s="48">
        <v>0</v>
      </c>
      <c r="D16" s="48">
        <v>0</v>
      </c>
      <c r="E16" s="48">
        <v>0</v>
      </c>
      <c r="F16" s="48">
        <v>0</v>
      </c>
      <c r="G16" s="48">
        <v>22158595</v>
      </c>
      <c r="H16" s="48">
        <f>SUM(C16:G16)</f>
        <v>22158595</v>
      </c>
      <c r="I16" s="48">
        <v>25585</v>
      </c>
      <c r="J16" s="48">
        <f>SUM(H16:I16)</f>
        <v>22184180</v>
      </c>
    </row>
    <row r="17" spans="1:9" ht="12.75">
      <c r="A17" s="25"/>
      <c r="C17" s="48"/>
      <c r="D17" s="48"/>
      <c r="E17" s="48"/>
      <c r="F17" s="48"/>
      <c r="G17" s="48"/>
      <c r="H17" s="48"/>
      <c r="I17" s="48"/>
    </row>
    <row r="18" spans="1:10" ht="12.75">
      <c r="A18" s="25" t="s">
        <v>174</v>
      </c>
      <c r="C18" s="48">
        <v>0</v>
      </c>
      <c r="D18" s="48">
        <v>0</v>
      </c>
      <c r="E18" s="48">
        <v>-22153328</v>
      </c>
      <c r="F18" s="48">
        <v>0</v>
      </c>
      <c r="G18" s="48">
        <f>-E18</f>
        <v>22153328</v>
      </c>
      <c r="H18" s="48">
        <f>SUM(C18:G18)</f>
        <v>0</v>
      </c>
      <c r="I18" s="48">
        <v>0</v>
      </c>
      <c r="J18" s="48">
        <f>SUM(H18:I18)</f>
        <v>0</v>
      </c>
    </row>
    <row r="19" spans="1:9" ht="12.75">
      <c r="A19" s="25"/>
      <c r="C19" s="48"/>
      <c r="D19" s="48"/>
      <c r="E19" s="48"/>
      <c r="F19" s="48"/>
      <c r="G19" s="48"/>
      <c r="H19" s="48"/>
      <c r="I19" s="48"/>
    </row>
    <row r="20" spans="1:10" ht="12.75">
      <c r="A20" s="25" t="s">
        <v>175</v>
      </c>
      <c r="C20" s="48">
        <v>0</v>
      </c>
      <c r="D20" s="48">
        <v>0</v>
      </c>
      <c r="E20" s="48">
        <v>-17325995</v>
      </c>
      <c r="F20" s="48">
        <v>0</v>
      </c>
      <c r="G20" s="48">
        <v>0</v>
      </c>
      <c r="H20" s="48">
        <f>SUM(C20:G20)</f>
        <v>-17325995</v>
      </c>
      <c r="I20" s="48">
        <v>0</v>
      </c>
      <c r="J20" s="48">
        <f>SUM(H20:I20)</f>
        <v>-17325995</v>
      </c>
    </row>
    <row r="21" spans="1:9" ht="12.75">
      <c r="A21" s="25"/>
      <c r="C21" s="48"/>
      <c r="D21" s="48"/>
      <c r="E21" s="48"/>
      <c r="F21" s="48"/>
      <c r="G21" s="48"/>
      <c r="H21" s="48">
        <f>SUM(C21:G21)</f>
        <v>0</v>
      </c>
      <c r="I21" s="48"/>
    </row>
    <row r="22" spans="1:10" ht="12.75">
      <c r="A22" s="25" t="s">
        <v>120</v>
      </c>
      <c r="C22" s="48">
        <v>27507200</v>
      </c>
      <c r="D22" s="48">
        <v>5802880</v>
      </c>
      <c r="E22" s="48">
        <v>0</v>
      </c>
      <c r="F22" s="48">
        <v>0</v>
      </c>
      <c r="G22" s="48">
        <v>0</v>
      </c>
      <c r="H22" s="48">
        <f>SUM(C22:G22)</f>
        <v>33310080</v>
      </c>
      <c r="I22" s="48">
        <v>0</v>
      </c>
      <c r="J22" s="48">
        <f>SUM(H22:I22)</f>
        <v>33310080</v>
      </c>
    </row>
    <row r="23" spans="1:9" ht="12.75">
      <c r="A23" s="25"/>
      <c r="C23" s="48"/>
      <c r="D23" s="48"/>
      <c r="E23" s="48"/>
      <c r="F23" s="48"/>
      <c r="G23" s="48"/>
      <c r="H23" s="48"/>
      <c r="I23" s="48"/>
    </row>
    <row r="24" spans="1:10" ht="12.75">
      <c r="A24" s="25" t="s">
        <v>121</v>
      </c>
      <c r="C24" s="48">
        <v>0</v>
      </c>
      <c r="D24" s="48">
        <v>-2361939</v>
      </c>
      <c r="E24" s="48">
        <v>0</v>
      </c>
      <c r="F24" s="48">
        <v>0</v>
      </c>
      <c r="G24" s="48">
        <v>0</v>
      </c>
      <c r="H24" s="48">
        <f>SUM(C24:G24)</f>
        <v>-2361939</v>
      </c>
      <c r="I24" s="48">
        <v>0</v>
      </c>
      <c r="J24" s="48">
        <f>SUM(H24:I24)</f>
        <v>-2361939</v>
      </c>
    </row>
    <row r="25" spans="1:9" ht="12.75">
      <c r="A25" s="25"/>
      <c r="C25" s="48"/>
      <c r="D25" s="48"/>
      <c r="E25" s="48"/>
      <c r="F25" s="48"/>
      <c r="G25" s="48"/>
      <c r="H25" s="48"/>
      <c r="I25" s="48"/>
    </row>
    <row r="26" spans="1:10" ht="13.5" thickBot="1">
      <c r="A26" s="25" t="s">
        <v>165</v>
      </c>
      <c r="C26" s="49">
        <f aca="true" t="shared" si="0" ref="C26:J26">SUM(C14:C25)</f>
        <v>41347950</v>
      </c>
      <c r="D26" s="49">
        <f t="shared" si="0"/>
        <v>3440941</v>
      </c>
      <c r="E26" s="49">
        <f t="shared" si="0"/>
        <v>211100</v>
      </c>
      <c r="F26" s="49">
        <f t="shared" si="0"/>
        <v>19578</v>
      </c>
      <c r="G26" s="49">
        <f t="shared" si="0"/>
        <v>-27608020</v>
      </c>
      <c r="H26" s="49">
        <f t="shared" si="0"/>
        <v>17411549</v>
      </c>
      <c r="I26" s="49">
        <f t="shared" si="0"/>
        <v>358962</v>
      </c>
      <c r="J26" s="49">
        <f t="shared" si="0"/>
        <v>17770511</v>
      </c>
    </row>
    <row r="27" spans="3:9" ht="12.75">
      <c r="C27" s="48"/>
      <c r="D27" s="48"/>
      <c r="E27" s="48"/>
      <c r="F27" s="48"/>
      <c r="G27" s="48"/>
      <c r="H27" s="48"/>
      <c r="I27" s="48"/>
    </row>
    <row r="28" spans="3:9" ht="12.75">
      <c r="C28" s="48"/>
      <c r="D28" s="48"/>
      <c r="E28" s="48"/>
      <c r="F28" s="48"/>
      <c r="G28" s="48"/>
      <c r="H28" s="48"/>
      <c r="I28" s="48"/>
    </row>
    <row r="29" spans="1:10" ht="12.75">
      <c r="A29" s="25" t="s">
        <v>173</v>
      </c>
      <c r="C29" s="48">
        <f>C26</f>
        <v>41347950</v>
      </c>
      <c r="D29" s="48">
        <f aca="true" t="shared" si="1" ref="D29:I29">D26</f>
        <v>3440941</v>
      </c>
      <c r="E29" s="48">
        <f t="shared" si="1"/>
        <v>211100</v>
      </c>
      <c r="F29" s="48">
        <f t="shared" si="1"/>
        <v>19578</v>
      </c>
      <c r="G29" s="48">
        <f t="shared" si="1"/>
        <v>-27608020</v>
      </c>
      <c r="H29" s="48">
        <f>SUM(C29:G29)</f>
        <v>17411549</v>
      </c>
      <c r="I29" s="48">
        <f t="shared" si="1"/>
        <v>358962</v>
      </c>
      <c r="J29" s="48">
        <f>SUM(H29:I29)</f>
        <v>17770511</v>
      </c>
    </row>
    <row r="30" spans="1:9" ht="12.75">
      <c r="A30" s="25"/>
      <c r="C30" s="48"/>
      <c r="D30" s="48"/>
      <c r="E30" s="48"/>
      <c r="F30" s="48"/>
      <c r="G30" s="48"/>
      <c r="H30" s="48"/>
      <c r="I30" s="48"/>
    </row>
    <row r="31" spans="1:10" ht="12.75">
      <c r="A31" s="25" t="s">
        <v>80</v>
      </c>
      <c r="C31" s="48">
        <v>0</v>
      </c>
      <c r="D31" s="48">
        <v>0</v>
      </c>
      <c r="E31" s="48">
        <v>0</v>
      </c>
      <c r="F31" s="48">
        <v>0</v>
      </c>
      <c r="G31" s="48">
        <v>-30617</v>
      </c>
      <c r="H31" s="48">
        <f>SUM(C31:G31)</f>
        <v>-30617</v>
      </c>
      <c r="I31" s="48">
        <v>-1076</v>
      </c>
      <c r="J31" s="48">
        <f>SUM(H31:I31)</f>
        <v>-31693</v>
      </c>
    </row>
    <row r="32" spans="1:9" ht="12.75">
      <c r="A32" s="25"/>
      <c r="C32" s="48"/>
      <c r="D32" s="48"/>
      <c r="E32" s="48"/>
      <c r="F32" s="48"/>
      <c r="G32" s="48"/>
      <c r="H32" s="48"/>
      <c r="I32" s="48"/>
    </row>
    <row r="33" spans="3:9" ht="12.75">
      <c r="C33" s="48"/>
      <c r="D33" s="48"/>
      <c r="E33" s="48"/>
      <c r="F33" s="48"/>
      <c r="G33" s="48"/>
      <c r="H33" s="48"/>
      <c r="I33" s="48"/>
    </row>
    <row r="34" spans="1:10" ht="13.5" thickBot="1">
      <c r="A34" s="25" t="s">
        <v>171</v>
      </c>
      <c r="C34" s="49">
        <f>SUM(C29:C33)</f>
        <v>41347950</v>
      </c>
      <c r="D34" s="49">
        <f aca="true" t="shared" si="2" ref="D34:J34">SUM(D29:D33)</f>
        <v>3440941</v>
      </c>
      <c r="E34" s="49">
        <f t="shared" si="2"/>
        <v>211100</v>
      </c>
      <c r="F34" s="49">
        <f t="shared" si="2"/>
        <v>19578</v>
      </c>
      <c r="G34" s="49">
        <f t="shared" si="2"/>
        <v>-27638637</v>
      </c>
      <c r="H34" s="49">
        <f t="shared" si="2"/>
        <v>17380932</v>
      </c>
      <c r="I34" s="49">
        <f t="shared" si="2"/>
        <v>357886</v>
      </c>
      <c r="J34" s="49">
        <f t="shared" si="2"/>
        <v>17738818</v>
      </c>
    </row>
    <row r="35" ht="12.75">
      <c r="G35" s="54"/>
    </row>
    <row r="36" spans="5:7" ht="12.75">
      <c r="E36" s="54"/>
      <c r="G36" s="54"/>
    </row>
  </sheetData>
  <mergeCells count="1">
    <mergeCell ref="C7:H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workbookViewId="0" topLeftCell="A22">
      <selection activeCell="C9" sqref="C9"/>
    </sheetView>
  </sheetViews>
  <sheetFormatPr defaultColWidth="9.00390625" defaultRowHeight="14.25"/>
  <cols>
    <col min="1" max="1" width="3.375" style="21" customWidth="1"/>
    <col min="2" max="2" width="4.00390625" style="21" customWidth="1"/>
    <col min="3" max="3" width="46.00390625" style="21" bestFit="1" customWidth="1"/>
    <col min="4" max="4" width="12.50390625" style="21" customWidth="1"/>
    <col min="5" max="5" width="7.625" style="21" customWidth="1"/>
    <col min="6" max="6" width="14.50390625" style="21" customWidth="1"/>
    <col min="7" max="16384" width="8.00390625" style="21" customWidth="1"/>
  </cols>
  <sheetData>
    <row r="1" spans="1:6" ht="12">
      <c r="A1" s="14" t="s">
        <v>40</v>
      </c>
      <c r="B1" s="15"/>
      <c r="C1" s="15"/>
      <c r="D1" s="16"/>
      <c r="E1" s="16"/>
      <c r="F1" s="16"/>
    </row>
    <row r="2" spans="1:6" ht="12">
      <c r="A2" s="14" t="s">
        <v>82</v>
      </c>
      <c r="B2" s="15"/>
      <c r="C2" s="15"/>
      <c r="D2" s="16"/>
      <c r="E2" s="16"/>
      <c r="F2" s="16"/>
    </row>
    <row r="3" spans="1:6" ht="12">
      <c r="A3" s="71" t="s">
        <v>177</v>
      </c>
      <c r="B3" s="15"/>
      <c r="C3" s="15"/>
      <c r="D3" s="16"/>
      <c r="E3" s="16"/>
      <c r="F3" s="16"/>
    </row>
    <row r="4" spans="1:6" ht="12">
      <c r="A4" s="14" t="str">
        <f>'Bal Sheet'!A4</f>
        <v>These figures have not been audited and should be read in conjunction with the latest audited financial statements</v>
      </c>
      <c r="B4" s="15"/>
      <c r="C4" s="15"/>
      <c r="D4" s="16"/>
      <c r="E4" s="16"/>
      <c r="F4" s="16"/>
    </row>
    <row r="5" spans="1:6" ht="12">
      <c r="A5" s="15"/>
      <c r="B5" s="15"/>
      <c r="C5" s="15"/>
      <c r="D5" s="18" t="s">
        <v>44</v>
      </c>
      <c r="E5" s="18"/>
      <c r="F5" s="18" t="s">
        <v>45</v>
      </c>
    </row>
    <row r="6" spans="1:6" ht="12">
      <c r="A6" s="15"/>
      <c r="B6" s="15"/>
      <c r="C6" s="15"/>
      <c r="D6" s="19">
        <f>'Income Statement'!J11</f>
        <v>39538</v>
      </c>
      <c r="E6" s="19"/>
      <c r="F6" s="98" t="s">
        <v>178</v>
      </c>
    </row>
    <row r="7" spans="1:6" ht="12">
      <c r="A7" s="15"/>
      <c r="B7" s="15"/>
      <c r="C7" s="15"/>
      <c r="D7" s="18" t="s">
        <v>46</v>
      </c>
      <c r="E7" s="18"/>
      <c r="F7" s="18" t="s">
        <v>46</v>
      </c>
    </row>
    <row r="8" spans="1:6" ht="12" hidden="1">
      <c r="A8" s="15"/>
      <c r="B8" s="15"/>
      <c r="C8" s="15"/>
      <c r="D8" s="20"/>
      <c r="E8" s="20"/>
      <c r="F8" s="20"/>
    </row>
    <row r="9" spans="1:6" ht="12">
      <c r="A9" s="14" t="s">
        <v>47</v>
      </c>
      <c r="B9" s="15"/>
      <c r="C9" s="15"/>
      <c r="D9" s="16"/>
      <c r="E9" s="16"/>
      <c r="F9" s="16"/>
    </row>
    <row r="10" spans="1:6" ht="12">
      <c r="A10" s="15"/>
      <c r="B10" s="15"/>
      <c r="C10" s="15"/>
      <c r="D10" s="16"/>
      <c r="E10" s="16"/>
      <c r="F10" s="16"/>
    </row>
    <row r="11" spans="1:7" ht="12">
      <c r="A11" s="15"/>
      <c r="B11" s="72" t="s">
        <v>179</v>
      </c>
      <c r="C11" s="73"/>
      <c r="D11" s="74">
        <v>46423</v>
      </c>
      <c r="E11" s="73"/>
      <c r="F11" s="74">
        <v>23159875</v>
      </c>
      <c r="G11" s="75"/>
    </row>
    <row r="12" spans="1:7" ht="12">
      <c r="A12" s="15"/>
      <c r="B12" s="72" t="s">
        <v>122</v>
      </c>
      <c r="C12" s="73"/>
      <c r="D12" s="74"/>
      <c r="E12" s="73"/>
      <c r="F12" s="74"/>
      <c r="G12" s="75"/>
    </row>
    <row r="13" spans="1:7" ht="12">
      <c r="A13" s="15"/>
      <c r="B13" s="72" t="s">
        <v>123</v>
      </c>
      <c r="C13" s="73"/>
      <c r="D13" s="74">
        <v>0</v>
      </c>
      <c r="E13" s="73"/>
      <c r="F13" s="74">
        <v>0</v>
      </c>
      <c r="G13" s="75"/>
    </row>
    <row r="14" spans="1:7" ht="12">
      <c r="A14" s="15"/>
      <c r="B14" s="72" t="s">
        <v>124</v>
      </c>
      <c r="C14" s="73"/>
      <c r="D14" s="74">
        <v>0</v>
      </c>
      <c r="E14" s="73"/>
      <c r="F14" s="74">
        <v>0</v>
      </c>
      <c r="G14" s="75"/>
    </row>
    <row r="15" spans="1:7" ht="12">
      <c r="A15" s="15"/>
      <c r="B15" s="72" t="s">
        <v>180</v>
      </c>
      <c r="C15" s="73"/>
      <c r="D15" s="74">
        <v>-5687</v>
      </c>
      <c r="E15" s="73"/>
      <c r="F15" s="74">
        <v>1718511</v>
      </c>
      <c r="G15" s="75"/>
    </row>
    <row r="16" spans="1:7" ht="12">
      <c r="A16" s="15"/>
      <c r="B16" s="72" t="s">
        <v>156</v>
      </c>
      <c r="C16" s="73"/>
      <c r="D16" s="74">
        <v>0</v>
      </c>
      <c r="E16" s="73"/>
      <c r="F16" s="74">
        <v>292394</v>
      </c>
      <c r="G16" s="75"/>
    </row>
    <row r="17" spans="1:7" ht="12">
      <c r="A17" s="15"/>
      <c r="B17" s="72" t="s">
        <v>125</v>
      </c>
      <c r="C17" s="73"/>
      <c r="D17" s="74">
        <v>257123</v>
      </c>
      <c r="E17" s="73"/>
      <c r="F17" s="74">
        <v>1188972</v>
      </c>
      <c r="G17" s="75"/>
    </row>
    <row r="18" spans="1:7" ht="12">
      <c r="A18" s="15"/>
      <c r="B18" s="72" t="s">
        <v>126</v>
      </c>
      <c r="C18" s="73"/>
      <c r="D18" s="74"/>
      <c r="E18" s="73"/>
      <c r="F18" s="74"/>
      <c r="G18" s="75"/>
    </row>
    <row r="19" spans="1:7" ht="12">
      <c r="A19" s="15"/>
      <c r="B19" s="72" t="s">
        <v>127</v>
      </c>
      <c r="C19" s="73"/>
      <c r="D19" s="74">
        <v>0</v>
      </c>
      <c r="E19" s="73"/>
      <c r="F19" s="74">
        <v>0</v>
      </c>
      <c r="G19" s="75"/>
    </row>
    <row r="20" spans="1:7" ht="12">
      <c r="A20" s="15"/>
      <c r="B20" s="72" t="s">
        <v>181</v>
      </c>
      <c r="C20" s="73"/>
      <c r="D20" s="74">
        <v>17314</v>
      </c>
      <c r="E20" s="73"/>
      <c r="F20" s="74">
        <v>-13397</v>
      </c>
      <c r="G20" s="75"/>
    </row>
    <row r="21" spans="1:7" ht="12">
      <c r="A21" s="15"/>
      <c r="B21" s="72" t="s">
        <v>128</v>
      </c>
      <c r="C21" s="73"/>
      <c r="D21" s="74">
        <v>0</v>
      </c>
      <c r="E21" s="73"/>
      <c r="F21" s="74">
        <v>507</v>
      </c>
      <c r="G21" s="75"/>
    </row>
    <row r="22" spans="1:7" ht="12">
      <c r="A22" s="15"/>
      <c r="B22" s="72" t="s">
        <v>129</v>
      </c>
      <c r="C22" s="73"/>
      <c r="D22" s="74">
        <v>0</v>
      </c>
      <c r="E22" s="73"/>
      <c r="F22" s="74">
        <v>603</v>
      </c>
      <c r="G22" s="75"/>
    </row>
    <row r="23" spans="1:7" ht="12">
      <c r="A23" s="15"/>
      <c r="B23" s="72" t="s">
        <v>184</v>
      </c>
      <c r="C23" s="73"/>
      <c r="D23" s="74">
        <v>0</v>
      </c>
      <c r="E23" s="73"/>
      <c r="F23" s="74">
        <v>-126636</v>
      </c>
      <c r="G23" s="75"/>
    </row>
    <row r="24" spans="1:7" ht="12">
      <c r="A24" s="15"/>
      <c r="B24" s="72" t="s">
        <v>142</v>
      </c>
      <c r="C24" s="73"/>
      <c r="D24" s="74">
        <v>0</v>
      </c>
      <c r="E24" s="73"/>
      <c r="F24" s="74">
        <v>0</v>
      </c>
      <c r="G24" s="75"/>
    </row>
    <row r="25" spans="1:7" ht="12">
      <c r="A25" s="15"/>
      <c r="B25" s="72" t="s">
        <v>182</v>
      </c>
      <c r="C25" s="73"/>
      <c r="D25" s="74">
        <v>16501</v>
      </c>
      <c r="E25" s="73"/>
      <c r="F25" s="74">
        <v>1183858</v>
      </c>
      <c r="G25" s="75"/>
    </row>
    <row r="26" spans="1:7" ht="12">
      <c r="A26" s="15"/>
      <c r="B26" s="72" t="s">
        <v>143</v>
      </c>
      <c r="C26" s="73"/>
      <c r="D26" s="74">
        <v>0</v>
      </c>
      <c r="E26" s="73"/>
      <c r="F26" s="74">
        <v>-1961807</v>
      </c>
      <c r="G26" s="75"/>
    </row>
    <row r="27" spans="1:7" ht="12">
      <c r="A27" s="15"/>
      <c r="B27" s="72" t="s">
        <v>183</v>
      </c>
      <c r="C27" s="73"/>
      <c r="D27" s="74">
        <v>-568</v>
      </c>
      <c r="E27" s="73"/>
      <c r="F27" s="74">
        <v>0</v>
      </c>
      <c r="G27" s="75"/>
    </row>
    <row r="28" spans="1:7" ht="12">
      <c r="A28" s="15"/>
      <c r="B28" s="72" t="s">
        <v>146</v>
      </c>
      <c r="C28" s="73"/>
      <c r="D28" s="74">
        <v>0</v>
      </c>
      <c r="E28" s="73"/>
      <c r="F28" s="74">
        <v>0</v>
      </c>
      <c r="G28" s="75"/>
    </row>
    <row r="29" spans="1:7" ht="12">
      <c r="A29" s="15"/>
      <c r="B29" s="72" t="s">
        <v>130</v>
      </c>
      <c r="C29" s="73"/>
      <c r="D29" s="74">
        <v>0</v>
      </c>
      <c r="E29" s="73"/>
      <c r="F29" s="74">
        <v>0</v>
      </c>
      <c r="G29" s="75"/>
    </row>
    <row r="30" spans="1:7" ht="12">
      <c r="A30" s="15"/>
      <c r="B30" s="72" t="s">
        <v>185</v>
      </c>
      <c r="C30" s="73"/>
      <c r="D30" s="75">
        <v>0</v>
      </c>
      <c r="E30" s="73"/>
      <c r="F30" s="74">
        <v>-29598323</v>
      </c>
      <c r="G30" s="75"/>
    </row>
    <row r="31" spans="1:7" ht="12">
      <c r="A31" s="15"/>
      <c r="B31" s="72" t="s">
        <v>131</v>
      </c>
      <c r="C31" s="73"/>
      <c r="D31" s="75">
        <v>183338</v>
      </c>
      <c r="E31" s="73"/>
      <c r="F31" s="74">
        <v>1751443</v>
      </c>
      <c r="G31" s="75"/>
    </row>
    <row r="32" spans="1:7" ht="12">
      <c r="A32" s="15"/>
      <c r="B32" s="72" t="s">
        <v>132</v>
      </c>
      <c r="C32" s="73"/>
      <c r="D32" s="76">
        <v>-1</v>
      </c>
      <c r="E32" s="73"/>
      <c r="F32" s="76">
        <v>-5983</v>
      </c>
      <c r="G32" s="75"/>
    </row>
    <row r="33" spans="1:7" ht="12">
      <c r="A33" s="15"/>
      <c r="B33" s="72" t="s">
        <v>187</v>
      </c>
      <c r="C33" s="73"/>
      <c r="D33" s="74">
        <f>SUM(D11:D32)</f>
        <v>514443</v>
      </c>
      <c r="E33" s="75"/>
      <c r="F33" s="74">
        <v>-2409983</v>
      </c>
      <c r="G33" s="75"/>
    </row>
    <row r="34" spans="1:7" ht="12">
      <c r="A34" s="15"/>
      <c r="B34" s="72" t="s">
        <v>186</v>
      </c>
      <c r="C34" s="73"/>
      <c r="D34" s="74">
        <v>4058202</v>
      </c>
      <c r="E34" s="73"/>
      <c r="F34" s="74">
        <v>2335760</v>
      </c>
      <c r="G34" s="75"/>
    </row>
    <row r="35" spans="1:7" ht="12">
      <c r="A35" s="15"/>
      <c r="B35" s="72" t="s">
        <v>133</v>
      </c>
      <c r="C35" s="73"/>
      <c r="D35" s="74">
        <v>1581754</v>
      </c>
      <c r="E35" s="73"/>
      <c r="F35" s="74">
        <v>26531</v>
      </c>
      <c r="G35" s="75"/>
    </row>
    <row r="36" spans="1:7" ht="12">
      <c r="A36" s="15"/>
      <c r="B36" s="72" t="s">
        <v>188</v>
      </c>
      <c r="C36" s="73"/>
      <c r="D36" s="76">
        <v>-6394446</v>
      </c>
      <c r="E36" s="73"/>
      <c r="F36" s="76">
        <v>10436044</v>
      </c>
      <c r="G36" s="75"/>
    </row>
    <row r="37" spans="1:7" ht="12">
      <c r="A37" s="15"/>
      <c r="B37" s="72" t="s">
        <v>134</v>
      </c>
      <c r="C37" s="73"/>
      <c r="D37" s="74">
        <f>SUM(D33:D36)</f>
        <v>-240047</v>
      </c>
      <c r="E37" s="73"/>
      <c r="F37" s="74">
        <v>10388352</v>
      </c>
      <c r="G37" s="75"/>
    </row>
    <row r="38" spans="1:7" ht="12">
      <c r="A38" s="15"/>
      <c r="B38" s="72" t="s">
        <v>135</v>
      </c>
      <c r="C38" s="73"/>
      <c r="D38" s="74">
        <v>-182646</v>
      </c>
      <c r="E38" s="73"/>
      <c r="F38" s="74">
        <v>-11585400</v>
      </c>
      <c r="G38" s="75"/>
    </row>
    <row r="39" spans="1:7" ht="12">
      <c r="A39" s="15"/>
      <c r="B39" s="72" t="s">
        <v>136</v>
      </c>
      <c r="C39" s="73"/>
      <c r="D39" s="74">
        <v>-35163</v>
      </c>
      <c r="E39" s="73"/>
      <c r="F39" s="74">
        <v>-56913</v>
      </c>
      <c r="G39" s="75"/>
    </row>
    <row r="40" spans="1:7" ht="12">
      <c r="A40" s="15"/>
      <c r="B40" s="72" t="s">
        <v>190</v>
      </c>
      <c r="C40" s="73"/>
      <c r="D40" s="77">
        <f>SUM(D37:D39)</f>
        <v>-457856</v>
      </c>
      <c r="E40" s="73"/>
      <c r="F40" s="77">
        <v>-1253961</v>
      </c>
      <c r="G40" s="75"/>
    </row>
    <row r="41" spans="1:6" ht="12">
      <c r="A41" s="15"/>
      <c r="B41" s="88"/>
      <c r="C41" s="88"/>
      <c r="D41" s="89"/>
      <c r="E41" s="89"/>
      <c r="F41" s="16"/>
    </row>
    <row r="42" spans="1:7" ht="12">
      <c r="A42" s="15"/>
      <c r="B42" s="78" t="s">
        <v>137</v>
      </c>
      <c r="C42" s="73"/>
      <c r="D42" s="73"/>
      <c r="E42" s="73"/>
      <c r="F42" s="79"/>
      <c r="G42" s="75"/>
    </row>
    <row r="43" spans="1:7" ht="12">
      <c r="A43" s="15"/>
      <c r="B43" s="72"/>
      <c r="C43" s="80"/>
      <c r="D43" s="80"/>
      <c r="E43" s="73"/>
      <c r="F43" s="79"/>
      <c r="G43" s="75"/>
    </row>
    <row r="44" spans="1:7" ht="12">
      <c r="A44" s="15"/>
      <c r="B44" s="72" t="s">
        <v>150</v>
      </c>
      <c r="C44" s="80"/>
      <c r="D44" s="75">
        <v>-96108</v>
      </c>
      <c r="E44" s="73"/>
      <c r="F44" s="91">
        <v>-648422</v>
      </c>
      <c r="G44" s="75"/>
    </row>
    <row r="45" spans="1:7" ht="12">
      <c r="A45" s="15"/>
      <c r="B45" s="72" t="s">
        <v>151</v>
      </c>
      <c r="C45" s="80"/>
      <c r="D45" s="81">
        <v>0</v>
      </c>
      <c r="E45" s="73"/>
      <c r="F45" s="91">
        <v>5099513</v>
      </c>
      <c r="G45" s="75"/>
    </row>
    <row r="46" spans="1:7" ht="12">
      <c r="A46" s="15"/>
      <c r="B46" s="72" t="s">
        <v>147</v>
      </c>
      <c r="C46" s="72"/>
      <c r="D46" s="74">
        <v>0</v>
      </c>
      <c r="E46" s="82"/>
      <c r="F46" s="92">
        <v>8621123</v>
      </c>
      <c r="G46" s="75"/>
    </row>
    <row r="47" spans="1:7" ht="12">
      <c r="A47" s="15"/>
      <c r="B47" s="90" t="s">
        <v>148</v>
      </c>
      <c r="C47" s="90"/>
      <c r="D47" s="74">
        <v>0</v>
      </c>
      <c r="E47" s="82"/>
      <c r="F47" s="92">
        <v>35000000</v>
      </c>
      <c r="G47" s="75"/>
    </row>
    <row r="48" spans="1:7" ht="12">
      <c r="A48" s="15"/>
      <c r="B48" s="90" t="s">
        <v>149</v>
      </c>
      <c r="C48" s="90"/>
      <c r="D48" s="74">
        <v>0</v>
      </c>
      <c r="E48" s="82"/>
      <c r="F48" s="92">
        <v>9056400</v>
      </c>
      <c r="G48" s="75"/>
    </row>
    <row r="49" spans="1:7" ht="12">
      <c r="A49" s="15"/>
      <c r="B49" s="90" t="s">
        <v>138</v>
      </c>
      <c r="C49" s="90"/>
      <c r="D49" s="74">
        <v>0</v>
      </c>
      <c r="E49" s="82"/>
      <c r="F49" s="92">
        <v>0</v>
      </c>
      <c r="G49" s="75"/>
    </row>
    <row r="50" spans="1:7" ht="12">
      <c r="A50" s="15"/>
      <c r="B50" s="72" t="s">
        <v>152</v>
      </c>
      <c r="C50" s="72"/>
      <c r="D50" s="74">
        <v>0</v>
      </c>
      <c r="E50" s="82"/>
      <c r="F50" s="92">
        <v>0</v>
      </c>
      <c r="G50" s="75"/>
    </row>
    <row r="51" spans="1:7" ht="12">
      <c r="A51" s="15"/>
      <c r="B51" s="72" t="s">
        <v>153</v>
      </c>
      <c r="C51" s="72"/>
      <c r="D51" s="74">
        <v>0</v>
      </c>
      <c r="E51" s="82"/>
      <c r="F51" s="92">
        <v>3</v>
      </c>
      <c r="G51" s="75"/>
    </row>
    <row r="52" spans="1:7" ht="12">
      <c r="A52" s="15"/>
      <c r="B52" s="72" t="s">
        <v>154</v>
      </c>
      <c r="C52" s="72"/>
      <c r="D52" s="74">
        <v>0</v>
      </c>
      <c r="E52" s="82"/>
      <c r="F52" s="92">
        <v>0</v>
      </c>
      <c r="G52" s="75"/>
    </row>
    <row r="53" spans="1:7" ht="12">
      <c r="A53" s="15"/>
      <c r="B53" s="72" t="s">
        <v>48</v>
      </c>
      <c r="C53" s="72"/>
      <c r="D53" s="74">
        <v>1</v>
      </c>
      <c r="E53" s="82"/>
      <c r="F53" s="92">
        <v>5983</v>
      </c>
      <c r="G53" s="75"/>
    </row>
    <row r="54" spans="1:7" ht="12">
      <c r="A54" s="15"/>
      <c r="B54" s="72" t="s">
        <v>191</v>
      </c>
      <c r="C54" s="80"/>
      <c r="D54" s="77">
        <f>SUM(D44:D53)</f>
        <v>-96107</v>
      </c>
      <c r="E54" s="73"/>
      <c r="F54" s="93">
        <v>57134600</v>
      </c>
      <c r="G54" s="75"/>
    </row>
    <row r="55" spans="1:7" ht="12">
      <c r="A55" s="15"/>
      <c r="B55" s="80"/>
      <c r="C55" s="80"/>
      <c r="D55" s="74"/>
      <c r="E55" s="73"/>
      <c r="F55" s="74"/>
      <c r="G55" s="75"/>
    </row>
    <row r="56" spans="1:7" ht="12">
      <c r="A56" s="15"/>
      <c r="B56" s="78" t="s">
        <v>139</v>
      </c>
      <c r="C56" s="80"/>
      <c r="D56" s="74"/>
      <c r="E56" s="73"/>
      <c r="F56" s="74"/>
      <c r="G56" s="75"/>
    </row>
    <row r="57" spans="1:7" ht="12">
      <c r="A57" s="15"/>
      <c r="B57" s="72"/>
      <c r="C57" s="72"/>
      <c r="D57" s="74"/>
      <c r="E57" s="82"/>
      <c r="F57" s="74"/>
      <c r="G57" s="75"/>
    </row>
    <row r="58" spans="1:7" ht="12">
      <c r="A58" s="15"/>
      <c r="B58" s="72" t="s">
        <v>144</v>
      </c>
      <c r="C58" s="72"/>
      <c r="D58" s="74">
        <v>0</v>
      </c>
      <c r="E58" s="82"/>
      <c r="F58" s="74">
        <v>33310080</v>
      </c>
      <c r="G58" s="75"/>
    </row>
    <row r="59" spans="1:7" ht="12">
      <c r="A59" s="15"/>
      <c r="B59" s="72" t="s">
        <v>145</v>
      </c>
      <c r="C59" s="72"/>
      <c r="D59" s="74">
        <v>0</v>
      </c>
      <c r="E59" s="82"/>
      <c r="F59" s="74">
        <v>1900000</v>
      </c>
      <c r="G59" s="75"/>
    </row>
    <row r="60" spans="1:7" ht="12">
      <c r="A60" s="15"/>
      <c r="B60" s="72" t="s">
        <v>189</v>
      </c>
      <c r="C60" s="72"/>
      <c r="D60" s="74">
        <v>2199001</v>
      </c>
      <c r="E60" s="82"/>
      <c r="F60" s="74">
        <v>-82530542</v>
      </c>
      <c r="G60" s="75"/>
    </row>
    <row r="61" spans="1:7" ht="12">
      <c r="A61" s="15"/>
      <c r="B61" s="72" t="s">
        <v>140</v>
      </c>
      <c r="C61" s="80"/>
      <c r="D61" s="74">
        <v>-11073</v>
      </c>
      <c r="E61" s="73"/>
      <c r="F61" s="74">
        <v>-44295</v>
      </c>
      <c r="G61" s="75"/>
    </row>
    <row r="62" spans="1:7" ht="12">
      <c r="A62" s="15"/>
      <c r="B62" s="83" t="s">
        <v>141</v>
      </c>
      <c r="C62" s="84"/>
      <c r="D62" s="74">
        <v>0</v>
      </c>
      <c r="E62" s="85"/>
      <c r="F62" s="74">
        <v>-2325518</v>
      </c>
      <c r="G62" s="81"/>
    </row>
    <row r="63" spans="1:7" ht="12">
      <c r="A63" s="15"/>
      <c r="B63" s="83" t="s">
        <v>121</v>
      </c>
      <c r="C63" s="84"/>
      <c r="D63" s="74">
        <v>0</v>
      </c>
      <c r="E63" s="85"/>
      <c r="F63" s="74">
        <v>-2361939</v>
      </c>
      <c r="G63" s="81"/>
    </row>
    <row r="64" spans="1:7" ht="12">
      <c r="A64" s="15"/>
      <c r="B64" s="83" t="s">
        <v>192</v>
      </c>
      <c r="C64" s="84"/>
      <c r="D64" s="77">
        <f>SUM(D58:D63)</f>
        <v>2187928</v>
      </c>
      <c r="E64" s="85"/>
      <c r="F64" s="77">
        <v>-52052214</v>
      </c>
      <c r="G64" s="81"/>
    </row>
    <row r="65" spans="1:6" ht="15.75" customHeight="1" hidden="1">
      <c r="A65" s="15"/>
      <c r="B65" s="15"/>
      <c r="C65" s="15"/>
      <c r="D65" s="16"/>
      <c r="E65" s="16"/>
      <c r="F65" s="16"/>
    </row>
    <row r="66" spans="1:6" ht="15.75" customHeight="1">
      <c r="A66" s="15"/>
      <c r="B66" s="15"/>
      <c r="C66" s="15"/>
      <c r="D66" s="16"/>
      <c r="E66" s="16"/>
      <c r="F66" s="16"/>
    </row>
    <row r="67" spans="1:6" ht="15.75" customHeight="1">
      <c r="A67" s="14" t="s">
        <v>193</v>
      </c>
      <c r="B67" s="14"/>
      <c r="C67" s="14"/>
      <c r="D67" s="69">
        <f>+D40+D54+D64</f>
        <v>1633965</v>
      </c>
      <c r="E67" s="69"/>
      <c r="F67" s="69">
        <v>3828425</v>
      </c>
    </row>
    <row r="68" spans="1:6" ht="15.75" customHeight="1">
      <c r="A68" s="14" t="s">
        <v>110</v>
      </c>
      <c r="B68" s="14"/>
      <c r="C68" s="14"/>
      <c r="D68" s="69">
        <f>+F69</f>
        <v>-1115578</v>
      </c>
      <c r="E68" s="69"/>
      <c r="F68" s="69">
        <v>-4944003</v>
      </c>
    </row>
    <row r="69" spans="1:6" ht="15.75" customHeight="1" thickBot="1">
      <c r="A69" s="14" t="s">
        <v>111</v>
      </c>
      <c r="B69" s="14"/>
      <c r="C69" s="14"/>
      <c r="D69" s="70">
        <f>SUM(D67:D68)</f>
        <v>518387</v>
      </c>
      <c r="E69" s="70"/>
      <c r="F69" s="70">
        <v>-1115578</v>
      </c>
    </row>
    <row r="70" spans="1:6" ht="15.75" customHeight="1" hidden="1">
      <c r="A70" s="14"/>
      <c r="B70" s="14"/>
      <c r="C70" s="14"/>
      <c r="D70" s="69"/>
      <c r="E70" s="69"/>
      <c r="F70" s="69"/>
    </row>
    <row r="71" spans="1:6" ht="15.75" customHeight="1">
      <c r="A71" s="14"/>
      <c r="B71" s="14"/>
      <c r="C71" s="14"/>
      <c r="D71" s="69"/>
      <c r="E71" s="69"/>
      <c r="F71" s="69"/>
    </row>
    <row r="72" spans="1:6" ht="15.75" customHeight="1">
      <c r="A72" s="56"/>
      <c r="B72" s="56"/>
      <c r="C72" s="56"/>
      <c r="D72" s="52"/>
      <c r="E72" s="52"/>
      <c r="F72" s="52"/>
    </row>
    <row r="73" spans="1:6" ht="15.75" customHeight="1">
      <c r="A73" s="56" t="s">
        <v>49</v>
      </c>
      <c r="B73" s="56"/>
      <c r="C73" s="56"/>
      <c r="D73" s="52">
        <v>1887873</v>
      </c>
      <c r="E73" s="52"/>
      <c r="F73" s="52">
        <v>657515</v>
      </c>
    </row>
    <row r="74" spans="1:6" ht="15.75" customHeight="1">
      <c r="A74" s="56" t="s">
        <v>166</v>
      </c>
      <c r="B74" s="56"/>
      <c r="C74" s="56"/>
      <c r="D74" s="57">
        <v>-1369486</v>
      </c>
      <c r="E74" s="52"/>
      <c r="F74" s="57">
        <v>-1773093</v>
      </c>
    </row>
    <row r="75" spans="1:6" ht="15.75" customHeight="1" thickBot="1">
      <c r="A75" s="56"/>
      <c r="B75" s="56"/>
      <c r="C75" s="56"/>
      <c r="D75" s="55">
        <f>SUM(D73:D74)</f>
        <v>518387</v>
      </c>
      <c r="E75" s="52"/>
      <c r="F75" s="55">
        <v>-1115578</v>
      </c>
    </row>
    <row r="76" spans="1:6" ht="15.75" customHeight="1">
      <c r="A76" s="58"/>
      <c r="B76" s="58"/>
      <c r="C76" s="58"/>
      <c r="D76" s="59"/>
      <c r="E76" s="59"/>
      <c r="F76" s="59"/>
    </row>
    <row r="77" spans="4:6" ht="12">
      <c r="D77" s="67">
        <f>+D69-D75</f>
        <v>0</v>
      </c>
      <c r="F77" s="21">
        <v>0</v>
      </c>
    </row>
  </sheetData>
  <printOptions/>
  <pageMargins left="0.75" right="0.75" top="0.5" bottom="0.2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2008-05-27T10:59:30Z</cp:lastPrinted>
  <dcterms:created xsi:type="dcterms:W3CDTF">1999-11-22T08:50:39Z</dcterms:created>
  <dcterms:modified xsi:type="dcterms:W3CDTF">2008-05-30T02:36:56Z</dcterms:modified>
  <cp:category/>
  <cp:version/>
  <cp:contentType/>
  <cp:contentStatus/>
</cp:coreProperties>
</file>