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70" windowWidth="7770" windowHeight="3030" tabRatio="715" activeTab="0"/>
  </bookViews>
  <sheets>
    <sheet name="Income Statement" sheetId="1" r:id="rId1"/>
    <sheet name="Bal Sheet" sheetId="2" r:id="rId2"/>
    <sheet name="Equity" sheetId="3" r:id="rId3"/>
    <sheet name="Cashflow" sheetId="4" r:id="rId4"/>
  </sheets>
  <definedNames>
    <definedName name="AF_EMPEE">#REF!</definedName>
    <definedName name="AS_EMPEE">#REF!</definedName>
    <definedName name="AV_EMPEE">#REF!</definedName>
    <definedName name="CID_EMPEE">#REF!</definedName>
    <definedName name="FEC_EMPEE">#REF!</definedName>
    <definedName name="FF82_EMPEE">#REF!</definedName>
    <definedName name="FFHB_EMPEE">#REF!</definedName>
    <definedName name="FFI_EMPEE">#REF!</definedName>
    <definedName name="FFM_EMPEE">#REF!</definedName>
    <definedName name="FFMKTG_EMPEE">#REF!</definedName>
    <definedName name="IDW_EMPEE">#REF!</definedName>
    <definedName name="LK_EMPEE">#REF!</definedName>
    <definedName name="MD_EMPEE">#REF!</definedName>
    <definedName name="MED_EMPEE">#REF!</definedName>
    <definedName name="MISB_EMPEE">#REF!</definedName>
    <definedName name="PA_EMPEE">#REF!</definedName>
    <definedName name="PAI_EMPEE">#REF!</definedName>
    <definedName name="_xlnm.Print_Area" localSheetId="1">'Bal Sheet'!$A$1:$G$59</definedName>
    <definedName name="_xlnm.Print_Area" localSheetId="3">'Cashflow'!$A$1:$F$74</definedName>
    <definedName name="_xlnm.Print_Area" localSheetId="2">'Equity'!$A$1:$J$46</definedName>
    <definedName name="_xlnm.Print_Area" localSheetId="0">'Income Statement'!$A$1:$L$53</definedName>
    <definedName name="Race">#REF!</definedName>
    <definedName name="TRAC_EMPEE">#REF!</definedName>
  </definedNames>
  <calcPr fullCalcOnLoad="1"/>
</workbook>
</file>

<file path=xl/sharedStrings.xml><?xml version="1.0" encoding="utf-8"?>
<sst xmlns="http://schemas.openxmlformats.org/spreadsheetml/2006/main" count="241" uniqueCount="204">
  <si>
    <t xml:space="preserve">AS AT </t>
  </si>
  <si>
    <t>1.</t>
  </si>
  <si>
    <t>2.</t>
  </si>
  <si>
    <t>3.</t>
  </si>
  <si>
    <t>Reserves</t>
  </si>
  <si>
    <t>QUARTER</t>
  </si>
  <si>
    <t>PRECEDING</t>
  </si>
  <si>
    <t>FINANCIAL</t>
  </si>
  <si>
    <t>YEAR END</t>
  </si>
  <si>
    <t>AS AT</t>
  </si>
  <si>
    <t>END OF</t>
  </si>
  <si>
    <t>CURRENT</t>
  </si>
  <si>
    <t>INDIVIDUAL QUARTER</t>
  </si>
  <si>
    <t xml:space="preserve">PRECEDING </t>
  </si>
  <si>
    <t>YEAR</t>
  </si>
  <si>
    <t>CORRESPONDING</t>
  </si>
  <si>
    <t>TO DATE</t>
  </si>
  <si>
    <t>PERIOD</t>
  </si>
  <si>
    <t>RM'000</t>
  </si>
  <si>
    <t>(a)</t>
  </si>
  <si>
    <t>(b)</t>
  </si>
  <si>
    <t>Investment income</t>
  </si>
  <si>
    <t>(c)</t>
  </si>
  <si>
    <t>Other income including</t>
  </si>
  <si>
    <t>interest income</t>
  </si>
  <si>
    <t>interest on borrowings,</t>
  </si>
  <si>
    <t>depreciation and amortisation,</t>
  </si>
  <si>
    <t>(d)</t>
  </si>
  <si>
    <t>(f)</t>
  </si>
  <si>
    <t xml:space="preserve"> </t>
  </si>
  <si>
    <t>associated companies</t>
  </si>
  <si>
    <t>(g)</t>
  </si>
  <si>
    <t>Taxation</t>
  </si>
  <si>
    <t>(i)</t>
  </si>
  <si>
    <t>Profit/(loss) after taxation</t>
  </si>
  <si>
    <t>(ii)</t>
  </si>
  <si>
    <t>Earnings per share based on</t>
  </si>
  <si>
    <t>provision for preference</t>
  </si>
  <si>
    <t>dividends, if any:-</t>
  </si>
  <si>
    <t xml:space="preserve">Fully diluted </t>
  </si>
  <si>
    <t>FEDERAL FURNITURE HOLDINGS (M) BERHAD</t>
  </si>
  <si>
    <t>CUMULATIVE PERIOD</t>
  </si>
  <si>
    <t>ordinary shares) -(sen)</t>
  </si>
  <si>
    <t>Land held for development</t>
  </si>
  <si>
    <t xml:space="preserve">Unaudited </t>
  </si>
  <si>
    <t xml:space="preserve">Audited </t>
  </si>
  <si>
    <t>RM</t>
  </si>
  <si>
    <t>CASHFLOW FROM OPERATING ACTIVITIES</t>
  </si>
  <si>
    <t>Interest received</t>
  </si>
  <si>
    <t>Net increase/(decrease) in cash and cash equivalents</t>
  </si>
  <si>
    <t>Cash and bank balances</t>
  </si>
  <si>
    <t>NON-CURRENT ASSETS</t>
  </si>
  <si>
    <t>Property, plant and equipment</t>
  </si>
  <si>
    <t>Other investment</t>
  </si>
  <si>
    <t>Goodwill on consolidation</t>
  </si>
  <si>
    <t>CURRENT ASSETS</t>
  </si>
  <si>
    <t>Inventories</t>
  </si>
  <si>
    <t>Trade receivables</t>
  </si>
  <si>
    <t>Other receivables</t>
  </si>
  <si>
    <t>Marketable securities</t>
  </si>
  <si>
    <t>CURRENT LIABILITIES</t>
  </si>
  <si>
    <t>Short-term borrowings</t>
  </si>
  <si>
    <t>Trade payables</t>
  </si>
  <si>
    <t>Other payables</t>
  </si>
  <si>
    <t>NET CURRENT (LIABILITIES)</t>
  </si>
  <si>
    <t>FINANCED BY :</t>
  </si>
  <si>
    <t>Share capital</t>
  </si>
  <si>
    <t>Shareholders' equity</t>
  </si>
  <si>
    <t>Minority interest</t>
  </si>
  <si>
    <t>Long term borrowings</t>
  </si>
  <si>
    <t>Revenue</t>
  </si>
  <si>
    <t xml:space="preserve">Foreign </t>
  </si>
  <si>
    <t>Share</t>
  </si>
  <si>
    <t>Revaluation</t>
  </si>
  <si>
    <t>exchange</t>
  </si>
  <si>
    <t>Accumulated</t>
  </si>
  <si>
    <t>Capital</t>
  </si>
  <si>
    <t>premium</t>
  </si>
  <si>
    <t>reserve</t>
  </si>
  <si>
    <t>losses</t>
  </si>
  <si>
    <t>Total</t>
  </si>
  <si>
    <t>Net loss for the year</t>
  </si>
  <si>
    <t xml:space="preserve">CONDENSED CONSOLIDATED BALANCE SHEET </t>
  </si>
  <si>
    <t xml:space="preserve">CONDENSED CONSOLIDATED CASHFLOW STATEMENT </t>
  </si>
  <si>
    <t xml:space="preserve">CONDENSED CONSOLIDATED STATEMENT OF CHANGES IN EQUITY </t>
  </si>
  <si>
    <t>4.</t>
  </si>
  <si>
    <t>These figures have not been audited and should be read in conjunction with the latest audited financial statements</t>
  </si>
  <si>
    <t>&lt;-------------- Non-distributable --------------&gt;</t>
  </si>
  <si>
    <t>Deferred tax assets</t>
  </si>
  <si>
    <t>Net assets per share (RM)</t>
  </si>
  <si>
    <t>Total equity</t>
  </si>
  <si>
    <t>Operating expenses</t>
  </si>
  <si>
    <t>Depreciation and amortisation</t>
  </si>
  <si>
    <t>Profit/(loss) before taxation</t>
  </si>
  <si>
    <t>Equity holders of the parent</t>
  </si>
  <si>
    <t>&lt;------------------------------Attributable to equity holders of the parent---------------------------&gt;</t>
  </si>
  <si>
    <t>Distributable</t>
  </si>
  <si>
    <t xml:space="preserve">Minority </t>
  </si>
  <si>
    <t>Interest</t>
  </si>
  <si>
    <t>Equity</t>
  </si>
  <si>
    <t>Profit/(loss) from operations before</t>
  </si>
  <si>
    <t>income tax and minority interest</t>
  </si>
  <si>
    <t>Profit/(loss) from operations after</t>
  </si>
  <si>
    <t>interest on borrowings, depreciation</t>
  </si>
  <si>
    <t xml:space="preserve">Share of profit/(loss) in </t>
  </si>
  <si>
    <t xml:space="preserve">and amortisation </t>
  </si>
  <si>
    <t>Interest on borrowings</t>
  </si>
  <si>
    <t>Income tax expenses</t>
  </si>
  <si>
    <t>5.</t>
  </si>
  <si>
    <t>4(i) above after deducting any</t>
  </si>
  <si>
    <t>Investment properties</t>
  </si>
  <si>
    <t>Cash and cash equivalents as at beginning of financial period</t>
  </si>
  <si>
    <t>Cash and cash equivalents as at end of financial period</t>
  </si>
  <si>
    <t>Bank overdrafts (included in Group Borrowings in Note 23)</t>
  </si>
  <si>
    <t>At 1 January 2006, restated</t>
  </si>
  <si>
    <t>(e)</t>
  </si>
  <si>
    <t>6.</t>
  </si>
  <si>
    <t>Total assets</t>
  </si>
  <si>
    <t>Profit/(Loss) after tax attributable to:-</t>
  </si>
  <si>
    <t>Deferred taxation</t>
  </si>
  <si>
    <t>AS AT 31 DECEMBER 2006</t>
  </si>
  <si>
    <t>Revaluation surplus written off</t>
  </si>
  <si>
    <t>Realisation gain on disposal of property,</t>
  </si>
  <si>
    <t xml:space="preserve"> plant &amp; machinery</t>
  </si>
  <si>
    <t>Non current assets held for sale</t>
  </si>
  <si>
    <t>Redeemable Secure Loan Stock  - FFHB</t>
  </si>
  <si>
    <t>At 1 January 2007</t>
  </si>
  <si>
    <t>Real Property Gains Tax transferred</t>
  </si>
  <si>
    <t xml:space="preserve"> from deferred taxation</t>
  </si>
  <si>
    <t xml:space="preserve">Issuance of right shares and restricted issue pursuant to "DRA" </t>
  </si>
  <si>
    <t>Transaction cost</t>
  </si>
  <si>
    <t>Realisation gain on disposal of property, plant &amp; machinery,</t>
  </si>
  <si>
    <t xml:space="preserve">investment properties, land held for development &amp; non current </t>
  </si>
  <si>
    <t>asset held for sale</t>
  </si>
  <si>
    <t>Net Profit/(Loss) for the year</t>
  </si>
  <si>
    <t xml:space="preserve">Loss before taxation </t>
  </si>
  <si>
    <t>Adjustments for:</t>
  </si>
  <si>
    <t xml:space="preserve">   Amortisation of goodwill </t>
  </si>
  <si>
    <t xml:space="preserve">   Impairment of goodwill</t>
  </si>
  <si>
    <t xml:space="preserve">   Provision/(Write back) of provision for doubtful debts</t>
  </si>
  <si>
    <t xml:space="preserve">   Depreciation</t>
  </si>
  <si>
    <t xml:space="preserve">   (Reversal of)/provision for impairment loss of </t>
  </si>
  <si>
    <t xml:space="preserve">       marketable securities </t>
  </si>
  <si>
    <t xml:space="preserve">   Net unrealised foreign exchange gain</t>
  </si>
  <si>
    <t xml:space="preserve">   Share disposal expenses</t>
  </si>
  <si>
    <t xml:space="preserve">   Property, plant and equipment written off</t>
  </si>
  <si>
    <t xml:space="preserve">   Loss/(Gain) on disposal of property, plant and equipment</t>
  </si>
  <si>
    <t xml:space="preserve">   Provision for foreseeable losses</t>
  </si>
  <si>
    <t xml:space="preserve">   Provision for loss on forfeited property</t>
  </si>
  <si>
    <t xml:space="preserve">   Interest expense</t>
  </si>
  <si>
    <t xml:space="preserve">   Interest income</t>
  </si>
  <si>
    <t>Operating profit before working capital changes</t>
  </si>
  <si>
    <t xml:space="preserve">   Increase in inventories </t>
  </si>
  <si>
    <t>Cash (used in)/generated from operations</t>
  </si>
  <si>
    <t xml:space="preserve">   Interest paid</t>
  </si>
  <si>
    <t xml:space="preserve">   Taxes paid </t>
  </si>
  <si>
    <t>Net cash (used in)/generated from operating activities</t>
  </si>
  <si>
    <t>CASH FLOWS FROM INVESTING ACTIVITIES</t>
  </si>
  <si>
    <t>Proceeds from disposal of marketable securities</t>
  </si>
  <si>
    <t>Net cash generated from/(used in) investing activities</t>
  </si>
  <si>
    <t>CASH FLOWS FROM FINANCING ACTIVITIES</t>
  </si>
  <si>
    <t>Repayment of hire purchase and lease payables</t>
  </si>
  <si>
    <t>Repayment of term loans</t>
  </si>
  <si>
    <t>Net cash used in financing activities</t>
  </si>
  <si>
    <t>Reduction in share capital</t>
  </si>
  <si>
    <t>Reduction in share premium</t>
  </si>
  <si>
    <t xml:space="preserve">   Loss/( Gain) on disposal of marketable securities</t>
  </si>
  <si>
    <t xml:space="preserve">   Gain on disposal of non current asset held for sale</t>
  </si>
  <si>
    <t xml:space="preserve">    Interest write back</t>
  </si>
  <si>
    <t xml:space="preserve">   Gain on disposal of a subsidiary</t>
  </si>
  <si>
    <t>Proceeds from issuance of ordianary shares</t>
  </si>
  <si>
    <t>Proceeds from issuance of Redeemable Secured Loan Stock</t>
  </si>
  <si>
    <t>Repayment of short term borrowings</t>
  </si>
  <si>
    <t>31/12/06</t>
  </si>
  <si>
    <t xml:space="preserve">   Inventory written down</t>
  </si>
  <si>
    <t>Proceeds from disposal of Investment Properties</t>
  </si>
  <si>
    <t>Proceeds from disposal of land held for development</t>
  </si>
  <si>
    <t>Proceeds from disposal of non current asset held for sale</t>
  </si>
  <si>
    <t>Purchase of property, plant and equipment</t>
  </si>
  <si>
    <t>Proceeds from disposal of property, plant &amp; equipment</t>
  </si>
  <si>
    <t>Acquisition of additional interest in subsidiary</t>
  </si>
  <si>
    <t>Proceeds from disposal of a subsidiary</t>
  </si>
  <si>
    <t>Purchase of share in a subsidiary</t>
  </si>
  <si>
    <t>Prepaid land lease payments</t>
  </si>
  <si>
    <t>(restated)</t>
  </si>
  <si>
    <t>CONDENSED CONSOLIDATED INCOME STATEMENT FOR THE QUARTER ENDED 30 JUNE 2007</t>
  </si>
  <si>
    <t>30/06/07</t>
  </si>
  <si>
    <t>AS AT 30 June 2007</t>
  </si>
  <si>
    <t>FOR THE PERIOD ENDED 30 JUNE 2007</t>
  </si>
  <si>
    <t>31/12/2006</t>
  </si>
  <si>
    <t>AS AT 30 JUNE 2007</t>
  </si>
  <si>
    <t xml:space="preserve">   Bad Debt Written Off</t>
  </si>
  <si>
    <t xml:space="preserve">   Decrease/(increase) in receivables  </t>
  </si>
  <si>
    <t xml:space="preserve">   Increase/(decrease) in payables </t>
  </si>
  <si>
    <t>Shares</t>
  </si>
  <si>
    <t>Warrants</t>
  </si>
  <si>
    <t>@ 31/12/2006</t>
  </si>
  <si>
    <t>@ 30/3/2007</t>
  </si>
  <si>
    <t>@ 30/6/2007</t>
  </si>
  <si>
    <t>Weighted average (Basic)</t>
  </si>
  <si>
    <t>Weighted average (Diluted)</t>
  </si>
  <si>
    <t>Basic based on  weighted</t>
  </si>
  <si>
    <t>shares (last year : 27,681,500</t>
  </si>
  <si>
    <t>average of 55,188,700 ordinary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</si>
</sst>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  <numFmt numFmtId="165" formatCode="0.00000"/>
    <numFmt numFmtId="166" formatCode="0.0000"/>
    <numFmt numFmtId="167" formatCode="0.000"/>
    <numFmt numFmtId="168" formatCode="0.0"/>
    <numFmt numFmtId="169" formatCode="&quot;£&quot;#,##0;\-&quot;£&quot;#,##0"/>
    <numFmt numFmtId="170" formatCode="&quot;£&quot;#,##0;[Red]\-&quot;£&quot;#,##0"/>
    <numFmt numFmtId="171" formatCode="&quot;£&quot;#,##0.00;\-&quot;£&quot;#,##0.00"/>
    <numFmt numFmtId="172" formatCode="&quot;£&quot;#,##0.00;[Red]\-&quot;£&quot;#,##0.00"/>
    <numFmt numFmtId="173" formatCode="_-&quot;£&quot;* #,##0_-;\-&quot;£&quot;* #,##0_-;_-&quot;£&quot;* &quot;-&quot;_-;_-@_-"/>
    <numFmt numFmtId="174" formatCode="_-* #,##0_-;\-* #,##0_-;_-* &quot;-&quot;_-;_-@_-"/>
    <numFmt numFmtId="175" formatCode="_-&quot;£&quot;* #,##0.00_-;\-&quot;£&quot;* #,##0.00_-;_-&quot;£&quot;* &quot;-&quot;??_-;_-@_-"/>
    <numFmt numFmtId="176" formatCode="_-* #,##0.00_-;\-* #,##0.00_-;_-* &quot;-&quot;??_-;_-@_-"/>
    <numFmt numFmtId="177" formatCode="_(* #,##0.0_);_(* \(#,##0.0\);_(* &quot;-&quot;??_);_(@_)"/>
    <numFmt numFmtId="178" formatCode="_(* #,##0_);_(* \(#,##0\);_(* &quot;-&quot;??_);_(@_)"/>
    <numFmt numFmtId="179" formatCode="&quot;RM&quot;#,##0_);\(&quot;RM&quot;#,##0\)"/>
    <numFmt numFmtId="180" formatCode="&quot;RM&quot;#,##0_);[Red]\(&quot;RM&quot;#,##0\)"/>
    <numFmt numFmtId="181" formatCode="&quot;RM&quot;#,##0.00_);\(&quot;RM&quot;#,##0.00\)"/>
    <numFmt numFmtId="182" formatCode="&quot;RM&quot;#,##0.00_);[Red]\(&quot;RM&quot;#,##0.00\)"/>
    <numFmt numFmtId="183" formatCode="_(&quot;RM&quot;* #,##0_);_(&quot;RM&quot;* \(#,##0\);_(&quot;RM&quot;* &quot;-&quot;_);_(@_)"/>
    <numFmt numFmtId="184" formatCode="_(&quot;RM&quot;* #,##0.00_);_(&quot;RM&quot;* \(#,##0.00\);_(&quot;RM&quot;* &quot;-&quot;??_);_(@_)"/>
    <numFmt numFmtId="185" formatCode="0_);\(0\)"/>
    <numFmt numFmtId="186" formatCode="dd/mm/yyyy;@"/>
    <numFmt numFmtId="187" formatCode="mm/dd/yy"/>
    <numFmt numFmtId="188" formatCode="_(* #,##0.000_);_(* \(#,##0.000\);_(* &quot;-&quot;??_);_(@_)"/>
    <numFmt numFmtId="189" formatCode="_(* #,##0.0000_);_(* \(#,##0.0000\);_(* &quot;-&quot;??_);_(@_)"/>
    <numFmt numFmtId="190" formatCode="[$-409]dddd\,\ mmmm\ dd\,\ yyyy"/>
    <numFmt numFmtId="191" formatCode="_(* #,##0.00000_);_(* \(#,##0.00000\);_(* &quot;-&quot;??_);_(@_)"/>
  </numFmts>
  <fonts count="19">
    <font>
      <sz val="11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u val="single"/>
      <sz val="11"/>
      <name val="Arial"/>
      <family val="2"/>
    </font>
    <font>
      <b/>
      <sz val="11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sz val="8"/>
      <name val="Arial"/>
      <family val="0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sz val="11"/>
      <color indexed="9"/>
      <name val="Arial"/>
      <family val="2"/>
    </font>
    <font>
      <u val="single"/>
      <sz val="11"/>
      <color indexed="9"/>
      <name val="Arial"/>
      <family val="2"/>
    </font>
    <font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23" applyFont="1">
      <alignment/>
      <protection/>
    </xf>
    <xf numFmtId="0" fontId="4" fillId="0" borderId="0" xfId="23" applyFont="1">
      <alignment/>
      <protection/>
    </xf>
    <xf numFmtId="0" fontId="0" fillId="0" borderId="0" xfId="23" applyFont="1" applyAlignment="1">
      <alignment horizontal="center"/>
      <protection/>
    </xf>
    <xf numFmtId="41" fontId="0" fillId="0" borderId="0" xfId="23" applyNumberFormat="1" applyFont="1" applyAlignment="1">
      <alignment horizontal="center"/>
      <protection/>
    </xf>
    <xf numFmtId="0" fontId="0" fillId="0" borderId="0" xfId="23" applyFont="1">
      <alignment/>
      <protection/>
    </xf>
    <xf numFmtId="0" fontId="5" fillId="0" borderId="0" xfId="23" applyFont="1">
      <alignment/>
      <protection/>
    </xf>
    <xf numFmtId="0" fontId="5" fillId="0" borderId="0" xfId="23" applyFont="1" applyAlignment="1">
      <alignment horizontal="center"/>
      <protection/>
    </xf>
    <xf numFmtId="41" fontId="5" fillId="0" borderId="0" xfId="23" applyNumberFormat="1" applyFont="1" applyAlignment="1">
      <alignment horizontal="center"/>
      <protection/>
    </xf>
    <xf numFmtId="0" fontId="6" fillId="0" borderId="0" xfId="23" applyFont="1">
      <alignment/>
      <protection/>
    </xf>
    <xf numFmtId="0" fontId="6" fillId="0" borderId="0" xfId="23" applyFont="1" applyAlignment="1">
      <alignment horizontal="center"/>
      <protection/>
    </xf>
    <xf numFmtId="41" fontId="6" fillId="0" borderId="0" xfId="23" applyNumberFormat="1" applyFont="1" applyAlignment="1">
      <alignment horizontal="center"/>
      <protection/>
    </xf>
    <xf numFmtId="0" fontId="1" fillId="0" borderId="0" xfId="23" applyFont="1">
      <alignment/>
      <protection/>
    </xf>
    <xf numFmtId="0" fontId="2" fillId="0" borderId="0" xfId="23" applyFont="1">
      <alignment/>
      <protection/>
    </xf>
    <xf numFmtId="0" fontId="1" fillId="0" borderId="0" xfId="23" applyFont="1" applyAlignment="1">
      <alignment horizontal="center"/>
      <protection/>
    </xf>
    <xf numFmtId="41" fontId="1" fillId="0" borderId="0" xfId="23" applyNumberFormat="1" applyFont="1" applyAlignment="1">
      <alignment horizontal="center"/>
      <protection/>
    </xf>
    <xf numFmtId="0" fontId="2" fillId="0" borderId="0" xfId="23" applyFont="1" applyAlignment="1">
      <alignment horizontal="center"/>
      <protection/>
    </xf>
    <xf numFmtId="0" fontId="6" fillId="0" borderId="0" xfId="23" applyFont="1" quotePrefix="1">
      <alignment/>
      <protection/>
    </xf>
    <xf numFmtId="178" fontId="0" fillId="0" borderId="1" xfId="15" applyNumberFormat="1" applyFont="1" applyBorder="1" applyAlignment="1">
      <alignment horizontal="center"/>
    </xf>
    <xf numFmtId="178" fontId="0" fillId="0" borderId="0" xfId="15" applyNumberFormat="1" applyFont="1" applyAlignment="1">
      <alignment horizontal="center"/>
    </xf>
    <xf numFmtId="178" fontId="0" fillId="0" borderId="1" xfId="15" applyNumberFormat="1" applyFont="1" applyBorder="1" applyAlignment="1">
      <alignment horizontal="right"/>
    </xf>
    <xf numFmtId="178" fontId="0" fillId="0" borderId="0" xfId="15" applyNumberFormat="1" applyFont="1" applyBorder="1" applyAlignment="1">
      <alignment horizontal="center"/>
    </xf>
    <xf numFmtId="0" fontId="0" fillId="0" borderId="0" xfId="23" applyFont="1" applyBorder="1" applyAlignment="1">
      <alignment horizontal="center"/>
      <protection/>
    </xf>
    <xf numFmtId="37" fontId="0" fillId="0" borderId="0" xfId="23" applyNumberFormat="1" applyFont="1" applyAlignment="1">
      <alignment horizontal="center"/>
      <protection/>
    </xf>
    <xf numFmtId="0" fontId="7" fillId="0" borderId="0" xfId="22" applyFont="1">
      <alignment/>
      <protection/>
    </xf>
    <xf numFmtId="0" fontId="8" fillId="0" borderId="0" xfId="22" applyFont="1">
      <alignment/>
      <protection/>
    </xf>
    <xf numFmtId="178" fontId="8" fillId="0" borderId="0" xfId="22" applyFont="1">
      <alignment/>
      <protection/>
    </xf>
    <xf numFmtId="0" fontId="2" fillId="0" borderId="0" xfId="22">
      <alignment/>
      <protection/>
    </xf>
    <xf numFmtId="178" fontId="7" fillId="0" borderId="0" xfId="22" applyFont="1">
      <alignment horizontal="center"/>
      <protection/>
    </xf>
    <xf numFmtId="186" fontId="7" fillId="0" borderId="0" xfId="22" applyNumberFormat="1" applyFont="1">
      <alignment horizontal="center"/>
      <protection/>
    </xf>
    <xf numFmtId="178" fontId="8" fillId="0" borderId="0" xfId="22" applyFont="1">
      <alignment horizontal="center"/>
      <protection/>
    </xf>
    <xf numFmtId="0" fontId="9" fillId="0" borderId="0" xfId="22" applyFont="1">
      <alignment/>
      <protection/>
    </xf>
    <xf numFmtId="0" fontId="10" fillId="0" borderId="0" xfId="22" applyFont="1" applyProtection="1">
      <alignment/>
      <protection locked="0"/>
    </xf>
    <xf numFmtId="0" fontId="2" fillId="0" borderId="0" xfId="22" applyProtection="1">
      <alignment/>
      <protection locked="0"/>
    </xf>
    <xf numFmtId="0" fontId="2" fillId="0" borderId="0" xfId="22" applyFont="1" applyProtection="1">
      <alignment/>
      <protection locked="0"/>
    </xf>
    <xf numFmtId="0" fontId="2" fillId="0" borderId="0" xfId="22" applyFont="1">
      <alignment/>
      <protection/>
    </xf>
    <xf numFmtId="0" fontId="2" fillId="0" borderId="0" xfId="22" applyFont="1" applyBorder="1" applyAlignment="1" applyProtection="1">
      <alignment horizontal="center"/>
      <protection locked="0"/>
    </xf>
    <xf numFmtId="0" fontId="1" fillId="0" borderId="0" xfId="22" applyFont="1" applyAlignment="1">
      <alignment horizontal="center"/>
      <protection/>
    </xf>
    <xf numFmtId="0" fontId="2" fillId="0" borderId="0" xfId="22" applyFont="1" applyAlignment="1" applyProtection="1">
      <alignment horizontal="center"/>
      <protection locked="0"/>
    </xf>
    <xf numFmtId="0" fontId="2" fillId="0" borderId="0" xfId="22" applyFont="1" applyAlignment="1">
      <alignment horizontal="center"/>
      <protection/>
    </xf>
    <xf numFmtId="0" fontId="2" fillId="0" borderId="0" xfId="22" applyFont="1" applyAlignment="1">
      <alignment horizontal="left"/>
      <protection/>
    </xf>
    <xf numFmtId="0" fontId="2" fillId="0" borderId="0" xfId="22" applyFont="1" applyBorder="1" applyAlignment="1">
      <alignment horizontal="center"/>
      <protection/>
    </xf>
    <xf numFmtId="178" fontId="2" fillId="0" borderId="0" xfId="15" applyNumberFormat="1" applyFont="1" applyAlignment="1">
      <alignment/>
    </xf>
    <xf numFmtId="178" fontId="2" fillId="0" borderId="0" xfId="15" applyNumberFormat="1" applyFont="1" applyBorder="1" applyAlignment="1">
      <alignment/>
    </xf>
    <xf numFmtId="0" fontId="1" fillId="0" borderId="0" xfId="22" applyFont="1" applyProtection="1">
      <alignment/>
      <protection locked="0"/>
    </xf>
    <xf numFmtId="178" fontId="2" fillId="0" borderId="2" xfId="15" applyNumberFormat="1" applyFont="1" applyBorder="1" applyAlignment="1">
      <alignment/>
    </xf>
    <xf numFmtId="178" fontId="2" fillId="0" borderId="1" xfId="15" applyNumberFormat="1" applyFont="1" applyBorder="1" applyAlignment="1">
      <alignment/>
    </xf>
    <xf numFmtId="178" fontId="1" fillId="0" borderId="3" xfId="15" applyNumberFormat="1" applyFont="1" applyBorder="1" applyAlignment="1">
      <alignment/>
    </xf>
    <xf numFmtId="178" fontId="2" fillId="0" borderId="1" xfId="15" applyNumberFormat="1" applyFont="1" applyBorder="1" applyAlignment="1" applyProtection="1">
      <alignment/>
      <protection locked="0"/>
    </xf>
    <xf numFmtId="178" fontId="2" fillId="0" borderId="0" xfId="15" applyNumberFormat="1" applyFont="1" applyBorder="1" applyAlignment="1" applyProtection="1">
      <alignment/>
      <protection locked="0"/>
    </xf>
    <xf numFmtId="178" fontId="2" fillId="0" borderId="2" xfId="15" applyNumberFormat="1" applyFont="1" applyBorder="1" applyAlignment="1" applyProtection="1">
      <alignment/>
      <protection locked="0"/>
    </xf>
    <xf numFmtId="0" fontId="2" fillId="0" borderId="0" xfId="22" applyFont="1" applyBorder="1">
      <alignment/>
      <protection/>
    </xf>
    <xf numFmtId="37" fontId="2" fillId="0" borderId="0" xfId="22" applyNumberFormat="1" applyFont="1">
      <alignment/>
      <protection/>
    </xf>
    <xf numFmtId="49" fontId="10" fillId="0" borderId="0" xfId="22" applyNumberFormat="1" applyFont="1" applyProtection="1">
      <alignment/>
      <protection locked="0"/>
    </xf>
    <xf numFmtId="0" fontId="10" fillId="0" borderId="0" xfId="22" applyFont="1">
      <alignment/>
      <protection/>
    </xf>
    <xf numFmtId="0" fontId="2" fillId="0" borderId="0" xfId="22" applyAlignment="1">
      <alignment horizontal="center"/>
      <protection/>
    </xf>
    <xf numFmtId="0" fontId="1" fillId="0" borderId="0" xfId="22" applyFont="1" applyAlignment="1" quotePrefix="1">
      <alignment horizontal="centerContinuous"/>
      <protection/>
    </xf>
    <xf numFmtId="0" fontId="1" fillId="0" borderId="0" xfId="22" applyFont="1" applyAlignment="1">
      <alignment horizontal="centerContinuous"/>
      <protection/>
    </xf>
    <xf numFmtId="178" fontId="2" fillId="0" borderId="0" xfId="15" applyNumberFormat="1" applyAlignment="1">
      <alignment/>
    </xf>
    <xf numFmtId="178" fontId="2" fillId="0" borderId="3" xfId="15" applyNumberFormat="1" applyBorder="1" applyAlignment="1">
      <alignment/>
    </xf>
    <xf numFmtId="0" fontId="6" fillId="0" borderId="0" xfId="23" applyFont="1" applyAlignment="1" quotePrefix="1">
      <alignment horizontal="left"/>
      <protection/>
    </xf>
    <xf numFmtId="0" fontId="12" fillId="0" borderId="0" xfId="23" applyFont="1">
      <alignment/>
      <protection/>
    </xf>
    <xf numFmtId="0" fontId="9" fillId="0" borderId="0" xfId="22" applyFont="1" applyProtection="1">
      <alignment/>
      <protection locked="0"/>
    </xf>
    <xf numFmtId="178" fontId="7" fillId="0" borderId="0" xfId="22" applyFont="1" applyBorder="1">
      <alignment/>
      <protection/>
    </xf>
    <xf numFmtId="178" fontId="2" fillId="0" borderId="0" xfId="15" applyNumberFormat="1" applyFont="1" applyFill="1" applyAlignment="1">
      <alignment/>
    </xf>
    <xf numFmtId="178" fontId="0" fillId="0" borderId="3" xfId="15" applyNumberFormat="1" applyFont="1" applyBorder="1" applyAlignment="1">
      <alignment horizontal="center"/>
    </xf>
    <xf numFmtId="178" fontId="2" fillId="0" borderId="0" xfId="22" applyNumberFormat="1">
      <alignment/>
      <protection/>
    </xf>
    <xf numFmtId="178" fontId="7" fillId="0" borderId="4" xfId="22" applyFont="1" applyBorder="1">
      <alignment/>
      <protection/>
    </xf>
    <xf numFmtId="0" fontId="7" fillId="0" borderId="0" xfId="22" applyFont="1" applyBorder="1">
      <alignment/>
      <protection/>
    </xf>
    <xf numFmtId="178" fontId="7" fillId="0" borderId="1" xfId="22" applyFont="1" applyBorder="1">
      <alignment/>
      <protection/>
    </xf>
    <xf numFmtId="0" fontId="11" fillId="0" borderId="0" xfId="22" applyFont="1" applyBorder="1">
      <alignment/>
      <protection/>
    </xf>
    <xf numFmtId="178" fontId="11" fillId="0" borderId="0" xfId="22" applyNumberFormat="1" applyFont="1" applyBorder="1">
      <alignment/>
      <protection/>
    </xf>
    <xf numFmtId="0" fontId="10" fillId="0" borderId="0" xfId="22" applyNumberFormat="1" applyFont="1" applyAlignment="1" applyProtection="1">
      <alignment/>
      <protection locked="0"/>
    </xf>
    <xf numFmtId="37" fontId="2" fillId="0" borderId="0" xfId="22" applyNumberFormat="1">
      <alignment/>
      <protection/>
    </xf>
    <xf numFmtId="0" fontId="16" fillId="0" borderId="0" xfId="23" applyFont="1" applyAlignment="1">
      <alignment horizontal="center"/>
      <protection/>
    </xf>
    <xf numFmtId="0" fontId="17" fillId="0" borderId="0" xfId="23" applyFont="1" applyAlignment="1">
      <alignment horizontal="center"/>
      <protection/>
    </xf>
    <xf numFmtId="0" fontId="18" fillId="0" borderId="0" xfId="23" applyFont="1" applyAlignment="1">
      <alignment horizontal="center"/>
      <protection/>
    </xf>
    <xf numFmtId="0" fontId="16" fillId="0" borderId="0" xfId="23" applyFont="1" applyBorder="1" applyAlignment="1">
      <alignment horizontal="center"/>
      <protection/>
    </xf>
    <xf numFmtId="37" fontId="16" fillId="0" borderId="0" xfId="23" applyNumberFormat="1" applyFont="1" applyAlignment="1">
      <alignment horizontal="center"/>
      <protection/>
    </xf>
    <xf numFmtId="178" fontId="1" fillId="0" borderId="0" xfId="15" applyNumberFormat="1" applyFont="1" applyAlignment="1">
      <alignment horizontal="center"/>
    </xf>
    <xf numFmtId="178" fontId="1" fillId="0" borderId="0" xfId="15" applyNumberFormat="1" applyFont="1" applyAlignment="1" applyProtection="1">
      <alignment horizontal="center"/>
      <protection locked="0"/>
    </xf>
    <xf numFmtId="178" fontId="9" fillId="0" borderId="0" xfId="22" applyNumberFormat="1" applyFont="1">
      <alignment/>
      <protection/>
    </xf>
    <xf numFmtId="14" fontId="1" fillId="0" borderId="0" xfId="23" applyNumberFormat="1" applyFont="1" applyAlignment="1">
      <alignment horizontal="center"/>
      <protection/>
    </xf>
    <xf numFmtId="0" fontId="2" fillId="0" borderId="0" xfId="0" applyFont="1" applyAlignment="1">
      <alignment horizontal="left"/>
    </xf>
    <xf numFmtId="178" fontId="7" fillId="0" borderId="0" xfId="22" applyFont="1">
      <alignment/>
      <protection/>
    </xf>
    <xf numFmtId="178" fontId="7" fillId="0" borderId="5" xfId="22" applyFont="1" applyBorder="1">
      <alignment/>
      <protection/>
    </xf>
    <xf numFmtId="0" fontId="11" fillId="0" borderId="0" xfId="22" applyFont="1" applyAlignment="1">
      <alignment vertical="center"/>
      <protection/>
    </xf>
    <xf numFmtId="0" fontId="9" fillId="0" borderId="0" xfId="0" applyNumberFormat="1" applyFont="1" applyFill="1" applyAlignment="1">
      <alignment/>
    </xf>
    <xf numFmtId="0" fontId="9" fillId="0" borderId="0" xfId="0" applyFont="1" applyFill="1" applyBorder="1" applyAlignment="1">
      <alignment/>
    </xf>
    <xf numFmtId="41" fontId="9" fillId="0" borderId="0" xfId="0" applyNumberFormat="1" applyFont="1" applyFill="1" applyAlignment="1">
      <alignment/>
    </xf>
    <xf numFmtId="41" fontId="9" fillId="0" borderId="0" xfId="0" applyNumberFormat="1" applyFont="1" applyFill="1" applyBorder="1" applyAlignment="1">
      <alignment/>
    </xf>
    <xf numFmtId="41" fontId="9" fillId="0" borderId="1" xfId="0" applyNumberFormat="1" applyFont="1" applyFill="1" applyBorder="1" applyAlignment="1">
      <alignment/>
    </xf>
    <xf numFmtId="41" fontId="9" fillId="0" borderId="2" xfId="0" applyNumberFormat="1" applyFont="1" applyFill="1" applyBorder="1" applyAlignment="1">
      <alignment/>
    </xf>
    <xf numFmtId="0" fontId="11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/>
    </xf>
    <xf numFmtId="41" fontId="9" fillId="0" borderId="0" xfId="0" applyNumberFormat="1" applyFont="1" applyBorder="1" applyAlignment="1">
      <alignment/>
    </xf>
    <xf numFmtId="0" fontId="9" fillId="0" borderId="0" xfId="0" applyFont="1" applyFill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87" fontId="1" fillId="0" borderId="0" xfId="0" applyNumberFormat="1" applyFont="1" applyAlignment="1" quotePrefix="1">
      <alignment horizontal="center"/>
    </xf>
    <xf numFmtId="178" fontId="2" fillId="0" borderId="0" xfId="15" applyNumberFormat="1" applyFont="1" applyFill="1" applyAlignment="1" applyProtection="1">
      <alignment/>
      <protection locked="0"/>
    </xf>
    <xf numFmtId="0" fontId="8" fillId="0" borderId="0" xfId="22" applyFont="1" applyFill="1">
      <alignment/>
      <protection/>
    </xf>
    <xf numFmtId="178" fontId="8" fillId="0" borderId="0" xfId="22" applyFont="1" applyFill="1">
      <alignment/>
      <protection/>
    </xf>
    <xf numFmtId="0" fontId="9" fillId="0" borderId="0" xfId="21" applyFont="1">
      <alignment/>
      <protection/>
    </xf>
    <xf numFmtId="178" fontId="9" fillId="0" borderId="0" xfId="15" applyNumberFormat="1" applyFont="1" applyFill="1" applyBorder="1" applyAlignment="1">
      <alignment/>
    </xf>
    <xf numFmtId="178" fontId="9" fillId="0" borderId="0" xfId="15" applyNumberFormat="1" applyFont="1" applyFill="1" applyAlignment="1">
      <alignment/>
    </xf>
    <xf numFmtId="178" fontId="9" fillId="0" borderId="2" xfId="15" applyNumberFormat="1" applyFont="1" applyFill="1" applyBorder="1" applyAlignment="1">
      <alignment/>
    </xf>
    <xf numFmtId="0" fontId="6" fillId="0" borderId="0" xfId="23" applyFont="1" applyFill="1">
      <alignment/>
      <protection/>
    </xf>
    <xf numFmtId="0" fontId="0" fillId="0" borderId="0" xfId="23" applyFont="1" applyFill="1">
      <alignment/>
      <protection/>
    </xf>
    <xf numFmtId="0" fontId="0" fillId="0" borderId="0" xfId="23" applyFont="1" applyFill="1" applyAlignment="1">
      <alignment horizontal="center"/>
      <protection/>
    </xf>
    <xf numFmtId="0" fontId="16" fillId="0" borderId="0" xfId="23" applyFont="1" applyFill="1" applyAlignment="1">
      <alignment horizontal="center"/>
      <protection/>
    </xf>
    <xf numFmtId="0" fontId="0" fillId="0" borderId="0" xfId="23" applyFont="1" applyFill="1" applyAlignment="1">
      <alignment horizontal="left"/>
      <protection/>
    </xf>
    <xf numFmtId="0" fontId="6" fillId="0" borderId="0" xfId="23" applyFont="1" applyFill="1" applyAlignment="1" quotePrefix="1">
      <alignment horizontal="left"/>
      <protection/>
    </xf>
    <xf numFmtId="14" fontId="1" fillId="0" borderId="0" xfId="23" applyNumberFormat="1" applyFont="1" applyAlignment="1" quotePrefix="1">
      <alignment horizontal="center"/>
      <protection/>
    </xf>
    <xf numFmtId="178" fontId="1" fillId="0" borderId="0" xfId="15" applyNumberFormat="1" applyFont="1" applyAlignment="1" applyProtection="1" quotePrefix="1">
      <alignment horizontal="center"/>
      <protection locked="0"/>
    </xf>
    <xf numFmtId="186" fontId="7" fillId="0" borderId="0" xfId="22" applyNumberFormat="1" applyFont="1" quotePrefix="1">
      <alignment horizontal="center"/>
      <protection/>
    </xf>
    <xf numFmtId="178" fontId="0" fillId="0" borderId="1" xfId="15" applyNumberFormat="1" applyFont="1" applyFill="1" applyBorder="1" applyAlignment="1">
      <alignment horizontal="center"/>
    </xf>
    <xf numFmtId="178" fontId="0" fillId="0" borderId="0" xfId="15" applyNumberFormat="1" applyFont="1" applyFill="1" applyAlignment="1">
      <alignment horizontal="center"/>
    </xf>
    <xf numFmtId="43" fontId="0" fillId="0" borderId="0" xfId="15" applyFont="1" applyFill="1" applyAlignment="1">
      <alignment horizontal="right"/>
    </xf>
    <xf numFmtId="43" fontId="0" fillId="0" borderId="0" xfId="15" applyFont="1" applyFill="1" applyAlignment="1">
      <alignment horizontal="center"/>
    </xf>
    <xf numFmtId="189" fontId="0" fillId="0" borderId="0" xfId="15" applyNumberFormat="1" applyFont="1" applyFill="1" applyAlignment="1">
      <alignment horizontal="center"/>
    </xf>
    <xf numFmtId="189" fontId="0" fillId="0" borderId="0" xfId="23" applyNumberFormat="1" applyFont="1" applyFill="1" applyAlignment="1">
      <alignment horizontal="center"/>
      <protection/>
    </xf>
    <xf numFmtId="41" fontId="0" fillId="0" borderId="0" xfId="23" applyNumberFormat="1" applyFont="1" applyFill="1" applyAlignment="1">
      <alignment horizontal="center"/>
      <protection/>
    </xf>
    <xf numFmtId="0" fontId="0" fillId="0" borderId="0" xfId="23" applyFont="1" quotePrefix="1">
      <alignment/>
      <protection/>
    </xf>
    <xf numFmtId="0" fontId="1" fillId="0" borderId="0" xfId="22" applyFont="1" applyAlignment="1">
      <alignment horizontal="center"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1206cf" xfId="21"/>
    <cellStyle name="Normal_KLSE0902" xfId="22"/>
    <cellStyle name="Normal_Poh Huat Q2 2000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5"/>
  <sheetViews>
    <sheetView tabSelected="1" workbookViewId="0" topLeftCell="A1">
      <selection activeCell="D82" sqref="D82"/>
    </sheetView>
  </sheetViews>
  <sheetFormatPr defaultColWidth="9.00390625" defaultRowHeight="14.25"/>
  <cols>
    <col min="1" max="1" width="2.875" style="10" customWidth="1"/>
    <col min="2" max="3" width="3.75390625" style="6" customWidth="1"/>
    <col min="4" max="4" width="8.00390625" style="6" customWidth="1"/>
    <col min="5" max="5" width="18.00390625" style="6" customWidth="1"/>
    <col min="6" max="6" width="13.50390625" style="4" customWidth="1"/>
    <col min="7" max="7" width="1.4921875" style="4" customWidth="1"/>
    <col min="8" max="8" width="15.50390625" style="4" customWidth="1"/>
    <col min="9" max="9" width="1.25" style="4" customWidth="1"/>
    <col min="10" max="10" width="13.25390625" style="5" customWidth="1"/>
    <col min="11" max="11" width="1.4921875" style="4" customWidth="1"/>
    <col min="12" max="12" width="16.75390625" style="4" customWidth="1"/>
    <col min="13" max="13" width="15.375" style="4" customWidth="1"/>
    <col min="14" max="14" width="15.375" style="75" customWidth="1"/>
    <col min="15" max="19" width="15.375" style="4" customWidth="1"/>
    <col min="20" max="22" width="15.375" style="6" customWidth="1"/>
    <col min="23" max="28" width="16.75390625" style="6" customWidth="1"/>
    <col min="29" max="16384" width="8.00390625" style="6" customWidth="1"/>
  </cols>
  <sheetData>
    <row r="1" spans="1:5" ht="23.25">
      <c r="A1" s="2" t="s">
        <v>40</v>
      </c>
      <c r="B1" s="3"/>
      <c r="C1" s="3"/>
      <c r="D1" s="3"/>
      <c r="E1" s="3"/>
    </row>
    <row r="2" ht="14.25">
      <c r="A2" s="6"/>
    </row>
    <row r="3" spans="1:19" s="7" customFormat="1" ht="15.75">
      <c r="A3" s="62" t="s">
        <v>185</v>
      </c>
      <c r="F3" s="8"/>
      <c r="G3" s="8"/>
      <c r="H3" s="8"/>
      <c r="I3" s="8"/>
      <c r="J3" s="9"/>
      <c r="K3" s="8"/>
      <c r="L3" s="8"/>
      <c r="M3" s="8"/>
      <c r="N3" s="76"/>
      <c r="O3" s="8"/>
      <c r="P3" s="8"/>
      <c r="Q3" s="8"/>
      <c r="R3" s="8"/>
      <c r="S3" s="8"/>
    </row>
    <row r="4" ht="14.25">
      <c r="A4" s="13" t="s">
        <v>86</v>
      </c>
    </row>
    <row r="6" spans="6:12" ht="15">
      <c r="F6" s="11"/>
      <c r="G6" s="11" t="s">
        <v>12</v>
      </c>
      <c r="H6" s="11"/>
      <c r="I6" s="11"/>
      <c r="J6" s="12"/>
      <c r="K6" s="11" t="s">
        <v>41</v>
      </c>
      <c r="L6" s="11"/>
    </row>
    <row r="7" spans="1:19" s="14" customFormat="1" ht="12.75">
      <c r="A7" s="13"/>
      <c r="F7" s="15" t="s">
        <v>11</v>
      </c>
      <c r="G7" s="15"/>
      <c r="H7" s="15" t="s">
        <v>13</v>
      </c>
      <c r="I7" s="15"/>
      <c r="J7" s="16" t="s">
        <v>11</v>
      </c>
      <c r="K7" s="15"/>
      <c r="L7" s="15" t="s">
        <v>13</v>
      </c>
      <c r="M7" s="17"/>
      <c r="N7" s="77"/>
      <c r="O7" s="17"/>
      <c r="P7" s="17"/>
      <c r="Q7" s="17"/>
      <c r="R7" s="17"/>
      <c r="S7" s="17"/>
    </row>
    <row r="8" spans="1:19" s="14" customFormat="1" ht="12.75">
      <c r="A8" s="13"/>
      <c r="F8" s="15" t="s">
        <v>14</v>
      </c>
      <c r="G8" s="15"/>
      <c r="H8" s="15" t="s">
        <v>14</v>
      </c>
      <c r="I8" s="15"/>
      <c r="J8" s="16" t="s">
        <v>14</v>
      </c>
      <c r="K8" s="15"/>
      <c r="L8" s="15" t="s">
        <v>14</v>
      </c>
      <c r="M8" s="17"/>
      <c r="N8" s="77"/>
      <c r="O8" s="17"/>
      <c r="P8" s="17"/>
      <c r="Q8" s="17"/>
      <c r="R8" s="17"/>
      <c r="S8" s="17"/>
    </row>
    <row r="9" spans="1:19" s="14" customFormat="1" ht="12.75">
      <c r="A9" s="13"/>
      <c r="F9" s="15" t="s">
        <v>5</v>
      </c>
      <c r="G9" s="15"/>
      <c r="H9" s="15" t="s">
        <v>15</v>
      </c>
      <c r="I9" s="15"/>
      <c r="J9" s="16" t="s">
        <v>16</v>
      </c>
      <c r="K9" s="15"/>
      <c r="L9" s="15" t="s">
        <v>15</v>
      </c>
      <c r="M9" s="17"/>
      <c r="N9" s="77"/>
      <c r="O9" s="17"/>
      <c r="P9" s="17"/>
      <c r="Q9" s="17"/>
      <c r="R9" s="17"/>
      <c r="S9" s="17"/>
    </row>
    <row r="10" spans="1:19" s="14" customFormat="1" ht="12.75">
      <c r="A10" s="13"/>
      <c r="F10" s="15"/>
      <c r="G10" s="15"/>
      <c r="H10" s="15" t="s">
        <v>5</v>
      </c>
      <c r="I10" s="15"/>
      <c r="J10" s="16"/>
      <c r="K10" s="15"/>
      <c r="L10" s="15" t="s">
        <v>17</v>
      </c>
      <c r="M10" s="17"/>
      <c r="N10" s="77"/>
      <c r="O10" s="17"/>
      <c r="P10" s="17"/>
      <c r="Q10" s="17"/>
      <c r="R10" s="17"/>
      <c r="S10" s="17"/>
    </row>
    <row r="11" spans="1:19" s="14" customFormat="1" ht="12.75">
      <c r="A11" s="13"/>
      <c r="F11" s="83">
        <v>39263</v>
      </c>
      <c r="G11" s="15"/>
      <c r="H11" s="83">
        <v>38898</v>
      </c>
      <c r="I11" s="15"/>
      <c r="J11" s="116">
        <f>+F11</f>
        <v>39263</v>
      </c>
      <c r="K11" s="15"/>
      <c r="L11" s="116">
        <f>+H11</f>
        <v>38898</v>
      </c>
      <c r="M11" s="17"/>
      <c r="N11" s="77"/>
      <c r="O11" s="17"/>
      <c r="P11" s="17"/>
      <c r="Q11" s="17"/>
      <c r="R11" s="17"/>
      <c r="S11" s="17"/>
    </row>
    <row r="12" spans="6:12" ht="15">
      <c r="F12" s="4" t="s">
        <v>18</v>
      </c>
      <c r="H12" s="4" t="s">
        <v>18</v>
      </c>
      <c r="J12" s="5" t="s">
        <v>18</v>
      </c>
      <c r="L12" s="4" t="s">
        <v>18</v>
      </c>
    </row>
    <row r="13" ht="15">
      <c r="F13" s="5"/>
    </row>
    <row r="14" spans="1:14" ht="15">
      <c r="A14" s="18" t="s">
        <v>1</v>
      </c>
      <c r="C14" s="6" t="s">
        <v>70</v>
      </c>
      <c r="F14" s="22">
        <f>+J14-N14</f>
        <v>11389</v>
      </c>
      <c r="G14" s="22"/>
      <c r="H14" s="22">
        <v>11292</v>
      </c>
      <c r="I14" s="22"/>
      <c r="J14" s="22">
        <v>19043</v>
      </c>
      <c r="K14" s="22"/>
      <c r="L14" s="22">
        <v>19952</v>
      </c>
      <c r="N14" s="75">
        <v>7654</v>
      </c>
    </row>
    <row r="15" spans="3:14" ht="17.25" customHeight="1">
      <c r="C15" s="6" t="s">
        <v>21</v>
      </c>
      <c r="F15" s="22">
        <f>+J15-N15</f>
        <v>0</v>
      </c>
      <c r="G15" s="22"/>
      <c r="H15" s="22">
        <v>0</v>
      </c>
      <c r="I15" s="22"/>
      <c r="J15" s="22">
        <v>0</v>
      </c>
      <c r="K15" s="22"/>
      <c r="L15" s="22">
        <v>0</v>
      </c>
      <c r="N15" s="75">
        <v>0</v>
      </c>
    </row>
    <row r="16" spans="3:12" ht="17.25" customHeight="1">
      <c r="C16" s="6" t="s">
        <v>23</v>
      </c>
      <c r="F16" s="22"/>
      <c r="G16" s="22"/>
      <c r="H16" s="22"/>
      <c r="I16" s="22"/>
      <c r="J16" s="22"/>
      <c r="K16" s="22"/>
      <c r="L16" s="22"/>
    </row>
    <row r="17" spans="3:14" ht="15">
      <c r="C17" s="6" t="s">
        <v>24</v>
      </c>
      <c r="F17" s="22">
        <f>+J17-N17</f>
        <v>16</v>
      </c>
      <c r="G17" s="22"/>
      <c r="H17" s="22">
        <v>1195</v>
      </c>
      <c r="I17" s="22">
        <v>1269</v>
      </c>
      <c r="J17" s="22">
        <v>29812</v>
      </c>
      <c r="K17" s="22"/>
      <c r="L17" s="22">
        <v>1844</v>
      </c>
      <c r="N17" s="75">
        <v>29796</v>
      </c>
    </row>
    <row r="18" spans="3:14" ht="15">
      <c r="C18" s="6" t="s">
        <v>91</v>
      </c>
      <c r="F18" s="22">
        <f>+J18-N18</f>
        <v>-10662</v>
      </c>
      <c r="G18" s="22"/>
      <c r="H18" s="22">
        <v>-11200</v>
      </c>
      <c r="I18" s="22"/>
      <c r="J18" s="22">
        <f>+J20-J14-J15-J17</f>
        <v>-23306</v>
      </c>
      <c r="K18" s="22"/>
      <c r="L18" s="22">
        <v>-19428</v>
      </c>
      <c r="N18" s="75">
        <v>-12644</v>
      </c>
    </row>
    <row r="19" spans="6:12" ht="15">
      <c r="F19" s="19"/>
      <c r="G19" s="20"/>
      <c r="H19" s="19"/>
      <c r="I19" s="20"/>
      <c r="J19" s="19"/>
      <c r="K19" s="20"/>
      <c r="L19" s="19"/>
    </row>
    <row r="20" spans="1:14" ht="15">
      <c r="A20" s="18" t="s">
        <v>2</v>
      </c>
      <c r="B20" s="6" t="s">
        <v>19</v>
      </c>
      <c r="C20" s="6" t="s">
        <v>100</v>
      </c>
      <c r="F20" s="20">
        <f>SUM(F14:F19)</f>
        <v>743</v>
      </c>
      <c r="G20" s="20"/>
      <c r="H20" s="20">
        <v>1287</v>
      </c>
      <c r="I20" s="20"/>
      <c r="J20" s="20">
        <v>25549</v>
      </c>
      <c r="K20" s="20"/>
      <c r="L20" s="20">
        <v>2368</v>
      </c>
      <c r="N20" s="75">
        <v>24806</v>
      </c>
    </row>
    <row r="21" spans="3:12" ht="15">
      <c r="C21" s="6" t="s">
        <v>25</v>
      </c>
      <c r="F21" s="20"/>
      <c r="G21" s="20"/>
      <c r="H21" s="20"/>
      <c r="I21" s="20"/>
      <c r="J21" s="20"/>
      <c r="K21" s="20"/>
      <c r="L21" s="20"/>
    </row>
    <row r="22" spans="3:12" ht="15">
      <c r="C22" s="6" t="s">
        <v>26</v>
      </c>
      <c r="F22" s="20"/>
      <c r="G22" s="20"/>
      <c r="H22" s="20"/>
      <c r="I22" s="20"/>
      <c r="J22" s="20"/>
      <c r="K22" s="20"/>
      <c r="L22" s="20"/>
    </row>
    <row r="23" spans="3:12" ht="15">
      <c r="C23" s="6" t="s">
        <v>101</v>
      </c>
      <c r="F23" s="20"/>
      <c r="G23" s="20"/>
      <c r="H23" s="20"/>
      <c r="I23" s="20"/>
      <c r="J23" s="20"/>
      <c r="K23" s="20"/>
      <c r="L23" s="20"/>
    </row>
    <row r="24" spans="2:14" ht="15">
      <c r="B24" s="6" t="s">
        <v>20</v>
      </c>
      <c r="C24" s="6" t="s">
        <v>106</v>
      </c>
      <c r="F24" s="22">
        <f>+J24-N24</f>
        <v>-288</v>
      </c>
      <c r="G24" s="20">
        <v>1895</v>
      </c>
      <c r="H24" s="20">
        <v>-2760</v>
      </c>
      <c r="I24" s="20"/>
      <c r="J24" s="20">
        <v>-2854</v>
      </c>
      <c r="K24" s="20"/>
      <c r="L24" s="20">
        <v>-5230</v>
      </c>
      <c r="N24" s="75">
        <v>-2566</v>
      </c>
    </row>
    <row r="25" spans="2:14" ht="15">
      <c r="B25" s="6" t="s">
        <v>22</v>
      </c>
      <c r="C25" s="6" t="s">
        <v>92</v>
      </c>
      <c r="F25" s="22">
        <f>+J25-N25</f>
        <v>-268</v>
      </c>
      <c r="G25" s="20">
        <v>474</v>
      </c>
      <c r="H25" s="20">
        <v>-341</v>
      </c>
      <c r="I25" s="20"/>
      <c r="J25" s="20">
        <v>-642</v>
      </c>
      <c r="K25" s="20"/>
      <c r="L25" s="20">
        <v>-688</v>
      </c>
      <c r="N25" s="75">
        <v>-374</v>
      </c>
    </row>
    <row r="26" spans="6:12" ht="15">
      <c r="F26" s="21"/>
      <c r="G26" s="20"/>
      <c r="H26" s="21"/>
      <c r="I26" s="20"/>
      <c r="J26" s="21"/>
      <c r="K26" s="20"/>
      <c r="L26" s="21"/>
    </row>
    <row r="27" spans="2:14" ht="15">
      <c r="B27" s="6" t="s">
        <v>27</v>
      </c>
      <c r="C27" s="6" t="s">
        <v>102</v>
      </c>
      <c r="F27" s="20">
        <f>SUM(F20:F26)</f>
        <v>187</v>
      </c>
      <c r="G27" s="20"/>
      <c r="H27" s="20">
        <v>-1814</v>
      </c>
      <c r="I27" s="20"/>
      <c r="J27" s="20">
        <f>SUM(J20:J26)</f>
        <v>22053</v>
      </c>
      <c r="K27" s="20"/>
      <c r="L27" s="20">
        <v>-3550</v>
      </c>
      <c r="N27" s="75">
        <v>21866</v>
      </c>
    </row>
    <row r="28" spans="3:12" ht="15">
      <c r="C28" s="6" t="s">
        <v>103</v>
      </c>
      <c r="F28" s="20"/>
      <c r="G28" s="20"/>
      <c r="H28" s="20"/>
      <c r="I28" s="20"/>
      <c r="J28" s="20"/>
      <c r="K28" s="20"/>
      <c r="L28" s="20"/>
    </row>
    <row r="29" spans="3:12" ht="15">
      <c r="C29" s="6" t="s">
        <v>105</v>
      </c>
      <c r="F29" s="20"/>
      <c r="G29" s="20"/>
      <c r="H29" s="20"/>
      <c r="I29" s="20"/>
      <c r="J29" s="20"/>
      <c r="K29" s="20"/>
      <c r="L29" s="20"/>
    </row>
    <row r="30" spans="2:16" ht="15">
      <c r="B30" s="6" t="s">
        <v>115</v>
      </c>
      <c r="C30" s="6" t="s">
        <v>104</v>
      </c>
      <c r="F30" s="22" t="s">
        <v>29</v>
      </c>
      <c r="G30" s="22"/>
      <c r="H30" s="22" t="s">
        <v>29</v>
      </c>
      <c r="I30" s="22"/>
      <c r="J30" s="22" t="s">
        <v>29</v>
      </c>
      <c r="K30" s="22"/>
      <c r="L30" s="22" t="s">
        <v>29</v>
      </c>
      <c r="M30" s="23"/>
      <c r="N30" s="78" t="s">
        <v>29</v>
      </c>
      <c r="O30" s="23"/>
      <c r="P30" s="23"/>
    </row>
    <row r="31" spans="3:14" ht="15">
      <c r="C31" s="6" t="s">
        <v>30</v>
      </c>
      <c r="F31" s="19">
        <f>+J31-N31</f>
        <v>0</v>
      </c>
      <c r="G31" s="20"/>
      <c r="H31" s="19">
        <v>0</v>
      </c>
      <c r="I31" s="20"/>
      <c r="J31" s="19">
        <v>0</v>
      </c>
      <c r="K31" s="20"/>
      <c r="L31" s="19">
        <v>0</v>
      </c>
      <c r="N31" s="75">
        <v>0</v>
      </c>
    </row>
    <row r="32" spans="2:14" ht="15">
      <c r="B32" s="6" t="s">
        <v>28</v>
      </c>
      <c r="C32" s="6" t="s">
        <v>93</v>
      </c>
      <c r="F32" s="20">
        <f>+F31+F27</f>
        <v>187</v>
      </c>
      <c r="G32" s="20"/>
      <c r="H32" s="20">
        <v>-1814</v>
      </c>
      <c r="I32" s="20"/>
      <c r="J32" s="20">
        <f>+J31+J27</f>
        <v>22053</v>
      </c>
      <c r="K32" s="20"/>
      <c r="L32" s="20">
        <v>-3550</v>
      </c>
      <c r="N32" s="75">
        <v>21866</v>
      </c>
    </row>
    <row r="33" spans="6:12" ht="15">
      <c r="F33" s="20"/>
      <c r="G33" s="20"/>
      <c r="H33" s="20"/>
      <c r="I33" s="20"/>
      <c r="J33" s="20"/>
      <c r="K33" s="20"/>
      <c r="L33" s="20"/>
    </row>
    <row r="34" spans="2:14" ht="15">
      <c r="B34" s="6" t="s">
        <v>31</v>
      </c>
      <c r="C34" s="6" t="s">
        <v>107</v>
      </c>
      <c r="F34" s="19">
        <f>+J34-N34</f>
        <v>-701</v>
      </c>
      <c r="G34" s="20"/>
      <c r="H34" s="19">
        <v>-313</v>
      </c>
      <c r="I34" s="20"/>
      <c r="J34" s="119">
        <v>-669</v>
      </c>
      <c r="K34" s="20"/>
      <c r="L34" s="19">
        <v>-441</v>
      </c>
      <c r="M34" s="24"/>
      <c r="N34" s="79">
        <v>32</v>
      </c>
    </row>
    <row r="35" spans="1:14" ht="18" customHeight="1" thickBot="1">
      <c r="A35" s="61" t="s">
        <v>3</v>
      </c>
      <c r="C35" s="6" t="s">
        <v>34</v>
      </c>
      <c r="F35" s="66">
        <f>+F34+F32</f>
        <v>-514</v>
      </c>
      <c r="G35" s="20"/>
      <c r="H35" s="66">
        <v>-2127</v>
      </c>
      <c r="I35" s="20"/>
      <c r="J35" s="66">
        <f>+J34+J32</f>
        <v>21384</v>
      </c>
      <c r="K35" s="20"/>
      <c r="L35" s="66">
        <v>-3991</v>
      </c>
      <c r="M35" s="24"/>
      <c r="N35" s="79">
        <v>21898</v>
      </c>
    </row>
    <row r="36" spans="6:14" ht="15">
      <c r="F36" s="20"/>
      <c r="G36" s="20"/>
      <c r="H36" s="20"/>
      <c r="I36" s="20"/>
      <c r="J36" s="20"/>
      <c r="K36" s="20"/>
      <c r="L36" s="20"/>
      <c r="M36" s="24"/>
      <c r="N36" s="79"/>
    </row>
    <row r="37" spans="1:14" ht="15">
      <c r="A37" s="18" t="s">
        <v>85</v>
      </c>
      <c r="C37" s="6" t="s">
        <v>118</v>
      </c>
      <c r="F37" s="20"/>
      <c r="G37" s="20"/>
      <c r="H37" s="20"/>
      <c r="I37" s="20"/>
      <c r="J37" s="20"/>
      <c r="K37" s="20"/>
      <c r="L37" s="20"/>
      <c r="M37" s="24"/>
      <c r="N37" s="79"/>
    </row>
    <row r="38" spans="3:14" ht="15">
      <c r="C38" s="6" t="s">
        <v>33</v>
      </c>
      <c r="D38" s="6" t="s">
        <v>94</v>
      </c>
      <c r="F38" s="20">
        <f>+J38-N38</f>
        <v>-557</v>
      </c>
      <c r="G38" s="20"/>
      <c r="H38" s="20">
        <v>-1880</v>
      </c>
      <c r="I38" s="20"/>
      <c r="J38" s="20">
        <f>J40-J39</f>
        <v>21422</v>
      </c>
      <c r="K38" s="20"/>
      <c r="L38" s="20">
        <v>-3775</v>
      </c>
      <c r="M38" s="24"/>
      <c r="N38" s="79">
        <v>21979</v>
      </c>
    </row>
    <row r="39" spans="3:14" ht="15">
      <c r="C39" s="6" t="s">
        <v>35</v>
      </c>
      <c r="D39" s="6" t="s">
        <v>68</v>
      </c>
      <c r="F39" s="20">
        <f>+J39-N39</f>
        <v>43</v>
      </c>
      <c r="G39" s="20"/>
      <c r="H39" s="19">
        <v>-247</v>
      </c>
      <c r="I39" s="20"/>
      <c r="J39" s="19">
        <v>-38</v>
      </c>
      <c r="K39" s="20"/>
      <c r="L39" s="19">
        <v>-216</v>
      </c>
      <c r="M39" s="24"/>
      <c r="N39" s="79">
        <v>-81</v>
      </c>
    </row>
    <row r="40" spans="6:14" ht="18" customHeight="1" thickBot="1">
      <c r="F40" s="66">
        <f>+F35</f>
        <v>-514</v>
      </c>
      <c r="G40" s="20"/>
      <c r="H40" s="66">
        <v>-2127</v>
      </c>
      <c r="I40" s="20"/>
      <c r="J40" s="66">
        <f>+J35</f>
        <v>21384</v>
      </c>
      <c r="K40" s="20"/>
      <c r="L40" s="66">
        <v>-3991</v>
      </c>
      <c r="M40" s="24"/>
      <c r="N40" s="79">
        <v>21898</v>
      </c>
    </row>
    <row r="41" spans="6:14" ht="15">
      <c r="F41" s="20"/>
      <c r="G41" s="20"/>
      <c r="H41" s="20"/>
      <c r="I41" s="20"/>
      <c r="J41" s="20"/>
      <c r="K41" s="20"/>
      <c r="L41" s="20"/>
      <c r="M41" s="24"/>
      <c r="N41" s="79"/>
    </row>
    <row r="42" spans="6:14" ht="15">
      <c r="F42" s="20"/>
      <c r="G42" s="20"/>
      <c r="H42" s="20"/>
      <c r="I42" s="20"/>
      <c r="J42" s="20"/>
      <c r="K42" s="20"/>
      <c r="L42" s="20"/>
      <c r="M42" s="24"/>
      <c r="N42" s="79"/>
    </row>
    <row r="43" spans="1:12" ht="15">
      <c r="A43" s="18" t="s">
        <v>108</v>
      </c>
      <c r="B43" s="6" t="s">
        <v>19</v>
      </c>
      <c r="C43" s="6" t="s">
        <v>36</v>
      </c>
      <c r="F43" s="20"/>
      <c r="G43" s="20"/>
      <c r="H43" s="20"/>
      <c r="I43" s="20"/>
      <c r="J43" s="20"/>
      <c r="K43" s="20"/>
      <c r="L43" s="20"/>
    </row>
    <row r="44" spans="3:12" ht="15">
      <c r="C44" s="6" t="s">
        <v>109</v>
      </c>
      <c r="F44" s="20"/>
      <c r="G44" s="20"/>
      <c r="H44" s="20"/>
      <c r="I44" s="20"/>
      <c r="J44" s="20"/>
      <c r="K44" s="20"/>
      <c r="L44" s="20"/>
    </row>
    <row r="45" spans="3:12" ht="15">
      <c r="C45" s="6" t="s">
        <v>37</v>
      </c>
      <c r="F45" s="20"/>
      <c r="G45" s="20"/>
      <c r="H45" s="20"/>
      <c r="I45" s="20"/>
      <c r="J45" s="20"/>
      <c r="K45" s="20"/>
      <c r="L45" s="20"/>
    </row>
    <row r="46" spans="3:12" ht="15">
      <c r="C46" s="6" t="s">
        <v>38</v>
      </c>
      <c r="F46" s="20"/>
      <c r="G46" s="20"/>
      <c r="H46" s="20"/>
      <c r="I46" s="20"/>
      <c r="J46" s="20"/>
      <c r="K46" s="20"/>
      <c r="L46" s="20"/>
    </row>
    <row r="47" spans="1:19" s="111" customFormat="1" ht="15">
      <c r="A47" s="110"/>
      <c r="C47" s="111" t="s">
        <v>33</v>
      </c>
      <c r="D47" s="111" t="s">
        <v>201</v>
      </c>
      <c r="F47" s="120"/>
      <c r="G47" s="120"/>
      <c r="H47" s="120"/>
      <c r="I47" s="120"/>
      <c r="J47" s="120"/>
      <c r="K47" s="120"/>
      <c r="L47" s="120"/>
      <c r="M47" s="112"/>
      <c r="N47" s="113"/>
      <c r="O47" s="112"/>
      <c r="P47" s="112"/>
      <c r="Q47" s="112"/>
      <c r="R47" s="112"/>
      <c r="S47" s="112"/>
    </row>
    <row r="48" spans="1:19" s="111" customFormat="1" ht="15">
      <c r="A48" s="110"/>
      <c r="D48" s="111" t="s">
        <v>203</v>
      </c>
      <c r="F48" s="120"/>
      <c r="G48" s="120"/>
      <c r="H48" s="120"/>
      <c r="I48" s="120"/>
      <c r="J48" s="120"/>
      <c r="K48" s="120"/>
      <c r="L48" s="120"/>
      <c r="M48" s="112"/>
      <c r="N48" s="113"/>
      <c r="O48" s="112"/>
      <c r="P48" s="112"/>
      <c r="Q48" s="112"/>
      <c r="R48" s="112"/>
      <c r="S48" s="112"/>
    </row>
    <row r="49" spans="1:19" s="111" customFormat="1" ht="15">
      <c r="A49" s="110"/>
      <c r="D49" s="111" t="s">
        <v>202</v>
      </c>
      <c r="F49" s="120"/>
      <c r="G49" s="120"/>
      <c r="H49" s="120"/>
      <c r="I49" s="120"/>
      <c r="J49" s="120"/>
      <c r="K49" s="120"/>
      <c r="L49" s="120"/>
      <c r="M49" s="112"/>
      <c r="N49" s="113"/>
      <c r="O49" s="112"/>
      <c r="P49" s="112"/>
      <c r="Q49" s="112"/>
      <c r="R49" s="112"/>
      <c r="S49" s="112"/>
    </row>
    <row r="50" spans="1:19" s="111" customFormat="1" ht="15">
      <c r="A50" s="110"/>
      <c r="D50" s="111" t="s">
        <v>42</v>
      </c>
      <c r="F50" s="121">
        <f>(F38/(F63/1000))*100</f>
        <v>-1.0092645777124665</v>
      </c>
      <c r="G50" s="122"/>
      <c r="H50" s="121">
        <v>-6.791539475823203</v>
      </c>
      <c r="I50" s="122"/>
      <c r="J50" s="121">
        <f>(J38/(F63/1000))*100</f>
        <v>38.81591702649275</v>
      </c>
      <c r="K50" s="122"/>
      <c r="L50" s="121">
        <v>-13.637266766613083</v>
      </c>
      <c r="M50" s="114"/>
      <c r="N50" s="113">
        <v>79.39959901016924</v>
      </c>
      <c r="O50" s="112"/>
      <c r="P50" s="112"/>
      <c r="Q50" s="112"/>
      <c r="R50" s="112"/>
      <c r="S50" s="112"/>
    </row>
    <row r="51" spans="1:19" s="111" customFormat="1" ht="15">
      <c r="A51" s="110"/>
      <c r="C51" s="111" t="s">
        <v>35</v>
      </c>
      <c r="D51" s="111" t="s">
        <v>39</v>
      </c>
      <c r="F51" s="122">
        <f>(F38/(F64/1000))*100</f>
        <v>-0.784789853988791</v>
      </c>
      <c r="G51" s="120"/>
      <c r="H51" s="122">
        <v>0</v>
      </c>
      <c r="I51" s="122"/>
      <c r="J51" s="122">
        <f>(J38/(F64/1000))*100</f>
        <v>30.182707813550948</v>
      </c>
      <c r="K51" s="122"/>
      <c r="L51" s="122">
        <v>0</v>
      </c>
      <c r="M51" s="112"/>
      <c r="N51" s="113">
        <v>0</v>
      </c>
      <c r="O51" s="112"/>
      <c r="P51" s="112"/>
      <c r="Q51" s="112"/>
      <c r="R51" s="112"/>
      <c r="S51" s="112"/>
    </row>
    <row r="52" spans="1:19" s="111" customFormat="1" ht="15">
      <c r="A52" s="110"/>
      <c r="F52" s="120"/>
      <c r="G52" s="120"/>
      <c r="H52" s="120"/>
      <c r="I52" s="120"/>
      <c r="J52" s="120"/>
      <c r="K52" s="120"/>
      <c r="L52" s="120"/>
      <c r="M52" s="112"/>
      <c r="N52" s="113"/>
      <c r="O52" s="112"/>
      <c r="P52" s="112"/>
      <c r="Q52" s="112"/>
      <c r="R52" s="112"/>
      <c r="S52" s="112"/>
    </row>
    <row r="53" spans="1:19" s="111" customFormat="1" ht="15">
      <c r="A53" s="115" t="s">
        <v>116</v>
      </c>
      <c r="C53" s="111" t="s">
        <v>89</v>
      </c>
      <c r="F53" s="112"/>
      <c r="G53" s="112"/>
      <c r="H53" s="123"/>
      <c r="I53" s="112"/>
      <c r="J53" s="123">
        <f>('Bal Sheet'!D52)/('Bal Sheet'!D48*2)</f>
        <v>0.203881001476494</v>
      </c>
      <c r="K53" s="124"/>
      <c r="L53" s="123">
        <v>-0.28145862760327295</v>
      </c>
      <c r="M53" s="114"/>
      <c r="N53" s="113">
        <v>0.21010265661901018</v>
      </c>
      <c r="O53" s="112"/>
      <c r="P53" s="112"/>
      <c r="Q53" s="112"/>
      <c r="R53" s="112"/>
      <c r="S53" s="112"/>
    </row>
    <row r="54" spans="1:19" s="111" customFormat="1" ht="15">
      <c r="A54" s="110"/>
      <c r="F54" s="112"/>
      <c r="G54" s="112"/>
      <c r="H54" s="112"/>
      <c r="I54" s="112"/>
      <c r="J54" s="125"/>
      <c r="K54" s="112"/>
      <c r="L54" s="112"/>
      <c r="M54" s="112"/>
      <c r="N54" s="113"/>
      <c r="O54" s="112"/>
      <c r="P54" s="112"/>
      <c r="Q54" s="112"/>
      <c r="R54" s="112"/>
      <c r="S54" s="112"/>
    </row>
    <row r="56" ht="14.25">
      <c r="A56" s="6"/>
    </row>
    <row r="57" ht="15" hidden="1"/>
    <row r="58" spans="6:8" ht="15" hidden="1">
      <c r="F58" s="4" t="s">
        <v>194</v>
      </c>
      <c r="H58" s="4" t="s">
        <v>195</v>
      </c>
    </row>
    <row r="59" spans="4:8" ht="15" hidden="1">
      <c r="D59" s="126" t="s">
        <v>196</v>
      </c>
      <c r="F59" s="5">
        <f>'Bal Sheet'!F48/0.5</f>
        <v>27681500</v>
      </c>
      <c r="G59" s="5"/>
      <c r="H59" s="5">
        <v>0</v>
      </c>
    </row>
    <row r="60" spans="4:8" ht="15" hidden="1">
      <c r="D60" s="126" t="s">
        <v>197</v>
      </c>
      <c r="F60" s="5">
        <f>'Bal Sheet'!D48/0.5</f>
        <v>82695900</v>
      </c>
      <c r="G60" s="5"/>
      <c r="H60" s="5">
        <v>31571428</v>
      </c>
    </row>
    <row r="61" spans="4:8" ht="15" hidden="1">
      <c r="D61" s="126" t="s">
        <v>198</v>
      </c>
      <c r="F61" s="5">
        <f>'Bal Sheet'!D48/0.5</f>
        <v>82695900</v>
      </c>
      <c r="G61" s="5"/>
      <c r="H61" s="5">
        <f>H60</f>
        <v>31571428</v>
      </c>
    </row>
    <row r="62" spans="6:8" ht="15" hidden="1">
      <c r="F62" s="5"/>
      <c r="G62" s="5"/>
      <c r="H62" s="5"/>
    </row>
    <row r="63" spans="4:8" ht="15" hidden="1">
      <c r="D63" s="6" t="s">
        <v>199</v>
      </c>
      <c r="F63" s="5">
        <f>3/6*F59+3/6*F60</f>
        <v>55188700</v>
      </c>
      <c r="G63" s="5"/>
      <c r="H63" s="5"/>
    </row>
    <row r="64" spans="4:8" ht="15" hidden="1">
      <c r="D64" s="6" t="s">
        <v>200</v>
      </c>
      <c r="F64" s="5">
        <f>3/6*F59+3/6*(F60+H60)</f>
        <v>70974414</v>
      </c>
      <c r="G64" s="5"/>
      <c r="H64" s="5"/>
    </row>
    <row r="65" spans="6:8" ht="15" hidden="1">
      <c r="F65" s="5"/>
      <c r="G65" s="5"/>
      <c r="H65" s="5"/>
    </row>
    <row r="66" ht="15" hidden="1"/>
    <row r="67" ht="15" hidden="1"/>
    <row r="68" ht="15" hidden="1"/>
  </sheetData>
  <printOptions horizontalCentered="1"/>
  <pageMargins left="0.5" right="0.5" top="0.5" bottom="0.25" header="0.25" footer="0.25"/>
  <pageSetup firstPageNumber="1" useFirstPageNumber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79"/>
  <sheetViews>
    <sheetView workbookViewId="0" topLeftCell="A1">
      <selection activeCell="A1" sqref="A1"/>
    </sheetView>
  </sheetViews>
  <sheetFormatPr defaultColWidth="9.00390625" defaultRowHeight="14.25"/>
  <cols>
    <col min="1" max="1" width="2.875" style="28" customWidth="1"/>
    <col min="2" max="2" width="8.00390625" style="28" customWidth="1"/>
    <col min="3" max="3" width="27.375" style="28" customWidth="1"/>
    <col min="4" max="4" width="11.875" style="43" customWidth="1"/>
    <col min="5" max="5" width="8.125" style="52" customWidth="1"/>
    <col min="6" max="6" width="11.75390625" style="36" customWidth="1"/>
    <col min="7" max="7" width="8.625" style="28" customWidth="1"/>
    <col min="8" max="8" width="10.875" style="28" customWidth="1"/>
    <col min="9" max="16384" width="8.00390625" style="28" customWidth="1"/>
  </cols>
  <sheetData>
    <row r="1" ht="15.75">
      <c r="A1" s="33" t="s">
        <v>40</v>
      </c>
    </row>
    <row r="2" ht="15.75">
      <c r="A2" s="33" t="s">
        <v>82</v>
      </c>
    </row>
    <row r="3" ht="15.75">
      <c r="A3" s="33" t="s">
        <v>190</v>
      </c>
    </row>
    <row r="4" ht="12.75">
      <c r="A4" s="63" t="str">
        <f>'Income Statement'!A4</f>
        <v>These figures have not been audited and should be read in conjunction with the latest audited financial statements</v>
      </c>
    </row>
    <row r="5" spans="1:6" ht="12.75">
      <c r="A5" s="34"/>
      <c r="D5" s="80" t="s">
        <v>9</v>
      </c>
      <c r="F5" s="1" t="s">
        <v>0</v>
      </c>
    </row>
    <row r="6" spans="1:6" ht="12.75">
      <c r="A6" s="34"/>
      <c r="D6" s="80" t="s">
        <v>10</v>
      </c>
      <c r="F6" s="1" t="s">
        <v>6</v>
      </c>
    </row>
    <row r="7" spans="1:6" ht="12.75">
      <c r="A7" s="34"/>
      <c r="D7" s="80" t="s">
        <v>11</v>
      </c>
      <c r="F7" s="1" t="s">
        <v>7</v>
      </c>
    </row>
    <row r="8" spans="1:6" ht="12.75">
      <c r="A8" s="34"/>
      <c r="D8" s="80" t="s">
        <v>5</v>
      </c>
      <c r="F8" s="1" t="s">
        <v>8</v>
      </c>
    </row>
    <row r="9" spans="1:6" ht="12.75">
      <c r="A9" s="35"/>
      <c r="B9" s="36"/>
      <c r="C9" s="36"/>
      <c r="D9" s="117" t="s">
        <v>186</v>
      </c>
      <c r="E9" s="37"/>
      <c r="F9" s="102" t="s">
        <v>173</v>
      </c>
    </row>
    <row r="10" spans="1:6" ht="12.75">
      <c r="A10" s="35"/>
      <c r="B10" s="36"/>
      <c r="C10" s="36"/>
      <c r="D10" s="81"/>
      <c r="E10" s="37"/>
      <c r="F10" s="102" t="s">
        <v>184</v>
      </c>
    </row>
    <row r="11" spans="1:6" ht="12.75">
      <c r="A11" s="39"/>
      <c r="B11" s="40"/>
      <c r="C11" s="41"/>
      <c r="D11" s="80" t="s">
        <v>46</v>
      </c>
      <c r="E11" s="42"/>
      <c r="F11" s="38" t="s">
        <v>46</v>
      </c>
    </row>
    <row r="12" spans="1:6" ht="12.75">
      <c r="A12" s="35"/>
      <c r="B12" s="36"/>
      <c r="C12" s="41"/>
      <c r="E12" s="44"/>
      <c r="F12" s="43"/>
    </row>
    <row r="13" spans="1:6" ht="12.75">
      <c r="A13" s="45" t="s">
        <v>51</v>
      </c>
      <c r="B13" s="36"/>
      <c r="C13" s="41"/>
      <c r="E13" s="44"/>
      <c r="F13" s="43"/>
    </row>
    <row r="14" spans="1:6" ht="12.75">
      <c r="A14" s="35"/>
      <c r="B14" s="36"/>
      <c r="C14" s="41"/>
      <c r="E14" s="44"/>
      <c r="F14" s="43"/>
    </row>
    <row r="15" spans="1:6" ht="12.75">
      <c r="A15" s="35"/>
      <c r="B15" s="36" t="s">
        <v>52</v>
      </c>
      <c r="C15" s="41"/>
      <c r="D15" s="65">
        <v>11945071</v>
      </c>
      <c r="E15" s="44"/>
      <c r="F15" s="65">
        <f>24164823-4942046</f>
        <v>19222777</v>
      </c>
    </row>
    <row r="16" spans="1:6" ht="12.75">
      <c r="A16" s="35"/>
      <c r="B16" s="36" t="s">
        <v>43</v>
      </c>
      <c r="C16" s="41"/>
      <c r="D16" s="43">
        <v>0</v>
      </c>
      <c r="E16" s="44"/>
      <c r="F16" s="43">
        <v>50000000</v>
      </c>
    </row>
    <row r="17" spans="1:6" ht="12.75">
      <c r="A17" s="35"/>
      <c r="B17" s="36" t="s">
        <v>110</v>
      </c>
      <c r="C17" s="41"/>
      <c r="D17" s="65">
        <v>2068000</v>
      </c>
      <c r="E17" s="44"/>
      <c r="F17" s="65">
        <v>8191669</v>
      </c>
    </row>
    <row r="18" spans="1:6" ht="12.75">
      <c r="A18" s="35"/>
      <c r="B18" s="36" t="s">
        <v>183</v>
      </c>
      <c r="C18" s="41"/>
      <c r="D18" s="65">
        <v>2064034</v>
      </c>
      <c r="E18" s="44"/>
      <c r="F18" s="65">
        <v>4942046</v>
      </c>
    </row>
    <row r="19" spans="1:6" ht="12.75">
      <c r="A19" s="35"/>
      <c r="B19" s="36" t="s">
        <v>53</v>
      </c>
      <c r="C19" s="41"/>
      <c r="D19" s="43">
        <v>60000</v>
      </c>
      <c r="E19" s="44"/>
      <c r="F19" s="43">
        <v>60000</v>
      </c>
    </row>
    <row r="20" spans="1:6" ht="12.75">
      <c r="A20" s="35"/>
      <c r="B20" s="36" t="s">
        <v>54</v>
      </c>
      <c r="C20" s="41"/>
      <c r="D20" s="43">
        <v>0</v>
      </c>
      <c r="E20" s="44"/>
      <c r="F20" s="43">
        <v>0</v>
      </c>
    </row>
    <row r="21" spans="1:7" ht="12.75">
      <c r="A21" s="35"/>
      <c r="B21" s="36" t="s">
        <v>88</v>
      </c>
      <c r="C21" s="41"/>
      <c r="D21" s="65">
        <v>6737684</v>
      </c>
      <c r="E21" s="44"/>
      <c r="F21" s="65">
        <v>7385773</v>
      </c>
      <c r="G21" s="67"/>
    </row>
    <row r="22" spans="1:6" ht="17.25" customHeight="1">
      <c r="A22" s="35"/>
      <c r="B22" s="36"/>
      <c r="C22" s="41"/>
      <c r="D22" s="46">
        <f>SUM(D15:D21)</f>
        <v>22874789</v>
      </c>
      <c r="E22" s="44"/>
      <c r="F22" s="46">
        <f>SUM(F15:F21)</f>
        <v>89802265</v>
      </c>
    </row>
    <row r="23" spans="1:6" ht="12.75">
      <c r="A23" s="35"/>
      <c r="B23" s="36"/>
      <c r="C23" s="41"/>
      <c r="E23" s="44"/>
      <c r="F23" s="43"/>
    </row>
    <row r="24" spans="1:6" ht="12.75">
      <c r="A24" s="45" t="s">
        <v>55</v>
      </c>
      <c r="B24" s="36"/>
      <c r="C24" s="36"/>
      <c r="E24" s="44"/>
      <c r="F24" s="43"/>
    </row>
    <row r="25" spans="1:6" ht="12.75">
      <c r="A25" s="35"/>
      <c r="B25" s="36"/>
      <c r="C25" s="36"/>
      <c r="E25" s="44"/>
      <c r="F25" s="43"/>
    </row>
    <row r="26" spans="1:6" ht="15.75" customHeight="1">
      <c r="A26" s="35"/>
      <c r="B26" s="36" t="s">
        <v>56</v>
      </c>
      <c r="C26" s="36"/>
      <c r="D26" s="43">
        <v>10648587</v>
      </c>
      <c r="E26" s="44"/>
      <c r="F26" s="43">
        <v>7665209</v>
      </c>
    </row>
    <row r="27" spans="1:6" ht="15.75" customHeight="1">
      <c r="A27" s="35"/>
      <c r="B27" s="36" t="s">
        <v>57</v>
      </c>
      <c r="C27" s="36"/>
      <c r="D27" s="43">
        <v>13921702</v>
      </c>
      <c r="E27" s="44"/>
      <c r="F27" s="43">
        <v>17632820</v>
      </c>
    </row>
    <row r="28" spans="1:6" ht="15.75" customHeight="1">
      <c r="A28" s="35"/>
      <c r="B28" s="36" t="s">
        <v>58</v>
      </c>
      <c r="C28" s="36"/>
      <c r="D28" s="43">
        <v>8874541</v>
      </c>
      <c r="E28" s="44"/>
      <c r="F28" s="43">
        <v>8743536</v>
      </c>
    </row>
    <row r="29" spans="1:6" ht="15.75" customHeight="1">
      <c r="A29" s="35"/>
      <c r="B29" s="36" t="s">
        <v>59</v>
      </c>
      <c r="C29" s="36"/>
      <c r="D29" s="43">
        <v>61837</v>
      </c>
      <c r="E29" s="44"/>
      <c r="F29" s="43">
        <v>1233001</v>
      </c>
    </row>
    <row r="30" spans="1:6" ht="15.75" customHeight="1">
      <c r="A30" s="35"/>
      <c r="B30" s="36" t="s">
        <v>50</v>
      </c>
      <c r="C30" s="36"/>
      <c r="D30" s="43">
        <v>551571</v>
      </c>
      <c r="E30" s="44"/>
      <c r="F30" s="43">
        <v>797561</v>
      </c>
    </row>
    <row r="31" spans="1:6" ht="15.75" customHeight="1">
      <c r="A31" s="35"/>
      <c r="B31" s="84" t="s">
        <v>124</v>
      </c>
      <c r="C31" s="36"/>
      <c r="D31" s="43">
        <v>0</v>
      </c>
      <c r="E31" s="44"/>
      <c r="F31" s="43">
        <v>9136328</v>
      </c>
    </row>
    <row r="32" spans="1:6" ht="15.75" customHeight="1">
      <c r="A32" s="35"/>
      <c r="B32" s="36"/>
      <c r="C32" s="36"/>
      <c r="D32" s="46">
        <f>SUM(D26:D31)</f>
        <v>34058238</v>
      </c>
      <c r="E32" s="44"/>
      <c r="F32" s="46">
        <f>SUM(F26:F31)</f>
        <v>45208455</v>
      </c>
    </row>
    <row r="33" spans="1:6" ht="12.75">
      <c r="A33" s="35"/>
      <c r="B33" s="36"/>
      <c r="C33" s="36"/>
      <c r="E33" s="44"/>
      <c r="F33" s="43"/>
    </row>
    <row r="34" spans="1:6" ht="12.75">
      <c r="A34" s="45" t="s">
        <v>60</v>
      </c>
      <c r="B34" s="36"/>
      <c r="C34" s="36"/>
      <c r="E34" s="44"/>
      <c r="F34" s="43"/>
    </row>
    <row r="35" spans="1:6" ht="12.75">
      <c r="A35" s="35"/>
      <c r="B35" s="36"/>
      <c r="C35" s="36"/>
      <c r="E35" s="44"/>
      <c r="F35" s="43"/>
    </row>
    <row r="36" spans="1:6" ht="15.75" customHeight="1">
      <c r="A36" s="35"/>
      <c r="B36" s="36" t="s">
        <v>61</v>
      </c>
      <c r="C36" s="36"/>
      <c r="D36" s="43">
        <v>9574323</v>
      </c>
      <c r="E36" s="44"/>
      <c r="F36" s="43">
        <v>93710677</v>
      </c>
    </row>
    <row r="37" spans="1:6" ht="15.75" customHeight="1">
      <c r="A37" s="35"/>
      <c r="B37" s="36" t="s">
        <v>62</v>
      </c>
      <c r="C37" s="36"/>
      <c r="D37" s="43">
        <v>14586929</v>
      </c>
      <c r="E37" s="44"/>
      <c r="F37" s="43">
        <v>6953382</v>
      </c>
    </row>
    <row r="38" spans="1:6" ht="15.75" customHeight="1">
      <c r="A38" s="35"/>
      <c r="B38" s="36" t="s">
        <v>63</v>
      </c>
      <c r="C38" s="36"/>
      <c r="D38" s="43">
        <v>12341252</v>
      </c>
      <c r="E38" s="44"/>
      <c r="F38" s="43">
        <v>48345717</v>
      </c>
    </row>
    <row r="39" spans="1:7" ht="15.75" customHeight="1">
      <c r="A39" s="35"/>
      <c r="B39" s="36" t="s">
        <v>32</v>
      </c>
      <c r="C39" s="36"/>
      <c r="D39" s="43">
        <v>173196</v>
      </c>
      <c r="E39" s="44"/>
      <c r="F39" s="43">
        <v>173196</v>
      </c>
      <c r="G39" s="67"/>
    </row>
    <row r="40" spans="1:6" ht="15.75" customHeight="1">
      <c r="A40" s="35"/>
      <c r="B40" s="36"/>
      <c r="C40" s="36"/>
      <c r="D40" s="46">
        <f>SUM(D35:D39)</f>
        <v>36675700</v>
      </c>
      <c r="E40" s="44"/>
      <c r="F40" s="46">
        <f>SUM(F35:F39)</f>
        <v>149182972</v>
      </c>
    </row>
    <row r="41" spans="1:6" ht="12.75">
      <c r="A41" s="35"/>
      <c r="B41" s="36"/>
      <c r="C41" s="36"/>
      <c r="D41" s="44"/>
      <c r="E41" s="44"/>
      <c r="F41" s="44"/>
    </row>
    <row r="42" spans="1:6" ht="12.75">
      <c r="A42" s="35"/>
      <c r="B42" s="36"/>
      <c r="C42" s="36"/>
      <c r="E42" s="44"/>
      <c r="F42" s="43"/>
    </row>
    <row r="43" spans="1:6" ht="19.5" customHeight="1">
      <c r="A43" s="45" t="s">
        <v>64</v>
      </c>
      <c r="B43" s="36"/>
      <c r="C43" s="36"/>
      <c r="D43" s="43">
        <f>+D32-D40</f>
        <v>-2617462</v>
      </c>
      <c r="E43" s="44"/>
      <c r="F43" s="47">
        <f>+F32-F40</f>
        <v>-103974517</v>
      </c>
    </row>
    <row r="44" spans="1:6" ht="17.25" customHeight="1" thickBot="1">
      <c r="A44" s="35"/>
      <c r="B44" s="36"/>
      <c r="C44" s="36"/>
      <c r="D44" s="48">
        <f>+D22+D32-D40</f>
        <v>20257327</v>
      </c>
      <c r="E44" s="44"/>
      <c r="F44" s="48">
        <f>+F22+F32-F40</f>
        <v>-14172252</v>
      </c>
    </row>
    <row r="45" spans="1:6" ht="15.75" customHeight="1">
      <c r="A45" s="35"/>
      <c r="B45" s="36"/>
      <c r="C45" s="36"/>
      <c r="E45" s="44"/>
      <c r="F45" s="43"/>
    </row>
    <row r="46" spans="1:6" ht="15.75" customHeight="1">
      <c r="A46" s="45" t="s">
        <v>65</v>
      </c>
      <c r="B46" s="36"/>
      <c r="C46" s="36"/>
      <c r="D46" s="43">
        <v>0</v>
      </c>
      <c r="E46" s="44"/>
      <c r="F46" s="43">
        <v>0</v>
      </c>
    </row>
    <row r="47" spans="1:6" ht="15.75" customHeight="1">
      <c r="A47" s="45"/>
      <c r="B47" s="36"/>
      <c r="C47" s="36"/>
      <c r="E47" s="44"/>
      <c r="F47" s="43"/>
    </row>
    <row r="48" spans="1:6" ht="15.75" customHeight="1">
      <c r="A48" s="35"/>
      <c r="B48" s="36" t="s">
        <v>66</v>
      </c>
      <c r="C48" s="36"/>
      <c r="D48" s="43">
        <v>41347950</v>
      </c>
      <c r="E48" s="44"/>
      <c r="F48" s="43">
        <v>13840750</v>
      </c>
    </row>
    <row r="49" spans="1:6" ht="15.75" customHeight="1">
      <c r="A49" s="35"/>
      <c r="B49" s="36" t="s">
        <v>4</v>
      </c>
      <c r="C49" s="36"/>
      <c r="D49" s="49">
        <f>+D50-D48</f>
        <v>-24783395.09</v>
      </c>
      <c r="E49" s="50"/>
      <c r="F49" s="49">
        <v>-32209942</v>
      </c>
    </row>
    <row r="50" spans="1:6" ht="15.75" customHeight="1">
      <c r="A50" s="35"/>
      <c r="B50" s="36" t="s">
        <v>67</v>
      </c>
      <c r="C50" s="36"/>
      <c r="D50" s="65">
        <f>Equity!H46</f>
        <v>16564554.91</v>
      </c>
      <c r="E50" s="44"/>
      <c r="F50" s="43">
        <f>SUM(F48:F49)</f>
        <v>-18369192</v>
      </c>
    </row>
    <row r="51" spans="1:6" ht="15.75" customHeight="1">
      <c r="A51" s="35"/>
      <c r="B51" s="36" t="s">
        <v>68</v>
      </c>
      <c r="C51" s="36"/>
      <c r="D51" s="49">
        <f>+Equity!I46</f>
        <v>295568</v>
      </c>
      <c r="E51" s="50"/>
      <c r="F51" s="103">
        <v>333377</v>
      </c>
    </row>
    <row r="52" spans="1:6" ht="15.75" customHeight="1">
      <c r="A52" s="35"/>
      <c r="B52" s="36" t="s">
        <v>90</v>
      </c>
      <c r="C52" s="36"/>
      <c r="D52" s="51">
        <f>SUM(D50:D51)</f>
        <v>16860122.91</v>
      </c>
      <c r="E52" s="50"/>
      <c r="F52" s="51">
        <f>SUM(F50:F51)</f>
        <v>-18035815</v>
      </c>
    </row>
    <row r="53" spans="1:6" ht="12.75">
      <c r="A53" s="35"/>
      <c r="B53" s="36"/>
      <c r="C53" s="36"/>
      <c r="E53" s="44"/>
      <c r="F53" s="43"/>
    </row>
    <row r="54" spans="1:6" ht="12.75">
      <c r="A54" s="36"/>
      <c r="B54" s="36" t="s">
        <v>69</v>
      </c>
      <c r="C54" s="36"/>
      <c r="D54" s="43">
        <v>87696</v>
      </c>
      <c r="E54" s="44"/>
      <c r="F54" s="43">
        <v>2435361.22</v>
      </c>
    </row>
    <row r="55" spans="1:7" ht="12.75">
      <c r="A55" s="36"/>
      <c r="B55" s="36" t="s">
        <v>119</v>
      </c>
      <c r="C55" s="36"/>
      <c r="D55" s="43">
        <v>1409508</v>
      </c>
      <c r="E55" s="44"/>
      <c r="F55" s="43">
        <v>1428202</v>
      </c>
      <c r="G55" s="74"/>
    </row>
    <row r="56" spans="1:7" ht="12.75">
      <c r="A56" s="36"/>
      <c r="B56" s="84" t="s">
        <v>125</v>
      </c>
      <c r="C56" s="36"/>
      <c r="D56" s="43">
        <v>1900000</v>
      </c>
      <c r="E56" s="44"/>
      <c r="F56" s="43">
        <v>0</v>
      </c>
      <c r="G56" s="74"/>
    </row>
    <row r="57" spans="1:6" ht="12.75">
      <c r="A57" s="36"/>
      <c r="B57" s="36"/>
      <c r="C57" s="36"/>
      <c r="D57" s="46">
        <f>SUM(D54:D56)</f>
        <v>3397204</v>
      </c>
      <c r="E57" s="44"/>
      <c r="F57" s="46">
        <f>SUM(F54:F55)</f>
        <v>3863563.22</v>
      </c>
    </row>
    <row r="58" spans="1:6" ht="12.75">
      <c r="A58" s="36"/>
      <c r="B58" s="36"/>
      <c r="C58" s="36"/>
      <c r="E58" s="44"/>
      <c r="F58" s="43"/>
    </row>
    <row r="59" spans="1:6" ht="13.5" thickBot="1">
      <c r="A59" s="36"/>
      <c r="B59" s="36"/>
      <c r="C59" s="36"/>
      <c r="D59" s="48">
        <f>+D52+D57</f>
        <v>20257326.91</v>
      </c>
      <c r="E59" s="44"/>
      <c r="F59" s="48">
        <f>+F52+F57</f>
        <v>-14172251.78</v>
      </c>
    </row>
    <row r="60" spans="1:6" ht="12.75">
      <c r="A60" s="36"/>
      <c r="B60" s="36"/>
      <c r="C60" s="36"/>
      <c r="E60" s="44"/>
      <c r="F60" s="43"/>
    </row>
    <row r="61" spans="1:6" ht="12.75">
      <c r="A61" s="36"/>
      <c r="B61" s="36"/>
      <c r="C61" s="36"/>
      <c r="E61" s="44"/>
      <c r="F61" s="43"/>
    </row>
    <row r="62" spans="1:6" ht="12.75">
      <c r="A62" s="36"/>
      <c r="B62" s="36"/>
      <c r="C62" s="36"/>
      <c r="E62" s="44"/>
      <c r="F62" s="43"/>
    </row>
    <row r="63" spans="1:6" ht="12.75">
      <c r="A63" s="36"/>
      <c r="B63" s="36"/>
      <c r="C63" s="36"/>
      <c r="E63" s="44"/>
      <c r="F63" s="43"/>
    </row>
    <row r="64" spans="1:6" ht="12.75">
      <c r="A64" s="36"/>
      <c r="B64" s="36"/>
      <c r="C64" s="36"/>
      <c r="E64" s="44"/>
      <c r="F64" s="43"/>
    </row>
    <row r="65" spans="1:6" ht="12.75">
      <c r="A65" s="36"/>
      <c r="B65" s="36"/>
      <c r="C65" s="36"/>
      <c r="E65" s="44"/>
      <c r="F65" s="43"/>
    </row>
    <row r="66" spans="1:6" ht="12.75">
      <c r="A66" s="36"/>
      <c r="B66" s="36"/>
      <c r="C66" s="36"/>
      <c r="E66" s="44"/>
      <c r="F66" s="43"/>
    </row>
    <row r="67" spans="1:6" ht="12.75">
      <c r="A67" s="36"/>
      <c r="B67" s="36"/>
      <c r="C67" s="36"/>
      <c r="D67" s="43">
        <f>+D44-D59</f>
        <v>0.08999999985098839</v>
      </c>
      <c r="F67" s="53">
        <f>+F44-F59</f>
        <v>-0.22000000067055225</v>
      </c>
    </row>
    <row r="68" spans="1:3" ht="12.75">
      <c r="A68" s="36"/>
      <c r="B68" s="36"/>
      <c r="C68" s="36"/>
    </row>
    <row r="69" spans="1:3" ht="12.75">
      <c r="A69" s="36"/>
      <c r="B69" s="36"/>
      <c r="C69" s="36"/>
    </row>
    <row r="70" spans="1:4" ht="12.75">
      <c r="A70" s="36"/>
      <c r="B70" s="36"/>
      <c r="C70" s="36" t="s">
        <v>117</v>
      </c>
      <c r="D70" s="43">
        <f>D22+D32</f>
        <v>56933027</v>
      </c>
    </row>
    <row r="71" spans="1:3" ht="12.75">
      <c r="A71" s="36"/>
      <c r="B71" s="36"/>
      <c r="C71" s="36"/>
    </row>
    <row r="72" spans="1:3" ht="12.75">
      <c r="A72" s="36"/>
      <c r="B72" s="36"/>
      <c r="C72" s="36"/>
    </row>
    <row r="73" spans="1:3" ht="12.75">
      <c r="A73" s="36"/>
      <c r="B73" s="36"/>
      <c r="C73" s="36"/>
    </row>
    <row r="74" spans="1:3" ht="12.75">
      <c r="A74" s="36"/>
      <c r="B74" s="36"/>
      <c r="C74" s="36"/>
    </row>
    <row r="75" spans="1:3" ht="12.75">
      <c r="A75" s="36"/>
      <c r="B75" s="36"/>
      <c r="C75" s="36"/>
    </row>
    <row r="76" spans="1:3" ht="12.75">
      <c r="A76" s="36"/>
      <c r="B76" s="36"/>
      <c r="C76" s="36"/>
    </row>
    <row r="77" spans="1:3" ht="12.75">
      <c r="A77" s="36"/>
      <c r="B77" s="36"/>
      <c r="C77" s="36"/>
    </row>
    <row r="78" spans="1:3" ht="12.75">
      <c r="A78" s="36"/>
      <c r="B78" s="36"/>
      <c r="C78" s="36"/>
    </row>
    <row r="79" spans="1:3" ht="12.75">
      <c r="A79" s="36"/>
      <c r="B79" s="36"/>
      <c r="C79" s="36"/>
    </row>
  </sheetData>
  <printOptions/>
  <pageMargins left="0.75" right="0.75" top="0.5" bottom="0.25" header="0.5" footer="0.5"/>
  <pageSetup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C1">
      <selection activeCell="C1" sqref="C1"/>
    </sheetView>
  </sheetViews>
  <sheetFormatPr defaultColWidth="9.00390625" defaultRowHeight="14.25"/>
  <cols>
    <col min="1" max="1" width="8.00390625" style="28" customWidth="1"/>
    <col min="2" max="2" width="38.25390625" style="28" customWidth="1"/>
    <col min="3" max="3" width="10.875" style="28" customWidth="1"/>
    <col min="4" max="4" width="11.375" style="28" customWidth="1"/>
    <col min="5" max="5" width="11.00390625" style="28" customWidth="1"/>
    <col min="6" max="6" width="9.875" style="28" customWidth="1"/>
    <col min="7" max="7" width="12.625" style="28" customWidth="1"/>
    <col min="8" max="8" width="11.25390625" style="28" customWidth="1"/>
    <col min="9" max="9" width="9.125" style="28" customWidth="1"/>
    <col min="10" max="10" width="11.50390625" style="59" customWidth="1"/>
    <col min="11" max="16384" width="8.00390625" style="28" customWidth="1"/>
  </cols>
  <sheetData>
    <row r="1" spans="1:5" ht="15.75">
      <c r="A1" s="73" t="str">
        <f>+Cashflow!A1</f>
        <v>FEDERAL FURNITURE HOLDINGS (M) BERHAD</v>
      </c>
      <c r="B1" s="73"/>
      <c r="C1" s="73"/>
      <c r="D1" s="73"/>
      <c r="E1" s="73"/>
    </row>
    <row r="2" ht="15.75">
      <c r="A2" s="54" t="s">
        <v>84</v>
      </c>
    </row>
    <row r="3" spans="1:8" ht="15.75">
      <c r="A3" s="55" t="str">
        <f>Cashflow!A3</f>
        <v>FOR THE PERIOD ENDED 30 JUNE 2007</v>
      </c>
      <c r="C3" s="56"/>
      <c r="D3" s="56"/>
      <c r="E3" s="56"/>
      <c r="F3" s="56"/>
      <c r="G3" s="56"/>
      <c r="H3" s="56"/>
    </row>
    <row r="4" spans="1:8" ht="12.75">
      <c r="A4" s="28" t="str">
        <f>Cashflow!A4</f>
        <v>These figures have not been audited and should be read in conjunction with the latest audited financial statements</v>
      </c>
      <c r="C4" s="56"/>
      <c r="D4" s="56"/>
      <c r="E4" s="56"/>
      <c r="F4" s="56"/>
      <c r="G4" s="56"/>
      <c r="H4" s="56"/>
    </row>
    <row r="5" spans="3:8" ht="12.75">
      <c r="C5" s="56"/>
      <c r="D5" s="56"/>
      <c r="E5" s="56"/>
      <c r="F5" s="56"/>
      <c r="G5" s="56"/>
      <c r="H5" s="56"/>
    </row>
    <row r="6" spans="3:8" ht="12.75">
      <c r="C6" s="56"/>
      <c r="D6" s="56"/>
      <c r="E6" s="56"/>
      <c r="F6" s="56"/>
      <c r="G6" s="56"/>
      <c r="H6" s="56"/>
    </row>
    <row r="7" spans="3:8" ht="12.75">
      <c r="C7" s="127" t="s">
        <v>95</v>
      </c>
      <c r="D7" s="127"/>
      <c r="E7" s="127"/>
      <c r="F7" s="127"/>
      <c r="G7" s="127"/>
      <c r="H7" s="127"/>
    </row>
    <row r="8" spans="3:8" ht="12.75">
      <c r="C8" s="38"/>
      <c r="D8" s="57" t="s">
        <v>87</v>
      </c>
      <c r="E8" s="58"/>
      <c r="F8" s="58"/>
      <c r="G8" s="38" t="s">
        <v>96</v>
      </c>
      <c r="H8" s="38"/>
    </row>
    <row r="9" spans="3:8" ht="12.75">
      <c r="C9" s="38"/>
      <c r="D9" s="38"/>
      <c r="E9" s="38"/>
      <c r="F9" s="38" t="s">
        <v>71</v>
      </c>
      <c r="G9" s="38"/>
      <c r="H9" s="38"/>
    </row>
    <row r="10" spans="3:10" ht="12.75">
      <c r="C10" s="38" t="s">
        <v>72</v>
      </c>
      <c r="D10" s="38" t="s">
        <v>72</v>
      </c>
      <c r="E10" s="38" t="s">
        <v>73</v>
      </c>
      <c r="F10" s="38" t="s">
        <v>74</v>
      </c>
      <c r="G10" s="38" t="s">
        <v>75</v>
      </c>
      <c r="H10" s="38"/>
      <c r="I10" s="38" t="s">
        <v>97</v>
      </c>
      <c r="J10" s="80" t="s">
        <v>80</v>
      </c>
    </row>
    <row r="11" spans="3:10" ht="12.75">
      <c r="C11" s="38" t="s">
        <v>76</v>
      </c>
      <c r="D11" s="38" t="s">
        <v>77</v>
      </c>
      <c r="E11" s="38" t="s">
        <v>78</v>
      </c>
      <c r="F11" s="38" t="s">
        <v>78</v>
      </c>
      <c r="G11" s="38" t="s">
        <v>79</v>
      </c>
      <c r="H11" s="38" t="s">
        <v>80</v>
      </c>
      <c r="I11" s="38" t="s">
        <v>98</v>
      </c>
      <c r="J11" s="80" t="s">
        <v>99</v>
      </c>
    </row>
    <row r="12" spans="3:10" ht="12.75">
      <c r="C12" s="38" t="s">
        <v>46</v>
      </c>
      <c r="D12" s="38" t="s">
        <v>46</v>
      </c>
      <c r="E12" s="38" t="s">
        <v>46</v>
      </c>
      <c r="F12" s="38" t="s">
        <v>46</v>
      </c>
      <c r="G12" s="38" t="s">
        <v>46</v>
      </c>
      <c r="H12" s="38" t="s">
        <v>46</v>
      </c>
      <c r="I12" s="38" t="s">
        <v>46</v>
      </c>
      <c r="J12" s="80" t="s">
        <v>46</v>
      </c>
    </row>
    <row r="13" spans="3:8" ht="12.75">
      <c r="C13" s="56"/>
      <c r="D13" s="56"/>
      <c r="E13" s="56"/>
      <c r="F13" s="56"/>
      <c r="G13" s="56"/>
      <c r="H13" s="56"/>
    </row>
    <row r="14" spans="1:10" ht="12.75">
      <c r="A14" s="28" t="s">
        <v>114</v>
      </c>
      <c r="C14" s="59">
        <v>27681500</v>
      </c>
      <c r="D14" s="59">
        <v>10833007</v>
      </c>
      <c r="E14" s="59">
        <v>42723525</v>
      </c>
      <c r="F14" s="59">
        <v>19578</v>
      </c>
      <c r="G14" s="59">
        <v>-85599859</v>
      </c>
      <c r="H14" s="59">
        <v>-4342249</v>
      </c>
      <c r="I14" s="59">
        <v>542584</v>
      </c>
      <c r="J14" s="59">
        <v>-3799665</v>
      </c>
    </row>
    <row r="15" spans="3:9" ht="12.75">
      <c r="C15" s="59"/>
      <c r="D15" s="59"/>
      <c r="E15" s="59"/>
      <c r="F15" s="59"/>
      <c r="G15" s="59"/>
      <c r="H15" s="59"/>
      <c r="I15" s="59"/>
    </row>
    <row r="16" spans="1:10" ht="12.75">
      <c r="A16" s="36" t="s">
        <v>164</v>
      </c>
      <c r="C16" s="59">
        <v>-13840750</v>
      </c>
      <c r="D16" s="59"/>
      <c r="E16" s="59">
        <v>0</v>
      </c>
      <c r="F16" s="59">
        <v>0</v>
      </c>
      <c r="G16" s="59">
        <f>-C16</f>
        <v>13840750</v>
      </c>
      <c r="H16" s="59">
        <v>0</v>
      </c>
      <c r="I16" s="59">
        <v>0</v>
      </c>
      <c r="J16" s="59">
        <v>0</v>
      </c>
    </row>
    <row r="17" spans="3:9" ht="12.75">
      <c r="C17" s="59"/>
      <c r="D17" s="59"/>
      <c r="E17" s="59"/>
      <c r="F17" s="59"/>
      <c r="G17" s="59"/>
      <c r="H17" s="59"/>
      <c r="I17" s="59"/>
    </row>
    <row r="18" spans="1:9" ht="12.75">
      <c r="A18" s="36" t="s">
        <v>165</v>
      </c>
      <c r="C18" s="59"/>
      <c r="D18" s="59">
        <v>-10833007</v>
      </c>
      <c r="E18" s="59"/>
      <c r="F18" s="59"/>
      <c r="G18" s="59">
        <f>-D18</f>
        <v>10833007</v>
      </c>
      <c r="H18" s="59"/>
      <c r="I18" s="59"/>
    </row>
    <row r="19" spans="3:9" ht="12.75">
      <c r="C19" s="59"/>
      <c r="D19" s="59"/>
      <c r="E19" s="59"/>
      <c r="F19" s="59"/>
      <c r="G19" s="59"/>
      <c r="H19" s="59"/>
      <c r="I19" s="59"/>
    </row>
    <row r="20" spans="1:10" ht="12.75">
      <c r="A20" s="28" t="s">
        <v>121</v>
      </c>
      <c r="C20" s="59">
        <v>0</v>
      </c>
      <c r="D20" s="59">
        <v>0</v>
      </c>
      <c r="E20" s="59">
        <v>-2158278</v>
      </c>
      <c r="F20" s="59">
        <v>0</v>
      </c>
      <c r="G20" s="59">
        <v>0</v>
      </c>
      <c r="H20" s="59">
        <v>-2158278</v>
      </c>
      <c r="I20" s="59">
        <v>0</v>
      </c>
      <c r="J20" s="59">
        <v>-2158278</v>
      </c>
    </row>
    <row r="21" spans="3:9" ht="12.75">
      <c r="C21" s="59"/>
      <c r="D21" s="59"/>
      <c r="E21" s="59"/>
      <c r="F21" s="59"/>
      <c r="G21" s="59"/>
      <c r="H21" s="59"/>
      <c r="I21" s="59"/>
    </row>
    <row r="22" spans="1:10" ht="12.75">
      <c r="A22" s="28" t="s">
        <v>122</v>
      </c>
      <c r="C22" s="59">
        <v>0</v>
      </c>
      <c r="D22" s="59">
        <v>0</v>
      </c>
      <c r="E22" s="59">
        <v>-874824</v>
      </c>
      <c r="F22" s="59">
        <v>0</v>
      </c>
      <c r="G22" s="59">
        <v>874824</v>
      </c>
      <c r="H22" s="59">
        <v>0</v>
      </c>
      <c r="I22" s="59">
        <v>0</v>
      </c>
      <c r="J22" s="59">
        <v>0</v>
      </c>
    </row>
    <row r="23" spans="1:9" ht="12.75">
      <c r="A23" s="28" t="s">
        <v>123</v>
      </c>
      <c r="C23" s="59"/>
      <c r="D23" s="59"/>
      <c r="E23" s="59"/>
      <c r="F23" s="59"/>
      <c r="G23" s="59"/>
      <c r="H23" s="59"/>
      <c r="I23" s="59"/>
    </row>
    <row r="24" spans="3:9" ht="12.75">
      <c r="C24" s="59"/>
      <c r="D24" s="59"/>
      <c r="E24" s="59"/>
      <c r="F24" s="59"/>
      <c r="G24" s="59"/>
      <c r="H24" s="59"/>
      <c r="I24" s="59"/>
    </row>
    <row r="25" spans="1:10" ht="12.75">
      <c r="A25" s="28" t="s">
        <v>81</v>
      </c>
      <c r="C25" s="59">
        <v>0</v>
      </c>
      <c r="D25" s="59">
        <v>0</v>
      </c>
      <c r="E25" s="59">
        <v>0</v>
      </c>
      <c r="F25" s="59">
        <v>0</v>
      </c>
      <c r="G25" s="59">
        <v>-11868665</v>
      </c>
      <c r="H25" s="59">
        <v>-11868665</v>
      </c>
      <c r="I25" s="59">
        <v>-209207</v>
      </c>
      <c r="J25" s="59">
        <v>-12077872</v>
      </c>
    </row>
    <row r="26" spans="3:9" ht="12.75">
      <c r="C26" s="59"/>
      <c r="D26" s="59"/>
      <c r="E26" s="59"/>
      <c r="F26" s="59"/>
      <c r="G26" s="59"/>
      <c r="H26" s="59"/>
      <c r="I26" s="59"/>
    </row>
    <row r="27" spans="1:10" ht="13.5" thickBot="1">
      <c r="A27" s="28" t="s">
        <v>120</v>
      </c>
      <c r="C27" s="60">
        <f>SUM(C14:C26)</f>
        <v>13840750</v>
      </c>
      <c r="D27" s="60">
        <f aca="true" t="shared" si="0" ref="D27:J27">SUM(D14:D26)</f>
        <v>0</v>
      </c>
      <c r="E27" s="60">
        <f t="shared" si="0"/>
        <v>39690423</v>
      </c>
      <c r="F27" s="60">
        <f t="shared" si="0"/>
        <v>19578</v>
      </c>
      <c r="G27" s="60">
        <f t="shared" si="0"/>
        <v>-71919943</v>
      </c>
      <c r="H27" s="60">
        <f t="shared" si="0"/>
        <v>-18369192</v>
      </c>
      <c r="I27" s="60">
        <f t="shared" si="0"/>
        <v>333377</v>
      </c>
      <c r="J27" s="60">
        <f t="shared" si="0"/>
        <v>-18035815</v>
      </c>
    </row>
    <row r="28" spans="3:9" ht="12.75">
      <c r="C28" s="59"/>
      <c r="D28" s="59"/>
      <c r="E28" s="59"/>
      <c r="F28" s="59"/>
      <c r="G28" s="59"/>
      <c r="H28" s="59"/>
      <c r="I28" s="59"/>
    </row>
    <row r="29" spans="3:9" ht="12.75">
      <c r="C29" s="59"/>
      <c r="D29" s="59"/>
      <c r="E29" s="59"/>
      <c r="F29" s="59"/>
      <c r="G29" s="59"/>
      <c r="H29" s="59"/>
      <c r="I29" s="59"/>
    </row>
    <row r="30" spans="1:10" ht="12.75">
      <c r="A30" s="36" t="s">
        <v>126</v>
      </c>
      <c r="C30" s="59">
        <f>C27</f>
        <v>13840750</v>
      </c>
      <c r="D30" s="59">
        <f aca="true" t="shared" si="1" ref="D30:I30">D27</f>
        <v>0</v>
      </c>
      <c r="E30" s="59">
        <f t="shared" si="1"/>
        <v>39690423</v>
      </c>
      <c r="F30" s="59">
        <f t="shared" si="1"/>
        <v>19578</v>
      </c>
      <c r="G30" s="59">
        <f t="shared" si="1"/>
        <v>-71919943</v>
      </c>
      <c r="H30" s="59">
        <f>SUM(C30:G30)</f>
        <v>-18369192</v>
      </c>
      <c r="I30" s="59">
        <f t="shared" si="1"/>
        <v>333377</v>
      </c>
      <c r="J30" s="59">
        <f>SUM(H30:I30)</f>
        <v>-18035815</v>
      </c>
    </row>
    <row r="31" spans="1:9" ht="12.75">
      <c r="A31" s="36"/>
      <c r="C31" s="59"/>
      <c r="D31" s="59"/>
      <c r="E31" s="59"/>
      <c r="F31" s="59"/>
      <c r="G31" s="59"/>
      <c r="H31" s="59"/>
      <c r="I31" s="59"/>
    </row>
    <row r="32" spans="1:10" ht="12.75">
      <c r="A32" s="36" t="s">
        <v>127</v>
      </c>
      <c r="C32" s="59"/>
      <c r="D32" s="59"/>
      <c r="E32" s="59"/>
      <c r="F32" s="59"/>
      <c r="G32" s="59"/>
      <c r="H32" s="59">
        <v>0</v>
      </c>
      <c r="I32" s="59"/>
      <c r="J32" s="59">
        <f>SUM(H32:I32)</f>
        <v>0</v>
      </c>
    </row>
    <row r="33" spans="1:9" ht="12.75">
      <c r="A33" s="36" t="s">
        <v>128</v>
      </c>
      <c r="C33" s="59"/>
      <c r="D33" s="59"/>
      <c r="E33" s="59"/>
      <c r="F33" s="59"/>
      <c r="G33" s="59"/>
      <c r="H33" s="59"/>
      <c r="I33" s="59"/>
    </row>
    <row r="34" spans="1:9" ht="12.75">
      <c r="A34" s="36"/>
      <c r="C34" s="59"/>
      <c r="D34" s="59"/>
      <c r="E34" s="59"/>
      <c r="F34" s="59"/>
      <c r="G34" s="59"/>
      <c r="H34" s="59"/>
      <c r="I34" s="59"/>
    </row>
    <row r="35" spans="1:10" ht="12.75">
      <c r="A35" s="36" t="s">
        <v>129</v>
      </c>
      <c r="C35" s="59">
        <v>27507200</v>
      </c>
      <c r="D35" s="59">
        <v>5802880</v>
      </c>
      <c r="E35" s="59"/>
      <c r="F35" s="59"/>
      <c r="G35" s="59"/>
      <c r="H35" s="59">
        <f>SUM(C35:G35)</f>
        <v>33310080</v>
      </c>
      <c r="I35" s="59"/>
      <c r="J35" s="59">
        <f>SUM(H35:I35)</f>
        <v>33310080</v>
      </c>
    </row>
    <row r="36" spans="1:9" ht="12.75">
      <c r="A36" s="36"/>
      <c r="C36" s="59"/>
      <c r="D36" s="59"/>
      <c r="E36" s="59"/>
      <c r="F36" s="59"/>
      <c r="G36" s="59"/>
      <c r="H36" s="59"/>
      <c r="I36" s="59"/>
    </row>
    <row r="37" spans="1:10" ht="12.75">
      <c r="A37" s="36" t="s">
        <v>130</v>
      </c>
      <c r="C37" s="59"/>
      <c r="D37" s="59">
        <v>-2472541</v>
      </c>
      <c r="E37" s="59"/>
      <c r="F37" s="59"/>
      <c r="G37" s="59"/>
      <c r="H37" s="59">
        <f>SUM(C37:G37)</f>
        <v>-2472541</v>
      </c>
      <c r="I37" s="59"/>
      <c r="J37" s="59">
        <f>SUM(H37:I37)</f>
        <v>-2472541</v>
      </c>
    </row>
    <row r="38" spans="1:9" ht="12.75">
      <c r="A38" s="36"/>
      <c r="C38" s="59"/>
      <c r="D38" s="59"/>
      <c r="E38" s="59"/>
      <c r="F38" s="59"/>
      <c r="G38" s="59"/>
      <c r="H38" s="59"/>
      <c r="I38" s="59"/>
    </row>
    <row r="39" spans="1:10" ht="12.75">
      <c r="A39" s="36" t="s">
        <v>131</v>
      </c>
      <c r="C39" s="59"/>
      <c r="D39" s="59"/>
      <c r="E39" s="59">
        <v>-39479322</v>
      </c>
      <c r="F39" s="59"/>
      <c r="G39" s="59">
        <v>22153327.91</v>
      </c>
      <c r="H39" s="59">
        <f>SUM(C39:G39)</f>
        <v>-17325994.09</v>
      </c>
      <c r="I39" s="59"/>
      <c r="J39" s="59">
        <f>SUM(H39:I39)</f>
        <v>-17325994.09</v>
      </c>
    </row>
    <row r="40" spans="1:9" ht="12.75">
      <c r="A40" s="36" t="s">
        <v>132</v>
      </c>
      <c r="C40" s="59"/>
      <c r="D40" s="59"/>
      <c r="E40" s="59"/>
      <c r="F40" s="59"/>
      <c r="G40" s="59"/>
      <c r="H40" s="59"/>
      <c r="I40" s="59"/>
    </row>
    <row r="41" spans="1:9" ht="12.75">
      <c r="A41" s="36" t="s">
        <v>133</v>
      </c>
      <c r="C41" s="59"/>
      <c r="D41" s="59"/>
      <c r="E41" s="59"/>
      <c r="F41" s="59"/>
      <c r="G41" s="59"/>
      <c r="H41" s="59"/>
      <c r="I41" s="59"/>
    </row>
    <row r="42" spans="1:9" ht="12.75">
      <c r="A42" s="36"/>
      <c r="C42" s="59"/>
      <c r="D42" s="59"/>
      <c r="E42" s="59"/>
      <c r="F42" s="59"/>
      <c r="G42" s="59"/>
      <c r="H42" s="59"/>
      <c r="I42" s="59"/>
    </row>
    <row r="43" spans="1:10" ht="12.75">
      <c r="A43" s="36" t="s">
        <v>134</v>
      </c>
      <c r="C43" s="59"/>
      <c r="D43" s="59"/>
      <c r="E43" s="59"/>
      <c r="F43" s="59">
        <v>0</v>
      </c>
      <c r="G43" s="59">
        <v>21422202</v>
      </c>
      <c r="H43" s="59">
        <f>SUM(C43:G43)</f>
        <v>21422202</v>
      </c>
      <c r="I43" s="59">
        <v>-37809</v>
      </c>
      <c r="J43" s="59">
        <f>SUM(H43:I43)</f>
        <v>21384393</v>
      </c>
    </row>
    <row r="44" spans="1:9" ht="12.75">
      <c r="A44" s="36"/>
      <c r="C44" s="59"/>
      <c r="D44" s="59"/>
      <c r="E44" s="59"/>
      <c r="F44" s="59"/>
      <c r="G44" s="59"/>
      <c r="H44" s="59"/>
      <c r="I44" s="59"/>
    </row>
    <row r="45" spans="3:9" ht="12.75">
      <c r="C45" s="59"/>
      <c r="D45" s="59"/>
      <c r="E45" s="59"/>
      <c r="F45" s="59"/>
      <c r="G45" s="59"/>
      <c r="H45" s="59"/>
      <c r="I45" s="59"/>
    </row>
    <row r="46" spans="1:10" ht="13.5" thickBot="1">
      <c r="A46" s="36" t="s">
        <v>187</v>
      </c>
      <c r="C46" s="60">
        <f>SUM(C30:C45)</f>
        <v>41347950</v>
      </c>
      <c r="D46" s="60">
        <f aca="true" t="shared" si="2" ref="D46:J46">SUM(D30:D45)</f>
        <v>3330339</v>
      </c>
      <c r="E46" s="60">
        <f t="shared" si="2"/>
        <v>211101</v>
      </c>
      <c r="F46" s="60">
        <f t="shared" si="2"/>
        <v>19578</v>
      </c>
      <c r="G46" s="60">
        <f t="shared" si="2"/>
        <v>-28344413.090000004</v>
      </c>
      <c r="H46" s="60">
        <f t="shared" si="2"/>
        <v>16564554.91</v>
      </c>
      <c r="I46" s="60">
        <f t="shared" si="2"/>
        <v>295568</v>
      </c>
      <c r="J46" s="60">
        <f t="shared" si="2"/>
        <v>16860122.91</v>
      </c>
    </row>
    <row r="47" ht="12.75">
      <c r="G47" s="67"/>
    </row>
    <row r="48" spans="5:7" ht="12.75">
      <c r="E48" s="67"/>
      <c r="G48" s="67"/>
    </row>
  </sheetData>
  <mergeCells count="1">
    <mergeCell ref="C7:H7"/>
  </mergeCells>
  <printOptions/>
  <pageMargins left="0.75" right="0.75" top="1" bottom="1" header="0.5" footer="0.5"/>
  <pageSetup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6"/>
  <sheetViews>
    <sheetView workbookViewId="0" topLeftCell="A1">
      <selection activeCell="B7" sqref="B7"/>
    </sheetView>
  </sheetViews>
  <sheetFormatPr defaultColWidth="9.00390625" defaultRowHeight="14.25"/>
  <cols>
    <col min="1" max="1" width="3.375" style="32" customWidth="1"/>
    <col min="2" max="2" width="4.00390625" style="32" customWidth="1"/>
    <col min="3" max="3" width="46.00390625" style="32" bestFit="1" customWidth="1"/>
    <col min="4" max="4" width="12.50390625" style="32" customWidth="1"/>
    <col min="5" max="5" width="7.625" style="32" customWidth="1"/>
    <col min="6" max="6" width="14.50390625" style="32" customWidth="1"/>
    <col min="7" max="16384" width="8.00390625" style="32" customWidth="1"/>
  </cols>
  <sheetData>
    <row r="1" spans="1:6" ht="12">
      <c r="A1" s="25" t="s">
        <v>40</v>
      </c>
      <c r="B1" s="26"/>
      <c r="C1" s="26"/>
      <c r="D1" s="27"/>
      <c r="E1" s="27"/>
      <c r="F1" s="27"/>
    </row>
    <row r="2" spans="1:6" ht="12">
      <c r="A2" s="25" t="s">
        <v>83</v>
      </c>
      <c r="B2" s="26"/>
      <c r="C2" s="26"/>
      <c r="D2" s="27"/>
      <c r="E2" s="27"/>
      <c r="F2" s="27"/>
    </row>
    <row r="3" spans="1:6" ht="12">
      <c r="A3" s="87" t="s">
        <v>188</v>
      </c>
      <c r="B3" s="26"/>
      <c r="C3" s="26"/>
      <c r="D3" s="27"/>
      <c r="E3" s="27"/>
      <c r="F3" s="27"/>
    </row>
    <row r="4" spans="1:6" ht="12">
      <c r="A4" s="25" t="str">
        <f>'Bal Sheet'!A4</f>
        <v>These figures have not been audited and should be read in conjunction with the latest audited financial statements</v>
      </c>
      <c r="B4" s="26"/>
      <c r="C4" s="26"/>
      <c r="D4" s="27"/>
      <c r="E4" s="27"/>
      <c r="F4" s="27"/>
    </row>
    <row r="5" spans="1:6" ht="12">
      <c r="A5" s="26"/>
      <c r="B5" s="26"/>
      <c r="C5" s="26"/>
      <c r="D5" s="29" t="s">
        <v>44</v>
      </c>
      <c r="E5" s="29"/>
      <c r="F5" s="29" t="s">
        <v>45</v>
      </c>
    </row>
    <row r="6" spans="1:6" ht="12">
      <c r="A6" s="26"/>
      <c r="B6" s="26"/>
      <c r="C6" s="26"/>
      <c r="D6" s="30">
        <f>'Income Statement'!J11</f>
        <v>39263</v>
      </c>
      <c r="E6" s="30"/>
      <c r="F6" s="118" t="s">
        <v>189</v>
      </c>
    </row>
    <row r="7" spans="1:6" ht="12">
      <c r="A7" s="26"/>
      <c r="B7" s="26"/>
      <c r="C7" s="26"/>
      <c r="D7" s="29" t="s">
        <v>46</v>
      </c>
      <c r="E7" s="29"/>
      <c r="F7" s="29" t="s">
        <v>46</v>
      </c>
    </row>
    <row r="8" spans="1:6" ht="12" hidden="1">
      <c r="A8" s="26"/>
      <c r="B8" s="26"/>
      <c r="C8" s="26"/>
      <c r="D8" s="31"/>
      <c r="E8" s="31"/>
      <c r="F8" s="31"/>
    </row>
    <row r="9" spans="1:6" ht="12">
      <c r="A9" s="25" t="s">
        <v>47</v>
      </c>
      <c r="B9" s="26"/>
      <c r="C9" s="26"/>
      <c r="D9" s="27"/>
      <c r="E9" s="27"/>
      <c r="F9" s="27"/>
    </row>
    <row r="10" spans="1:6" ht="12">
      <c r="A10" s="26"/>
      <c r="B10" s="26"/>
      <c r="C10" s="26"/>
      <c r="D10" s="27"/>
      <c r="E10" s="27"/>
      <c r="F10" s="27"/>
    </row>
    <row r="11" spans="1:7" ht="12">
      <c r="A11" s="26"/>
      <c r="B11" s="88" t="s">
        <v>135</v>
      </c>
      <c r="C11" s="89"/>
      <c r="D11" s="90">
        <v>22052815</v>
      </c>
      <c r="E11" s="89"/>
      <c r="F11" s="90">
        <v>-11800681</v>
      </c>
      <c r="G11" s="91"/>
    </row>
    <row r="12" spans="1:7" ht="12">
      <c r="A12" s="26"/>
      <c r="B12" s="88" t="s">
        <v>136</v>
      </c>
      <c r="C12" s="89"/>
      <c r="D12" s="90"/>
      <c r="E12" s="89"/>
      <c r="F12" s="90"/>
      <c r="G12" s="91"/>
    </row>
    <row r="13" spans="1:7" ht="12">
      <c r="A13" s="26"/>
      <c r="B13" s="88" t="s">
        <v>137</v>
      </c>
      <c r="C13" s="89"/>
      <c r="D13" s="90">
        <v>0</v>
      </c>
      <c r="E13" s="89"/>
      <c r="F13" s="90">
        <v>0</v>
      </c>
      <c r="G13" s="91"/>
    </row>
    <row r="14" spans="1:7" ht="12">
      <c r="A14" s="26"/>
      <c r="B14" s="88" t="s">
        <v>138</v>
      </c>
      <c r="C14" s="89"/>
      <c r="D14" s="90">
        <v>0</v>
      </c>
      <c r="E14" s="89"/>
      <c r="F14" s="90">
        <v>128568</v>
      </c>
      <c r="G14" s="91"/>
    </row>
    <row r="15" spans="1:7" ht="12">
      <c r="A15" s="26"/>
      <c r="B15" s="88" t="s">
        <v>139</v>
      </c>
      <c r="C15" s="89"/>
      <c r="D15" s="90">
        <v>376864</v>
      </c>
      <c r="E15" s="89"/>
      <c r="F15" s="90">
        <v>31644</v>
      </c>
      <c r="G15" s="91"/>
    </row>
    <row r="16" spans="1:7" ht="12">
      <c r="A16" s="26"/>
      <c r="B16" s="88" t="s">
        <v>191</v>
      </c>
      <c r="C16" s="89"/>
      <c r="D16" s="90">
        <v>3000</v>
      </c>
      <c r="E16" s="89"/>
      <c r="F16" s="90">
        <v>0</v>
      </c>
      <c r="G16" s="91"/>
    </row>
    <row r="17" spans="1:7" ht="12">
      <c r="A17" s="26"/>
      <c r="B17" s="88" t="s">
        <v>140</v>
      </c>
      <c r="C17" s="89"/>
      <c r="D17" s="90">
        <v>642134</v>
      </c>
      <c r="E17" s="89"/>
      <c r="F17" s="90">
        <v>1644297</v>
      </c>
      <c r="G17" s="91"/>
    </row>
    <row r="18" spans="1:7" ht="12">
      <c r="A18" s="26"/>
      <c r="B18" s="88" t="s">
        <v>141</v>
      </c>
      <c r="C18" s="89"/>
      <c r="D18" s="90"/>
      <c r="E18" s="89"/>
      <c r="F18" s="90"/>
      <c r="G18" s="91"/>
    </row>
    <row r="19" spans="1:7" ht="12">
      <c r="A19" s="26"/>
      <c r="B19" s="88" t="s">
        <v>142</v>
      </c>
      <c r="C19" s="89"/>
      <c r="D19" s="90">
        <v>0</v>
      </c>
      <c r="E19" s="89"/>
      <c r="F19" s="90">
        <v>-1351056</v>
      </c>
      <c r="G19" s="91"/>
    </row>
    <row r="20" spans="1:7" ht="12">
      <c r="A20" s="26"/>
      <c r="B20" s="88" t="s">
        <v>143</v>
      </c>
      <c r="C20" s="89"/>
      <c r="D20" s="90">
        <v>0</v>
      </c>
      <c r="E20" s="89"/>
      <c r="F20" s="90">
        <v>-2651</v>
      </c>
      <c r="G20" s="91"/>
    </row>
    <row r="21" spans="1:7" ht="12">
      <c r="A21" s="26"/>
      <c r="B21" s="88" t="s">
        <v>144</v>
      </c>
      <c r="C21" s="89"/>
      <c r="D21" s="90">
        <v>0</v>
      </c>
      <c r="E21" s="89"/>
      <c r="F21" s="90">
        <v>50</v>
      </c>
      <c r="G21" s="91"/>
    </row>
    <row r="22" spans="1:7" ht="12">
      <c r="A22" s="26"/>
      <c r="B22" s="88" t="s">
        <v>145</v>
      </c>
      <c r="C22" s="89"/>
      <c r="D22" s="90">
        <v>35237</v>
      </c>
      <c r="E22" s="89"/>
      <c r="F22" s="90">
        <v>11733</v>
      </c>
      <c r="G22" s="91"/>
    </row>
    <row r="23" spans="1:7" ht="12">
      <c r="A23" s="26"/>
      <c r="B23" s="88" t="s">
        <v>146</v>
      </c>
      <c r="C23" s="89"/>
      <c r="D23" s="90">
        <v>0</v>
      </c>
      <c r="E23" s="89"/>
      <c r="F23" s="90">
        <v>235762</v>
      </c>
      <c r="G23" s="91"/>
    </row>
    <row r="24" spans="1:7" ht="12">
      <c r="A24" s="26"/>
      <c r="B24" s="88" t="s">
        <v>167</v>
      </c>
      <c r="C24" s="89"/>
      <c r="D24" s="90">
        <v>-158984</v>
      </c>
      <c r="E24" s="89"/>
      <c r="F24" s="90">
        <v>0</v>
      </c>
      <c r="G24" s="91"/>
    </row>
    <row r="25" spans="1:7" ht="12">
      <c r="A25" s="26"/>
      <c r="B25" s="88" t="s">
        <v>166</v>
      </c>
      <c r="C25" s="89"/>
      <c r="D25" s="90">
        <v>1171164</v>
      </c>
      <c r="E25" s="89"/>
      <c r="F25" s="90">
        <v>-2785</v>
      </c>
      <c r="G25" s="91"/>
    </row>
    <row r="26" spans="1:7" ht="12">
      <c r="A26" s="26"/>
      <c r="B26" s="88" t="s">
        <v>169</v>
      </c>
      <c r="C26" s="89"/>
      <c r="D26" s="90">
        <v>-18615</v>
      </c>
      <c r="E26" s="89"/>
      <c r="F26" s="90">
        <v>0</v>
      </c>
      <c r="G26" s="91"/>
    </row>
    <row r="27" spans="1:7" ht="12">
      <c r="A27" s="26"/>
      <c r="B27" s="88" t="s">
        <v>147</v>
      </c>
      <c r="C27" s="89"/>
      <c r="D27" s="90">
        <v>0</v>
      </c>
      <c r="E27" s="89"/>
      <c r="F27" s="90">
        <v>0</v>
      </c>
      <c r="G27" s="91"/>
    </row>
    <row r="28" spans="1:7" ht="12">
      <c r="A28" s="26"/>
      <c r="B28" s="88" t="s">
        <v>174</v>
      </c>
      <c r="C28" s="89"/>
      <c r="D28" s="90">
        <v>0</v>
      </c>
      <c r="E28" s="89"/>
      <c r="F28" s="90">
        <v>0</v>
      </c>
      <c r="G28" s="91"/>
    </row>
    <row r="29" spans="1:7" ht="12">
      <c r="A29" s="26"/>
      <c r="B29" s="88" t="s">
        <v>148</v>
      </c>
      <c r="C29" s="89"/>
      <c r="D29" s="90">
        <v>0</v>
      </c>
      <c r="E29" s="89"/>
      <c r="F29" s="90">
        <v>4823894</v>
      </c>
      <c r="G29" s="91"/>
    </row>
    <row r="30" spans="1:7" ht="12">
      <c r="A30" s="26"/>
      <c r="B30" s="88" t="s">
        <v>168</v>
      </c>
      <c r="C30" s="89"/>
      <c r="D30" s="90">
        <v>-29598325</v>
      </c>
      <c r="E30" s="89"/>
      <c r="F30" s="90">
        <v>0</v>
      </c>
      <c r="G30" s="91"/>
    </row>
    <row r="31" spans="1:7" ht="12">
      <c r="A31" s="26"/>
      <c r="B31" s="88" t="s">
        <v>149</v>
      </c>
      <c r="C31" s="89"/>
      <c r="D31" s="90">
        <v>2844989</v>
      </c>
      <c r="E31" s="89"/>
      <c r="F31" s="90">
        <v>9466698</v>
      </c>
      <c r="G31" s="91"/>
    </row>
    <row r="32" spans="1:7" ht="12">
      <c r="A32" s="26"/>
      <c r="B32" s="88" t="s">
        <v>150</v>
      </c>
      <c r="C32" s="89"/>
      <c r="D32" s="92">
        <v>-5981</v>
      </c>
      <c r="E32" s="89"/>
      <c r="F32" s="92">
        <v>-389</v>
      </c>
      <c r="G32" s="91"/>
    </row>
    <row r="33" spans="1:7" ht="12">
      <c r="A33" s="26"/>
      <c r="B33" s="88" t="s">
        <v>151</v>
      </c>
      <c r="C33" s="89"/>
      <c r="D33" s="90">
        <f>SUM(D11:D32)</f>
        <v>-2655702</v>
      </c>
      <c r="E33" s="89"/>
      <c r="F33" s="90">
        <v>3185084</v>
      </c>
      <c r="G33" s="91"/>
    </row>
    <row r="34" spans="1:7" ht="12">
      <c r="A34" s="26"/>
      <c r="B34" s="88" t="s">
        <v>192</v>
      </c>
      <c r="C34" s="89"/>
      <c r="D34" s="90">
        <v>736291</v>
      </c>
      <c r="E34" s="89"/>
      <c r="F34" s="90">
        <v>-2031865</v>
      </c>
      <c r="G34" s="91"/>
    </row>
    <row r="35" spans="1:7" ht="12">
      <c r="A35" s="26"/>
      <c r="B35" s="88" t="s">
        <v>152</v>
      </c>
      <c r="C35" s="89"/>
      <c r="D35" s="90">
        <v>-2983380</v>
      </c>
      <c r="E35" s="89"/>
      <c r="F35" s="90">
        <v>-1074401</v>
      </c>
      <c r="G35" s="91"/>
    </row>
    <row r="36" spans="1:7" ht="12">
      <c r="A36" s="26"/>
      <c r="B36" s="88" t="s">
        <v>193</v>
      </c>
      <c r="C36" s="89"/>
      <c r="D36" s="92">
        <v>9504766</v>
      </c>
      <c r="E36" s="89"/>
      <c r="F36" s="92">
        <v>-715825</v>
      </c>
      <c r="G36" s="91"/>
    </row>
    <row r="37" spans="1:7" ht="12">
      <c r="A37" s="26"/>
      <c r="B37" s="88" t="s">
        <v>153</v>
      </c>
      <c r="C37" s="89"/>
      <c r="D37" s="90">
        <f>SUM(D33:D36)</f>
        <v>4601975</v>
      </c>
      <c r="E37" s="89"/>
      <c r="F37" s="90">
        <v>-637007</v>
      </c>
      <c r="G37" s="91"/>
    </row>
    <row r="38" spans="1:7" ht="12">
      <c r="A38" s="26"/>
      <c r="B38" s="88" t="s">
        <v>154</v>
      </c>
      <c r="C38" s="89"/>
      <c r="D38" s="90">
        <v>-11103738</v>
      </c>
      <c r="E38" s="89"/>
      <c r="F38" s="90">
        <v>-1146232</v>
      </c>
      <c r="G38" s="91"/>
    </row>
    <row r="39" spans="1:7" ht="12">
      <c r="A39" s="26"/>
      <c r="B39" s="88" t="s">
        <v>155</v>
      </c>
      <c r="C39" s="89"/>
      <c r="D39" s="90">
        <v>-47604</v>
      </c>
      <c r="E39" s="89"/>
      <c r="F39" s="90">
        <v>-7695</v>
      </c>
      <c r="G39" s="91"/>
    </row>
    <row r="40" spans="1:7" ht="12">
      <c r="A40" s="26"/>
      <c r="B40" s="88" t="s">
        <v>156</v>
      </c>
      <c r="C40" s="89"/>
      <c r="D40" s="93">
        <f>SUM(D37:D39)</f>
        <v>-6549367</v>
      </c>
      <c r="E40" s="89"/>
      <c r="F40" s="93">
        <v>-1790934</v>
      </c>
      <c r="G40" s="91"/>
    </row>
    <row r="41" spans="1:6" ht="12">
      <c r="A41" s="26"/>
      <c r="B41" s="104"/>
      <c r="C41" s="104"/>
      <c r="D41" s="105"/>
      <c r="E41" s="105"/>
      <c r="F41" s="27"/>
    </row>
    <row r="42" spans="1:7" ht="12">
      <c r="A42" s="26"/>
      <c r="B42" s="94" t="s">
        <v>157</v>
      </c>
      <c r="C42" s="89"/>
      <c r="D42" s="89"/>
      <c r="E42" s="89"/>
      <c r="F42" s="95"/>
      <c r="G42" s="91"/>
    </row>
    <row r="43" spans="1:7" ht="12">
      <c r="A43" s="26"/>
      <c r="B43" s="88"/>
      <c r="C43" s="96"/>
      <c r="D43" s="96"/>
      <c r="E43" s="89"/>
      <c r="F43" s="95"/>
      <c r="G43" s="91"/>
    </row>
    <row r="44" spans="1:7" ht="12">
      <c r="A44" s="26"/>
      <c r="B44" s="88" t="s">
        <v>178</v>
      </c>
      <c r="C44" s="96"/>
      <c r="D44" s="91">
        <v>-127068</v>
      </c>
      <c r="E44" s="89"/>
      <c r="F44" s="107">
        <v>-714499</v>
      </c>
      <c r="G44" s="91"/>
    </row>
    <row r="45" spans="1:7" ht="12">
      <c r="A45" s="26"/>
      <c r="B45" s="88" t="s">
        <v>179</v>
      </c>
      <c r="C45" s="96"/>
      <c r="D45" s="97">
        <v>5020877</v>
      </c>
      <c r="E45" s="89"/>
      <c r="F45" s="107">
        <v>35123</v>
      </c>
      <c r="G45" s="91"/>
    </row>
    <row r="46" spans="1:7" ht="12">
      <c r="A46" s="26"/>
      <c r="B46" s="88" t="s">
        <v>175</v>
      </c>
      <c r="C46" s="88"/>
      <c r="D46" s="90">
        <v>8621123</v>
      </c>
      <c r="E46" s="98"/>
      <c r="F46" s="108">
        <v>4950000</v>
      </c>
      <c r="G46" s="91"/>
    </row>
    <row r="47" spans="1:7" ht="12">
      <c r="A47" s="26"/>
      <c r="B47" s="106" t="s">
        <v>176</v>
      </c>
      <c r="C47" s="106"/>
      <c r="D47" s="90">
        <v>35000000</v>
      </c>
      <c r="E47" s="98"/>
      <c r="F47" s="108">
        <v>0</v>
      </c>
      <c r="G47" s="91"/>
    </row>
    <row r="48" spans="1:7" ht="12">
      <c r="A48" s="26"/>
      <c r="B48" s="106" t="s">
        <v>177</v>
      </c>
      <c r="C48" s="106"/>
      <c r="D48" s="90">
        <v>9056400</v>
      </c>
      <c r="E48" s="98"/>
      <c r="F48" s="108">
        <v>0</v>
      </c>
      <c r="G48" s="91"/>
    </row>
    <row r="49" spans="1:7" ht="12">
      <c r="A49" s="26"/>
      <c r="B49" s="106" t="s">
        <v>158</v>
      </c>
      <c r="C49" s="106"/>
      <c r="D49" s="90">
        <v>0</v>
      </c>
      <c r="E49" s="98"/>
      <c r="F49" s="108">
        <v>1237500</v>
      </c>
      <c r="G49" s="91"/>
    </row>
    <row r="50" spans="1:7" ht="12">
      <c r="A50" s="26"/>
      <c r="B50" s="88" t="s">
        <v>180</v>
      </c>
      <c r="C50" s="88"/>
      <c r="D50" s="90">
        <v>0</v>
      </c>
      <c r="E50" s="98"/>
      <c r="F50" s="108">
        <v>0</v>
      </c>
      <c r="G50" s="91"/>
    </row>
    <row r="51" spans="1:7" ht="12">
      <c r="A51" s="26"/>
      <c r="B51" s="88" t="s">
        <v>181</v>
      </c>
      <c r="C51" s="88"/>
      <c r="D51" s="90">
        <v>2</v>
      </c>
      <c r="E51" s="98"/>
      <c r="F51" s="108">
        <v>0</v>
      </c>
      <c r="G51" s="91"/>
    </row>
    <row r="52" spans="1:7" ht="12">
      <c r="A52" s="26"/>
      <c r="B52" s="88" t="s">
        <v>182</v>
      </c>
      <c r="C52" s="88"/>
      <c r="D52" s="90">
        <v>0</v>
      </c>
      <c r="E52" s="98"/>
      <c r="F52" s="108">
        <v>0</v>
      </c>
      <c r="G52" s="91"/>
    </row>
    <row r="53" spans="1:7" ht="12">
      <c r="A53" s="26"/>
      <c r="B53" s="88" t="s">
        <v>48</v>
      </c>
      <c r="C53" s="88"/>
      <c r="D53" s="90">
        <v>5981</v>
      </c>
      <c r="E53" s="98"/>
      <c r="F53" s="108">
        <v>389</v>
      </c>
      <c r="G53" s="91"/>
    </row>
    <row r="54" spans="1:7" ht="12">
      <c r="A54" s="26"/>
      <c r="B54" s="88" t="s">
        <v>159</v>
      </c>
      <c r="C54" s="96"/>
      <c r="D54" s="93">
        <f>SUM(D44:D53)</f>
        <v>57577315</v>
      </c>
      <c r="E54" s="89"/>
      <c r="F54" s="109">
        <f>SUM(F44:F53)</f>
        <v>5508513</v>
      </c>
      <c r="G54" s="91"/>
    </row>
    <row r="55" spans="1:7" ht="12">
      <c r="A55" s="26"/>
      <c r="B55" s="96"/>
      <c r="C55" s="96"/>
      <c r="D55" s="90"/>
      <c r="E55" s="89"/>
      <c r="F55" s="90"/>
      <c r="G55" s="91"/>
    </row>
    <row r="56" spans="1:7" ht="12">
      <c r="A56" s="26"/>
      <c r="B56" s="94" t="s">
        <v>160</v>
      </c>
      <c r="C56" s="96"/>
      <c r="D56" s="90"/>
      <c r="E56" s="89"/>
      <c r="F56" s="90"/>
      <c r="G56" s="91"/>
    </row>
    <row r="57" spans="1:7" ht="12">
      <c r="A57" s="26"/>
      <c r="B57" s="88"/>
      <c r="C57" s="88"/>
      <c r="D57" s="90"/>
      <c r="E57" s="98"/>
      <c r="F57" s="90"/>
      <c r="G57" s="91"/>
    </row>
    <row r="58" spans="1:7" ht="12">
      <c r="A58" s="26"/>
      <c r="B58" s="88" t="s">
        <v>170</v>
      </c>
      <c r="C58" s="88"/>
      <c r="D58" s="90">
        <v>33310080</v>
      </c>
      <c r="E58" s="98"/>
      <c r="F58" s="90">
        <v>0</v>
      </c>
      <c r="G58" s="91"/>
    </row>
    <row r="59" spans="1:7" ht="12">
      <c r="A59" s="26"/>
      <c r="B59" s="88" t="s">
        <v>171</v>
      </c>
      <c r="C59" s="88"/>
      <c r="D59" s="90">
        <v>1900000</v>
      </c>
      <c r="E59" s="98"/>
      <c r="F59" s="90">
        <v>0</v>
      </c>
      <c r="G59" s="91"/>
    </row>
    <row r="60" spans="1:7" ht="12">
      <c r="A60" s="26"/>
      <c r="B60" s="88" t="s">
        <v>172</v>
      </c>
      <c r="C60" s="88"/>
      <c r="D60" s="90">
        <v>-79904799</v>
      </c>
      <c r="E60" s="98"/>
      <c r="F60" s="90">
        <v>-3135313</v>
      </c>
      <c r="G60" s="91"/>
    </row>
    <row r="61" spans="1:7" ht="12">
      <c r="A61" s="26"/>
      <c r="B61" s="88" t="s">
        <v>161</v>
      </c>
      <c r="C61" s="96"/>
      <c r="D61" s="90">
        <v>-22147</v>
      </c>
      <c r="E61" s="89"/>
      <c r="F61" s="90">
        <v>-1444</v>
      </c>
      <c r="G61" s="91"/>
    </row>
    <row r="62" spans="1:7" ht="12">
      <c r="A62" s="26"/>
      <c r="B62" s="99" t="s">
        <v>162</v>
      </c>
      <c r="C62" s="100"/>
      <c r="D62" s="90">
        <v>-2325518</v>
      </c>
      <c r="E62" s="101"/>
      <c r="F62" s="90">
        <v>-1392718</v>
      </c>
      <c r="G62" s="97"/>
    </row>
    <row r="63" spans="1:7" ht="12">
      <c r="A63" s="26"/>
      <c r="B63" s="99" t="s">
        <v>163</v>
      </c>
      <c r="C63" s="100"/>
      <c r="D63" s="93">
        <f>SUM(D58:D62)</f>
        <v>-47042384</v>
      </c>
      <c r="E63" s="101"/>
      <c r="F63" s="93">
        <f>SUM(F58:F62)</f>
        <v>-4529475</v>
      </c>
      <c r="G63" s="97"/>
    </row>
    <row r="64" spans="1:6" ht="15.75" customHeight="1" hidden="1">
      <c r="A64" s="26"/>
      <c r="B64" s="26"/>
      <c r="C64" s="26"/>
      <c r="D64" s="27"/>
      <c r="E64" s="27"/>
      <c r="F64" s="27"/>
    </row>
    <row r="65" spans="1:6" ht="15.75" customHeight="1">
      <c r="A65" s="26"/>
      <c r="B65" s="26"/>
      <c r="C65" s="26"/>
      <c r="D65" s="27"/>
      <c r="E65" s="27"/>
      <c r="F65" s="27"/>
    </row>
    <row r="66" spans="1:6" ht="15.75" customHeight="1">
      <c r="A66" s="25" t="s">
        <v>49</v>
      </c>
      <c r="B66" s="25"/>
      <c r="C66" s="25"/>
      <c r="D66" s="85">
        <f>+D40+D54+D63</f>
        <v>3985564</v>
      </c>
      <c r="E66" s="85"/>
      <c r="F66" s="85">
        <f>+F40+F54+F63</f>
        <v>-811896</v>
      </c>
    </row>
    <row r="67" spans="1:6" ht="15.75" customHeight="1">
      <c r="A67" s="25" t="s">
        <v>111</v>
      </c>
      <c r="B67" s="25"/>
      <c r="C67" s="25"/>
      <c r="D67" s="85">
        <f>+F68</f>
        <v>-4944003</v>
      </c>
      <c r="E67" s="85"/>
      <c r="F67" s="85">
        <v>-4132107</v>
      </c>
    </row>
    <row r="68" spans="1:6" ht="15.75" customHeight="1" thickBot="1">
      <c r="A68" s="25" t="s">
        <v>112</v>
      </c>
      <c r="B68" s="25"/>
      <c r="C68" s="25"/>
      <c r="D68" s="86">
        <f>SUM(D66:D67)</f>
        <v>-958439</v>
      </c>
      <c r="E68" s="86"/>
      <c r="F68" s="86">
        <f>SUM(F66:F67)</f>
        <v>-4944003</v>
      </c>
    </row>
    <row r="69" spans="1:6" ht="15.75" customHeight="1" hidden="1">
      <c r="A69" s="25"/>
      <c r="B69" s="25"/>
      <c r="C69" s="25"/>
      <c r="D69" s="85"/>
      <c r="E69" s="85"/>
      <c r="F69" s="85"/>
    </row>
    <row r="70" spans="1:6" ht="15.75" customHeight="1">
      <c r="A70" s="25"/>
      <c r="B70" s="25"/>
      <c r="C70" s="25"/>
      <c r="D70" s="85"/>
      <c r="E70" s="85"/>
      <c r="F70" s="85"/>
    </row>
    <row r="71" spans="1:6" ht="15.75" customHeight="1">
      <c r="A71" s="69"/>
      <c r="B71" s="69"/>
      <c r="C71" s="69"/>
      <c r="D71" s="64"/>
      <c r="E71" s="64"/>
      <c r="F71" s="64"/>
    </row>
    <row r="72" spans="1:6" ht="15.75" customHeight="1">
      <c r="A72" s="69" t="s">
        <v>50</v>
      </c>
      <c r="B72" s="69"/>
      <c r="C72" s="69"/>
      <c r="D72" s="64">
        <v>551571</v>
      </c>
      <c r="E72" s="64"/>
      <c r="F72" s="64">
        <v>797561.24</v>
      </c>
    </row>
    <row r="73" spans="1:6" ht="15.75" customHeight="1">
      <c r="A73" s="69" t="s">
        <v>113</v>
      </c>
      <c r="B73" s="69"/>
      <c r="C73" s="69"/>
      <c r="D73" s="70">
        <v>-1510010</v>
      </c>
      <c r="E73" s="64"/>
      <c r="F73" s="70">
        <v>-5741563.62</v>
      </c>
    </row>
    <row r="74" spans="1:6" ht="15.75" customHeight="1" thickBot="1">
      <c r="A74" s="69"/>
      <c r="B74" s="69"/>
      <c r="C74" s="69"/>
      <c r="D74" s="68">
        <f>SUM(D72:D73)</f>
        <v>-958439</v>
      </c>
      <c r="E74" s="64"/>
      <c r="F74" s="68">
        <v>-4944003</v>
      </c>
    </row>
    <row r="75" spans="1:6" ht="15.75" customHeight="1">
      <c r="A75" s="71"/>
      <c r="B75" s="71"/>
      <c r="C75" s="71"/>
      <c r="D75" s="72"/>
      <c r="E75" s="72"/>
      <c r="F75" s="72"/>
    </row>
    <row r="76" ht="12">
      <c r="D76" s="82">
        <f>+D68-D74</f>
        <v>0</v>
      </c>
    </row>
  </sheetData>
  <printOptions/>
  <pageMargins left="0.75" right="0.75" top="0.5" bottom="0.25" header="0.5" footer="0.5"/>
  <pageSetup fitToHeight="1" fitToWidth="1" horizontalDpi="600" verticalDpi="600" orientation="portrait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FFHB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FFHB</dc:creator>
  <cp:keywords/>
  <dc:description/>
  <cp:lastModifiedBy>FFHB</cp:lastModifiedBy>
  <cp:lastPrinted>2007-08-30T06:11:01Z</cp:lastPrinted>
  <dcterms:created xsi:type="dcterms:W3CDTF">1999-11-22T08:50:39Z</dcterms:created>
  <dcterms:modified xsi:type="dcterms:W3CDTF">2007-08-30T06:11:16Z</dcterms:modified>
  <cp:category/>
  <cp:version/>
  <cp:contentType/>
  <cp:contentStatus/>
</cp:coreProperties>
</file>