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Cashflow" sheetId="3" r:id="rId3"/>
    <sheet name="Equity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Sheet'!$A$1:$G$57</definedName>
    <definedName name="_xlnm.Print_Area" localSheetId="3">'Equity'!$A$1:$J$29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<sst xmlns="http://schemas.openxmlformats.org/spreadsheetml/2006/main" count="210" uniqueCount="172">
  <si>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</si>
  <si>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</si>
  <si>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</si>
  <si>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</si>
  <si>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</si>
  <si>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</si>
  <si>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</si>
  <si>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</si>
  <si>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</si>
  <si>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</si>
  <si>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</si>
  <si>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</si>
  <si>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</si>
  <si>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</si>
  <si>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</si>
  <si>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</si>
  <si>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</si>
  <si>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</si>
  <si>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</si>
  <si>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</si>
  <si>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</si>
  <si>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</si>
  <si>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</si>
  <si>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</si>
  <si>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</si>
  <si>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</si>
  <si>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</si>
  <si>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</si>
  <si>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</si>
  <si>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</si>
  <si>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</si>
  <si>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</si>
  <si>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</si>
  <si>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</si>
  <si>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</si>
  <si>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</si>
  <si>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</si>
  <si>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</si>
  <si>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</si>
  <si>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</si>
  <si>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</si>
  <si>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</si>
  <si>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Basic (based on 27,681,500</t>
  </si>
  <si>
    <t>ordinary shares) -(sen)</t>
  </si>
  <si>
    <t>Land held for development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</si>
  <si>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</si>
  <si>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</si>
  <si>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</si>
  <si>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</si>
  <si>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</si>
  <si>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</si>
  <si>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</si>
  <si>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Depreciation</t>
  </si>
  <si>
    <t>Interest expense</t>
  </si>
  <si>
    <t>Interest income</t>
  </si>
  <si>
    <t>Operating (loss)/profit before working capital changes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</si>
  <si>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</si>
  <si>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</si>
  <si>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</si>
  <si>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</si>
  <si>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</si>
  <si>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</si>
  <si>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</si>
  <si>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</si>
  <si>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Interest received</t>
  </si>
  <si>
    <t>Net cash used in investing activities</t>
  </si>
  <si>
    <t>CASHFLOW FROM FINANCING ACTIVITIES</t>
  </si>
  <si>
    <t>Drawdown/(Repayment) of short term borrowings</t>
  </si>
  <si>
    <t>Drawdown/(Repayment) of term loans</t>
  </si>
  <si>
    <t>Net cash (used in)/generated from financing activities</t>
  </si>
  <si>
    <t>Net increase/(decrease) in cash and cash equivalents</t>
  </si>
  <si>
    <t>Cash and bank balances</t>
  </si>
  <si>
    <t>NON-CURRENT ASSETS</t>
  </si>
  <si>
    <t>Property, plant and equipment</t>
  </si>
  <si>
    <t>Other investment</t>
  </si>
  <si>
    <t>Goodwill on consolidation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</si>
  <si>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</si>
  <si>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</si>
  <si>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</si>
  <si>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</si>
  <si>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</si>
  <si>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</si>
  <si>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</si>
  <si>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</si>
  <si>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</si>
  <si>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</si>
  <si>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</si>
  <si>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</si>
  <si>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</si>
  <si>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</si>
  <si>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</si>
  <si>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</si>
  <si>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</si>
  <si>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</si>
  <si>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</si>
  <si>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</si>
  <si>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</si>
  <si>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</si>
  <si>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</si>
  <si>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</si>
  <si>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</si>
  <si>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</si>
  <si>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</si>
  <si>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</si>
  <si>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</si>
  <si>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</si>
  <si>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</si>
  <si>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</si>
  <si>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Property, plant and machinery written off</t>
  </si>
  <si>
    <t>Draw down of term loan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</si>
  <si>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</si>
  <si>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</si>
  <si>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</si>
  <si>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Drawdown / (Repayment) to hire purchase creditors</t>
  </si>
  <si>
    <t>Loss on disposal of subsidiary</t>
  </si>
  <si>
    <t>Proceeds from sale / Investment in subsidiaries</t>
  </si>
  <si>
    <t>31/12/2005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</si>
  <si>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</si>
  <si>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</si>
  <si>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</si>
  <si>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</si>
  <si>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</si>
  <si>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</si>
  <si>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Reclassification of opening minority interest</t>
  </si>
  <si>
    <t>Prior adjustment in respect of reversal of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</si>
  <si>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</si>
  <si>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</si>
  <si>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</si>
  <si>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</si>
  <si>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</si>
  <si>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</si>
  <si>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</si>
  <si>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</si>
  <si>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</si>
  <si>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</si>
  <si>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</si>
  <si>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</si>
  <si>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</si>
  <si>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</si>
  <si>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</si>
  <si>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(restated)</t>
  </si>
  <si>
    <t>Investment properties</t>
  </si>
  <si>
    <t>Provision/(Reversal) of impairment loss</t>
  </si>
  <si>
    <t>Provision/(write back) for doubtful debt</t>
  </si>
  <si>
    <t>(Gain)/Loss on disposal of property, plant and equipment</t>
  </si>
  <si>
    <t>Net unrealised foreign exchange gain/(loss)</t>
  </si>
  <si>
    <t>Decrease/(increase) in receivables</t>
  </si>
  <si>
    <t>Decrease/(increase) in inventories</t>
  </si>
  <si>
    <t>(Decrease)/increase in payables</t>
  </si>
  <si>
    <t>Taxes paid</t>
  </si>
  <si>
    <t>Purchase of property, plant and equipment</t>
  </si>
  <si>
    <t>Proceeds from disposal of property, plant and equipment</t>
  </si>
  <si>
    <t>Acquisition of additional interest in a subsidiary</t>
  </si>
  <si>
    <t>Cash and cash equivalents as at beginning of financial period</t>
  </si>
  <si>
    <t>Cash and cash equivalents as at end of financial period</t>
  </si>
  <si>
    <t>Bank overdrafts (included in Group Borrowings in Note 23)</t>
  </si>
  <si>
    <t>At 1 January 2005</t>
  </si>
  <si>
    <t>At 1 January 2006, as previously stated</t>
  </si>
  <si>
    <t>At 1 January 2006, restated</t>
  </si>
  <si>
    <t>(e)</t>
  </si>
  <si>
    <t>6.</t>
  </si>
  <si>
    <t>Total assets</t>
  </si>
  <si>
    <t>CONDENSED CONSOLIDATED INCOME STATEMENT FOR THE QUARTER ENDED 30 SEPTEMBER 2006</t>
  </si>
  <si>
    <t>30/09/2005</t>
  </si>
  <si>
    <t>30/09/2006</t>
  </si>
  <si>
    <t>Profit/(Loss) after tax attributable to:-</t>
  </si>
  <si>
    <t>AS AT 30 SEPTEMBER 2006</t>
  </si>
  <si>
    <t>FOR THE PERIOD ENDED 30 SEPTEMBER 2006</t>
  </si>
  <si>
    <t>At 31 December 2005</t>
  </si>
  <si>
    <t xml:space="preserve">  revaluation surplus of investment property</t>
  </si>
  <si>
    <t>Provision for foreseeable losses</t>
  </si>
  <si>
    <t>Deferred taxation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</si>
</sst>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  <numFmt numFmtId="191" formatCode="[$-409]dddd\,\ mmmm\ dd\,\ yyyy"/>
    <numFmt numFmtId="192" formatCode="_(* #,##0.00000_);_(* \(#,##0.00000\);_(* &quot;-&quot;??_);_(@_)"/>
  </numFmts>
  <fonts count="1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41" fontId="0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41" fontId="5" fillId="0" borderId="0" xfId="22" applyNumberFormat="1" applyFont="1" applyAlignment="1">
      <alignment horizontal="center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41" fontId="6" fillId="0" borderId="0" xfId="22" applyNumberFormat="1" applyFont="1" applyAlignment="1">
      <alignment horizontal="center"/>
      <protection/>
    </xf>
    <xf numFmtId="0" fontId="1" fillId="0" borderId="0" xfId="22" applyFont="1">
      <alignment/>
      <protection/>
    </xf>
    <xf numFmtId="0" fontId="2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41" fontId="1" fillId="0" borderId="0" xfId="22" applyNumberFormat="1" applyFont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1" fillId="0" borderId="0" xfId="22" applyFont="1" applyAlignment="1" quotePrefix="1">
      <alignment horizontal="center"/>
      <protection/>
    </xf>
    <xf numFmtId="0" fontId="6" fillId="0" borderId="0" xfId="22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2" applyFont="1" applyBorder="1" applyAlignment="1">
      <alignment horizontal="center"/>
      <protection/>
    </xf>
    <xf numFmtId="37" fontId="0" fillId="0" borderId="0" xfId="22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right"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178" fontId="8" fillId="0" borderId="0" xfId="21" applyFont="1">
      <alignment/>
      <protection/>
    </xf>
    <xf numFmtId="0" fontId="2" fillId="0" borderId="0" xfId="21">
      <alignment/>
      <protection/>
    </xf>
    <xf numFmtId="178" fontId="7" fillId="0" borderId="0" xfId="21" applyFont="1">
      <alignment horizontal="center"/>
      <protection/>
    </xf>
    <xf numFmtId="186" fontId="7" fillId="0" borderId="0" xfId="21" applyNumberFormat="1" applyFont="1">
      <alignment horizontal="center"/>
      <protection/>
    </xf>
    <xf numFmtId="178" fontId="8" fillId="0" borderId="0" xfId="21" applyFont="1">
      <alignment horizontal="center"/>
      <protection/>
    </xf>
    <xf numFmtId="178" fontId="8" fillId="0" borderId="2" xfId="21" applyFont="1">
      <alignment/>
      <protection/>
    </xf>
    <xf numFmtId="178" fontId="7" fillId="0" borderId="3" xfId="21" applyFont="1">
      <alignment/>
      <protection/>
    </xf>
    <xf numFmtId="0" fontId="7" fillId="0" borderId="0" xfId="21" applyFont="1">
      <alignment/>
      <protection/>
    </xf>
    <xf numFmtId="178" fontId="7" fillId="0" borderId="0" xfId="21" applyFont="1">
      <alignment/>
      <protection/>
    </xf>
    <xf numFmtId="178" fontId="7" fillId="0" borderId="4" xfId="21" applyFont="1" applyBorder="1">
      <alignment/>
      <protection/>
    </xf>
    <xf numFmtId="0" fontId="9" fillId="0" borderId="0" xfId="21" applyFont="1">
      <alignment/>
      <protection/>
    </xf>
    <xf numFmtId="0" fontId="10" fillId="0" borderId="0" xfId="21" applyFont="1" applyProtection="1">
      <alignment/>
      <protection locked="0"/>
    </xf>
    <xf numFmtId="0" fontId="9" fillId="0" borderId="0" xfId="21" applyFont="1" applyBorder="1">
      <alignment/>
      <protection/>
    </xf>
    <xf numFmtId="0" fontId="2" fillId="0" borderId="0" xfId="21" applyProtection="1">
      <alignment/>
      <protection locked="0"/>
    </xf>
    <xf numFmtId="0" fontId="2" fillId="0" borderId="0" xfId="21" applyFont="1" applyProtection="1">
      <alignment/>
      <protection locked="0"/>
    </xf>
    <xf numFmtId="0" fontId="2" fillId="0" borderId="0" xfId="21" applyFont="1">
      <alignment/>
      <protection/>
    </xf>
    <xf numFmtId="0" fontId="1" fillId="0" borderId="0" xfId="21" applyFont="1" applyAlignment="1" applyProtection="1">
      <alignment horizontal="center"/>
      <protection locked="0"/>
    </xf>
    <xf numFmtId="0" fontId="2" fillId="0" borderId="0" xfId="21" applyFont="1" applyBorder="1" applyAlignment="1" applyProtection="1">
      <alignment horizontal="center"/>
      <protection locked="0"/>
    </xf>
    <xf numFmtId="0" fontId="1" fillId="0" borderId="0" xfId="21" applyFont="1" applyAlignment="1">
      <alignment horizontal="center"/>
      <protection/>
    </xf>
    <xf numFmtId="0" fontId="2" fillId="0" borderId="0" xfId="21" applyFont="1" applyAlignment="1" applyProtection="1">
      <alignment horizontal="center"/>
      <protection locked="0"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left"/>
      <protection/>
    </xf>
    <xf numFmtId="0" fontId="2" fillId="0" borderId="0" xfId="21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1" applyFont="1" applyProtection="1">
      <alignment/>
      <protection locked="0"/>
    </xf>
    <xf numFmtId="178" fontId="2" fillId="0" borderId="5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5" xfId="15" applyNumberFormat="1" applyFont="1" applyBorder="1" applyAlignment="1" applyProtection="1">
      <alignment/>
      <protection locked="0"/>
    </xf>
    <xf numFmtId="0" fontId="2" fillId="0" borderId="0" xfId="21" applyFont="1" applyBorder="1">
      <alignment/>
      <protection/>
    </xf>
    <xf numFmtId="37" fontId="2" fillId="0" borderId="0" xfId="21" applyNumberFormat="1" applyFont="1">
      <alignment/>
      <protection/>
    </xf>
    <xf numFmtId="37" fontId="2" fillId="0" borderId="5" xfId="21" applyNumberFormat="1" applyFont="1" applyBorder="1">
      <alignment/>
      <protection/>
    </xf>
    <xf numFmtId="37" fontId="1" fillId="0" borderId="6" xfId="21" applyNumberFormat="1" applyFont="1" applyBorder="1">
      <alignment/>
      <protection/>
    </xf>
    <xf numFmtId="0" fontId="2" fillId="0" borderId="0" xfId="21" applyBorder="1">
      <alignment/>
      <protection/>
    </xf>
    <xf numFmtId="0" fontId="10" fillId="0" borderId="0" xfId="21" applyFont="1" applyAlignment="1">
      <alignment vertical="center"/>
      <protection/>
    </xf>
    <xf numFmtId="49" fontId="10" fillId="0" borderId="0" xfId="21" applyNumberFormat="1" applyFont="1" applyProtection="1">
      <alignment/>
      <protection locked="0"/>
    </xf>
    <xf numFmtId="0" fontId="10" fillId="0" borderId="0" xfId="21" applyFont="1">
      <alignment/>
      <protection/>
    </xf>
    <xf numFmtId="0" fontId="2" fillId="0" borderId="0" xfId="21" applyAlignment="1">
      <alignment horizontal="center"/>
      <protection/>
    </xf>
    <xf numFmtId="0" fontId="1" fillId="0" borderId="0" xfId="21" applyFont="1" applyAlignment="1" quotePrefix="1">
      <alignment horizontal="centerContinuous"/>
      <protection/>
    </xf>
    <xf numFmtId="0" fontId="1" fillId="0" borderId="0" xfId="21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188" fontId="1" fillId="0" borderId="0" xfId="21" applyNumberFormat="1" applyFont="1" applyAlignment="1" applyProtection="1">
      <alignment horizontal="center"/>
      <protection locked="0"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178" fontId="2" fillId="0" borderId="0" xfId="21" applyNumberFormat="1" applyFont="1">
      <alignment/>
      <protection/>
    </xf>
    <xf numFmtId="0" fontId="6" fillId="0" borderId="0" xfId="22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4" fillId="0" borderId="0" xfId="22" applyFont="1">
      <alignment/>
      <protection/>
    </xf>
    <xf numFmtId="0" fontId="9" fillId="0" borderId="0" xfId="21" applyFont="1" applyProtection="1">
      <alignment/>
      <protection locked="0"/>
    </xf>
    <xf numFmtId="0" fontId="7" fillId="0" borderId="0" xfId="21" applyFont="1" applyBorder="1">
      <alignment/>
      <protection/>
    </xf>
    <xf numFmtId="178" fontId="7" fillId="0" borderId="0" xfId="21" applyFont="1" applyBorder="1">
      <alignment/>
      <protection/>
    </xf>
    <xf numFmtId="178" fontId="7" fillId="0" borderId="0" xfId="21" applyFont="1" applyBorder="1">
      <alignment/>
      <protection/>
    </xf>
    <xf numFmtId="178" fontId="2" fillId="0" borderId="0" xfId="15" applyNumberFormat="1" applyFont="1" applyFill="1" applyAlignment="1">
      <alignment/>
    </xf>
    <xf numFmtId="178" fontId="0" fillId="0" borderId="6" xfId="15" applyNumberFormat="1" applyFont="1" applyBorder="1" applyAlignment="1">
      <alignment horizontal="center"/>
    </xf>
    <xf numFmtId="178" fontId="2" fillId="0" borderId="1" xfId="15" applyNumberFormat="1" applyBorder="1" applyAlignment="1">
      <alignment/>
    </xf>
    <xf numFmtId="178" fontId="2" fillId="0" borderId="0" xfId="21" applyNumberFormat="1">
      <alignment/>
      <protection/>
    </xf>
    <xf numFmtId="0" fontId="1" fillId="0" borderId="0" xfId="21" applyFont="1" applyAlignment="1" quotePrefix="1">
      <alignment horizontal="center"/>
      <protection/>
    </xf>
    <xf numFmtId="178" fontId="7" fillId="0" borderId="7" xfId="21" applyFont="1" applyBorder="1">
      <alignment/>
      <protection/>
    </xf>
    <xf numFmtId="0" fontId="7" fillId="0" borderId="0" xfId="21" applyFont="1" applyBorder="1">
      <alignment/>
      <protection/>
    </xf>
    <xf numFmtId="178" fontId="7" fillId="0" borderId="1" xfId="21" applyFont="1" applyBorder="1">
      <alignment/>
      <protection/>
    </xf>
    <xf numFmtId="0" fontId="11" fillId="0" borderId="0" xfId="21" applyFont="1" applyBorder="1">
      <alignment/>
      <protection/>
    </xf>
    <xf numFmtId="178" fontId="11" fillId="0" borderId="0" xfId="21" applyNumberFormat="1" applyFont="1" applyBorder="1">
      <alignment/>
      <protection/>
    </xf>
    <xf numFmtId="190" fontId="0" fillId="0" borderId="0" xfId="22" applyNumberFormat="1" applyFont="1" applyAlignment="1">
      <alignment horizontal="center"/>
      <protection/>
    </xf>
    <xf numFmtId="0" fontId="10" fillId="0" borderId="0" xfId="21" applyNumberFormat="1" applyFont="1" applyAlignment="1" applyProtection="1">
      <alignment/>
      <protection locked="0"/>
    </xf>
    <xf numFmtId="37" fontId="2" fillId="0" borderId="0" xfId="21" applyNumberFormat="1">
      <alignment/>
      <protection/>
    </xf>
    <xf numFmtId="0" fontId="1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0902" xfId="21"/>
    <cellStyle name="Normal_Poh Huat Q2 20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2">
      <selection activeCell="A27" sqref="A27"/>
    </sheetView>
  </sheetViews>
  <sheetFormatPr defaultColWidth="9.00390625" defaultRowHeight="14.25"/>
  <cols>
    <col min="1" max="1" width="2.875" style="10" customWidth="1"/>
    <col min="2" max="3" width="3.75390625" style="6" customWidth="1"/>
    <col min="4" max="4" width="8.00390625" style="6" customWidth="1"/>
    <col min="5" max="5" width="18.0039062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1.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40</v>
      </c>
      <c r="B1" s="3"/>
      <c r="C1" s="3"/>
      <c r="D1" s="3"/>
      <c r="E1" s="3"/>
    </row>
    <row r="2" ht="14.25">
      <c r="A2" s="6"/>
    </row>
    <row r="3" spans="1:19" s="7" customFormat="1" ht="15.75">
      <c r="A3" s="82" t="s">
        <v>162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4" ht="14.25">
      <c r="A4" s="13" t="s">
        <v>110</v>
      </c>
    </row>
    <row r="6" spans="6:12" ht="15">
      <c r="F6" s="11"/>
      <c r="G6" s="11" t="s">
        <v>12</v>
      </c>
      <c r="H6" s="11"/>
      <c r="I6" s="11"/>
      <c r="J6" s="12"/>
      <c r="K6" s="11" t="s">
        <v>41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164</v>
      </c>
      <c r="G11" s="15"/>
      <c r="H11" s="15" t="s">
        <v>163</v>
      </c>
      <c r="I11" s="15"/>
      <c r="J11" s="18" t="str">
        <f>F11</f>
        <v>30/09/2006</v>
      </c>
      <c r="K11" s="15"/>
      <c r="L11" s="18" t="str">
        <f>H11</f>
        <v>30/09/2005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C14" s="6" t="s">
        <v>92</v>
      </c>
      <c r="F14" s="23">
        <v>9933</v>
      </c>
      <c r="G14" s="23"/>
      <c r="H14" s="23">
        <v>10297</v>
      </c>
      <c r="I14" s="23"/>
      <c r="J14" s="23">
        <v>29885</v>
      </c>
      <c r="K14" s="23"/>
      <c r="L14" s="23">
        <v>38501</v>
      </c>
    </row>
    <row r="15" spans="3:12" ht="17.25" customHeight="1">
      <c r="C15" s="6" t="s">
        <v>21</v>
      </c>
      <c r="F15" s="23">
        <v>0</v>
      </c>
      <c r="G15" s="23"/>
      <c r="H15" s="23">
        <v>0</v>
      </c>
      <c r="I15" s="23"/>
      <c r="J15" s="23">
        <v>0</v>
      </c>
      <c r="K15" s="23"/>
      <c r="L15" s="23">
        <v>0</v>
      </c>
    </row>
    <row r="16" spans="3:12" ht="17.25" customHeight="1">
      <c r="C16" s="6" t="s">
        <v>23</v>
      </c>
      <c r="F16" s="23"/>
      <c r="G16" s="23"/>
      <c r="H16" s="23"/>
      <c r="I16" s="23"/>
      <c r="J16" s="23"/>
      <c r="K16" s="23"/>
      <c r="L16" s="23"/>
    </row>
    <row r="17" spans="3:12" ht="15">
      <c r="C17" s="6" t="s">
        <v>24</v>
      </c>
      <c r="F17" s="23">
        <v>33</v>
      </c>
      <c r="G17" s="23"/>
      <c r="H17" s="23">
        <v>210</v>
      </c>
      <c r="I17" s="23">
        <v>1269</v>
      </c>
      <c r="J17" s="23">
        <v>1804</v>
      </c>
      <c r="K17" s="23"/>
      <c r="L17" s="23">
        <v>1269</v>
      </c>
    </row>
    <row r="18" spans="3:12" ht="15">
      <c r="C18" s="6" t="s">
        <v>119</v>
      </c>
      <c r="F18" s="23">
        <f>+F20-F14-F15-F17</f>
        <v>-9363</v>
      </c>
      <c r="G18" s="23"/>
      <c r="H18" s="23">
        <f>+H20-H14-H15-H17</f>
        <v>-9295</v>
      </c>
      <c r="I18" s="23"/>
      <c r="J18" s="23">
        <f>+J20-J14-J15-J17</f>
        <v>-28718</v>
      </c>
      <c r="K18" s="23"/>
      <c r="L18" s="23">
        <f>+L20-L14-L15-L17</f>
        <v>-35338</v>
      </c>
    </row>
    <row r="19" spans="6:12" ht="15">
      <c r="F19" s="20"/>
      <c r="G19" s="21"/>
      <c r="H19" s="20"/>
      <c r="I19" s="21"/>
      <c r="J19" s="20"/>
      <c r="K19" s="21"/>
      <c r="L19" s="20"/>
    </row>
    <row r="20" spans="1:12" ht="15">
      <c r="A20" s="19" t="s">
        <v>2</v>
      </c>
      <c r="B20" s="6" t="s">
        <v>19</v>
      </c>
      <c r="C20" s="6" t="s">
        <v>130</v>
      </c>
      <c r="F20" s="21">
        <v>603</v>
      </c>
      <c r="G20" s="21"/>
      <c r="H20" s="21">
        <v>1212</v>
      </c>
      <c r="I20" s="21"/>
      <c r="J20" s="21">
        <v>2971</v>
      </c>
      <c r="K20" s="21"/>
      <c r="L20" s="21">
        <v>4432</v>
      </c>
    </row>
    <row r="21" spans="3:12" ht="15">
      <c r="C21" s="6" t="s">
        <v>25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26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131</v>
      </c>
      <c r="F23" s="21"/>
      <c r="G23" s="21"/>
      <c r="H23" s="21"/>
      <c r="I23" s="21"/>
      <c r="J23" s="21"/>
      <c r="K23" s="21"/>
      <c r="L23" s="21"/>
    </row>
    <row r="24" spans="2:12" ht="15">
      <c r="B24" s="6" t="s">
        <v>20</v>
      </c>
      <c r="C24" s="6" t="s">
        <v>136</v>
      </c>
      <c r="F24" s="21">
        <v>-2461</v>
      </c>
      <c r="G24" s="21">
        <v>1895</v>
      </c>
      <c r="H24" s="21">
        <v>-2333</v>
      </c>
      <c r="I24" s="21"/>
      <c r="J24" s="21">
        <v>-7691</v>
      </c>
      <c r="K24" s="21"/>
      <c r="L24" s="21">
        <v>-6979</v>
      </c>
    </row>
    <row r="25" spans="2:12" ht="15">
      <c r="B25" s="6" t="s">
        <v>22</v>
      </c>
      <c r="C25" s="6" t="s">
        <v>120</v>
      </c>
      <c r="F25" s="21">
        <v>-183</v>
      </c>
      <c r="G25" s="21">
        <v>474</v>
      </c>
      <c r="H25" s="21">
        <v>-488</v>
      </c>
      <c r="I25" s="21"/>
      <c r="J25" s="21">
        <v>-871</v>
      </c>
      <c r="K25" s="21"/>
      <c r="L25" s="21">
        <v>-1430</v>
      </c>
    </row>
    <row r="26" spans="6:12" ht="15">
      <c r="F26" s="22"/>
      <c r="G26" s="21"/>
      <c r="H26" s="22"/>
      <c r="I26" s="21"/>
      <c r="J26" s="22"/>
      <c r="K26" s="21"/>
      <c r="L26" s="22"/>
    </row>
    <row r="27" spans="2:12" ht="15">
      <c r="B27" s="6" t="s">
        <v>27</v>
      </c>
      <c r="C27" s="6" t="s">
        <v>132</v>
      </c>
      <c r="F27" s="21">
        <f>SUM(F20:F26)</f>
        <v>-2041</v>
      </c>
      <c r="G27" s="21"/>
      <c r="H27" s="21">
        <f>SUM(H20:H26)</f>
        <v>-1609</v>
      </c>
      <c r="I27" s="21"/>
      <c r="J27" s="21">
        <f>SUM(J20:J26)</f>
        <v>-5591</v>
      </c>
      <c r="K27" s="21"/>
      <c r="L27" s="21">
        <f>SUM(L20:L26)</f>
        <v>-3977</v>
      </c>
    </row>
    <row r="28" spans="3:12" ht="15">
      <c r="C28" s="6" t="s">
        <v>133</v>
      </c>
      <c r="F28" s="21"/>
      <c r="G28" s="21"/>
      <c r="H28" s="21"/>
      <c r="I28" s="21"/>
      <c r="J28" s="21"/>
      <c r="K28" s="21"/>
      <c r="L28" s="21"/>
    </row>
    <row r="29" spans="3:12" ht="15">
      <c r="C29" s="6" t="s">
        <v>135</v>
      </c>
      <c r="F29" s="21"/>
      <c r="G29" s="21"/>
      <c r="H29" s="21"/>
      <c r="I29" s="21"/>
      <c r="J29" s="21"/>
      <c r="K29" s="21"/>
      <c r="L29" s="21"/>
    </row>
    <row r="30" spans="2:16" ht="15">
      <c r="B30" s="6" t="s">
        <v>159</v>
      </c>
      <c r="C30" s="6" t="s">
        <v>134</v>
      </c>
      <c r="F30" s="23" t="s">
        <v>29</v>
      </c>
      <c r="G30" s="23"/>
      <c r="H30" s="23" t="s">
        <v>29</v>
      </c>
      <c r="I30" s="23"/>
      <c r="J30" s="23" t="s">
        <v>29</v>
      </c>
      <c r="K30" s="23"/>
      <c r="L30" s="23" t="s">
        <v>29</v>
      </c>
      <c r="M30" s="24"/>
      <c r="N30" s="24"/>
      <c r="O30" s="24"/>
      <c r="P30" s="24"/>
    </row>
    <row r="31" spans="3:12" ht="15">
      <c r="C31" s="6" t="s">
        <v>30</v>
      </c>
      <c r="F31" s="20">
        <v>0</v>
      </c>
      <c r="G31" s="21"/>
      <c r="H31" s="20">
        <v>0</v>
      </c>
      <c r="I31" s="21"/>
      <c r="J31" s="20">
        <v>0</v>
      </c>
      <c r="K31" s="21"/>
      <c r="L31" s="20">
        <v>0</v>
      </c>
    </row>
    <row r="32" spans="2:12" ht="15">
      <c r="B32" s="6" t="s">
        <v>28</v>
      </c>
      <c r="C32" s="6" t="s">
        <v>121</v>
      </c>
      <c r="F32" s="21">
        <f>+F31+F27</f>
        <v>-2041</v>
      </c>
      <c r="G32" s="21"/>
      <c r="H32" s="21">
        <f>+H31+H27</f>
        <v>-1609</v>
      </c>
      <c r="I32" s="21"/>
      <c r="J32" s="21">
        <f>+J31+J27</f>
        <v>-5591</v>
      </c>
      <c r="K32" s="21"/>
      <c r="L32" s="21">
        <f>+L31+L27</f>
        <v>-3977</v>
      </c>
    </row>
    <row r="33" spans="6:12" ht="15">
      <c r="F33" s="21"/>
      <c r="G33" s="21"/>
      <c r="H33" s="21"/>
      <c r="I33" s="21"/>
      <c r="J33" s="21"/>
      <c r="K33" s="21"/>
      <c r="L33" s="21"/>
    </row>
    <row r="34" spans="2:14" ht="15">
      <c r="B34" s="6" t="s">
        <v>31</v>
      </c>
      <c r="C34" s="6" t="s">
        <v>137</v>
      </c>
      <c r="F34" s="20">
        <v>-120</v>
      </c>
      <c r="G34" s="21"/>
      <c r="H34" s="20">
        <v>-107</v>
      </c>
      <c r="I34" s="21"/>
      <c r="J34" s="20">
        <v>-561</v>
      </c>
      <c r="K34" s="21"/>
      <c r="L34" s="20">
        <v>1710</v>
      </c>
      <c r="M34" s="25"/>
      <c r="N34" s="25"/>
    </row>
    <row r="35" spans="1:14" ht="18" customHeight="1" thickBot="1">
      <c r="A35" s="79" t="s">
        <v>3</v>
      </c>
      <c r="C35" s="6" t="s">
        <v>34</v>
      </c>
      <c r="F35" s="88">
        <f>+F34+F32</f>
        <v>-2161</v>
      </c>
      <c r="G35" s="21"/>
      <c r="H35" s="88">
        <f>+H34+H32</f>
        <v>-1716</v>
      </c>
      <c r="I35" s="21"/>
      <c r="J35" s="88">
        <f>+J34+J32</f>
        <v>-6152</v>
      </c>
      <c r="K35" s="21"/>
      <c r="L35" s="88">
        <f>+L34+L32</f>
        <v>-2267</v>
      </c>
      <c r="M35" s="25"/>
      <c r="N35" s="25"/>
    </row>
    <row r="36" spans="6:14" ht="15">
      <c r="F36" s="21"/>
      <c r="G36" s="21"/>
      <c r="H36" s="21"/>
      <c r="I36" s="21"/>
      <c r="J36" s="21"/>
      <c r="K36" s="21"/>
      <c r="L36" s="21"/>
      <c r="M36" s="25"/>
      <c r="N36" s="25"/>
    </row>
    <row r="37" spans="1:14" ht="15">
      <c r="A37" s="19" t="s">
        <v>107</v>
      </c>
      <c r="C37" s="6" t="s">
        <v>165</v>
      </c>
      <c r="F37" s="21"/>
      <c r="G37" s="21"/>
      <c r="H37" s="21"/>
      <c r="I37" s="21"/>
      <c r="J37" s="21"/>
      <c r="K37" s="21"/>
      <c r="L37" s="21"/>
      <c r="M37" s="25"/>
      <c r="N37" s="25"/>
    </row>
    <row r="38" spans="3:14" ht="15">
      <c r="C38" s="6" t="s">
        <v>33</v>
      </c>
      <c r="D38" s="6" t="s">
        <v>122</v>
      </c>
      <c r="F38" s="21">
        <f>F40-F39</f>
        <v>-2020</v>
      </c>
      <c r="G38" s="21"/>
      <c r="H38" s="21">
        <f>H40-H39</f>
        <v>-1664</v>
      </c>
      <c r="I38" s="21"/>
      <c r="J38" s="21">
        <f>J40-J39</f>
        <v>-5795</v>
      </c>
      <c r="K38" s="21"/>
      <c r="L38" s="21">
        <f>L40-L39</f>
        <v>-2241</v>
      </c>
      <c r="M38" s="25"/>
      <c r="N38" s="25"/>
    </row>
    <row r="39" spans="3:14" ht="15">
      <c r="C39" s="6" t="s">
        <v>35</v>
      </c>
      <c r="D39" s="6" t="s">
        <v>90</v>
      </c>
      <c r="F39" s="20">
        <v>-141</v>
      </c>
      <c r="G39" s="21"/>
      <c r="H39" s="20">
        <v>-52</v>
      </c>
      <c r="I39" s="21"/>
      <c r="J39" s="20">
        <v>-357</v>
      </c>
      <c r="K39" s="21"/>
      <c r="L39" s="20">
        <v>-26</v>
      </c>
      <c r="M39" s="25"/>
      <c r="N39" s="25"/>
    </row>
    <row r="40" spans="6:14" ht="18" customHeight="1" thickBot="1">
      <c r="F40" s="88">
        <f>+F35</f>
        <v>-2161</v>
      </c>
      <c r="G40" s="21"/>
      <c r="H40" s="88">
        <f>+H35</f>
        <v>-1716</v>
      </c>
      <c r="I40" s="21"/>
      <c r="J40" s="88">
        <f>+J35</f>
        <v>-6152</v>
      </c>
      <c r="K40" s="21"/>
      <c r="L40" s="88">
        <f>+L35</f>
        <v>-2267</v>
      </c>
      <c r="M40" s="25"/>
      <c r="N40" s="25"/>
    </row>
    <row r="41" spans="6:14" ht="15">
      <c r="F41" s="21"/>
      <c r="G41" s="21"/>
      <c r="H41" s="21"/>
      <c r="I41" s="21"/>
      <c r="J41" s="21"/>
      <c r="K41" s="21"/>
      <c r="L41" s="21"/>
      <c r="M41" s="25"/>
      <c r="N41" s="25"/>
    </row>
    <row r="42" spans="6:14" ht="15">
      <c r="F42" s="21"/>
      <c r="G42" s="21"/>
      <c r="H42" s="21"/>
      <c r="I42" s="21"/>
      <c r="J42" s="21"/>
      <c r="K42" s="21"/>
      <c r="L42" s="21"/>
      <c r="M42" s="25"/>
      <c r="N42" s="25"/>
    </row>
    <row r="43" spans="1:12" ht="15">
      <c r="A43" s="19" t="s">
        <v>138</v>
      </c>
      <c r="B43" s="6" t="s">
        <v>19</v>
      </c>
      <c r="C43" s="6" t="s">
        <v>36</v>
      </c>
      <c r="F43" s="21"/>
      <c r="G43" s="21"/>
      <c r="H43" s="21"/>
      <c r="I43" s="21"/>
      <c r="J43" s="21"/>
      <c r="K43" s="21"/>
      <c r="L43" s="21"/>
    </row>
    <row r="44" spans="3:12" ht="15">
      <c r="C44" s="6" t="s">
        <v>139</v>
      </c>
      <c r="F44" s="21"/>
      <c r="G44" s="21"/>
      <c r="H44" s="21"/>
      <c r="I44" s="21"/>
      <c r="J44" s="21"/>
      <c r="K44" s="21"/>
      <c r="L44" s="21"/>
    </row>
    <row r="45" spans="3:12" ht="15">
      <c r="C45" s="6" t="s">
        <v>37</v>
      </c>
      <c r="F45" s="21"/>
      <c r="G45" s="21"/>
      <c r="H45" s="21"/>
      <c r="I45" s="21"/>
      <c r="J45" s="21"/>
      <c r="K45" s="21"/>
      <c r="L45" s="21"/>
    </row>
    <row r="46" spans="3:12" ht="15">
      <c r="C46" s="6" t="s">
        <v>38</v>
      </c>
      <c r="F46" s="21"/>
      <c r="G46" s="21"/>
      <c r="H46" s="21"/>
      <c r="I46" s="21"/>
      <c r="J46" s="21"/>
      <c r="K46" s="21"/>
      <c r="L46" s="21"/>
    </row>
    <row r="47" spans="3:12" ht="15">
      <c r="C47" s="6" t="s">
        <v>33</v>
      </c>
      <c r="D47" s="6" t="s">
        <v>42</v>
      </c>
      <c r="F47" s="21"/>
      <c r="G47" s="21"/>
      <c r="H47" s="21"/>
      <c r="I47" s="21"/>
      <c r="J47" s="21"/>
      <c r="K47" s="21"/>
      <c r="L47" s="21"/>
    </row>
    <row r="48" spans="4:12" ht="15">
      <c r="D48" s="6" t="s">
        <v>43</v>
      </c>
      <c r="F48" s="27">
        <f>+F38/27681.5*100</f>
        <v>-7.297292415512165</v>
      </c>
      <c r="G48" s="26"/>
      <c r="H48" s="27">
        <v>-6.39</v>
      </c>
      <c r="I48" s="26"/>
      <c r="J48" s="27">
        <f>+J38/27681.5*100</f>
        <v>-20.934559182125245</v>
      </c>
      <c r="K48" s="26"/>
      <c r="L48" s="27">
        <v>-8.28</v>
      </c>
    </row>
    <row r="49" spans="3:12" ht="15">
      <c r="C49" s="6" t="s">
        <v>35</v>
      </c>
      <c r="D49" s="6" t="s">
        <v>39</v>
      </c>
      <c r="F49" s="26">
        <v>0</v>
      </c>
      <c r="G49" s="21"/>
      <c r="H49" s="26">
        <v>0</v>
      </c>
      <c r="I49" s="26"/>
      <c r="J49" s="26">
        <v>0</v>
      </c>
      <c r="K49" s="26"/>
      <c r="L49" s="26">
        <v>0</v>
      </c>
    </row>
    <row r="50" spans="6:12" ht="15">
      <c r="F50" s="21"/>
      <c r="G50" s="21"/>
      <c r="H50" s="21"/>
      <c r="I50" s="21"/>
      <c r="J50" s="21"/>
      <c r="K50" s="21"/>
      <c r="L50" s="21"/>
    </row>
    <row r="51" spans="1:12" ht="15">
      <c r="A51" s="79" t="s">
        <v>160</v>
      </c>
      <c r="C51" s="6" t="s">
        <v>117</v>
      </c>
      <c r="H51" s="80"/>
      <c r="J51" s="80">
        <f>('Bal Sheet'!D51)/'Bal Sheet'!D47</f>
        <v>-0.35951769232158665</v>
      </c>
      <c r="K51" s="97"/>
      <c r="L51" s="80">
        <f>('Bal Sheet'!F51)/'Bal Sheet'!F47</f>
        <v>-0.13726369597023283</v>
      </c>
    </row>
    <row r="54" ht="14.25">
      <c r="A54" s="6"/>
    </row>
  </sheetData>
  <printOptions horizontalCentered="1"/>
  <pageMargins left="0.5" right="0.5" top="0.5" bottom="0.25" header="0.25" footer="0.25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"/>
    </sheetView>
  </sheetViews>
  <sheetFormatPr defaultColWidth="9.00390625" defaultRowHeight="14.25"/>
  <cols>
    <col min="1" max="1" width="2.875" style="31" customWidth="1"/>
    <col min="2" max="2" width="8.00390625" style="31" customWidth="1"/>
    <col min="3" max="3" width="27.375" style="31" customWidth="1"/>
    <col min="4" max="4" width="11.875" style="31" customWidth="1"/>
    <col min="5" max="5" width="8.125" style="66" customWidth="1"/>
    <col min="6" max="6" width="11.75390625" style="31" customWidth="1"/>
    <col min="7" max="7" width="8.625" style="31" customWidth="1"/>
    <col min="8" max="16384" width="8.00390625" style="31" customWidth="1"/>
  </cols>
  <sheetData>
    <row r="1" spans="1:6" ht="15.75">
      <c r="A1" s="41" t="s">
        <v>40</v>
      </c>
      <c r="D1" s="40"/>
      <c r="E1" s="42"/>
      <c r="F1" s="40"/>
    </row>
    <row r="2" spans="1:6" ht="15.75">
      <c r="A2" s="41" t="s">
        <v>104</v>
      </c>
      <c r="D2" s="40"/>
      <c r="E2" s="42"/>
      <c r="F2" s="40"/>
    </row>
    <row r="3" spans="1:6" ht="15.75">
      <c r="A3" s="41" t="s">
        <v>166</v>
      </c>
      <c r="D3" s="40"/>
      <c r="E3" s="42"/>
      <c r="F3" s="40"/>
    </row>
    <row r="4" spans="1:5" ht="12.75">
      <c r="A4" s="83" t="str">
        <f>'Income Statement'!A4</f>
        <v>These figures have not been audited and should be read in conjunction with the latest audited financial statements</v>
      </c>
      <c r="D4" s="40"/>
      <c r="E4" s="42"/>
    </row>
    <row r="5" spans="1:6" ht="12.75">
      <c r="A5" s="43"/>
      <c r="D5" s="1" t="s">
        <v>9</v>
      </c>
      <c r="E5" s="42"/>
      <c r="F5" s="1" t="s">
        <v>0</v>
      </c>
    </row>
    <row r="6" spans="1:6" ht="12.75">
      <c r="A6" s="43"/>
      <c r="D6" s="1" t="s">
        <v>10</v>
      </c>
      <c r="E6" s="42"/>
      <c r="F6" s="1" t="s">
        <v>6</v>
      </c>
    </row>
    <row r="7" spans="1:6" ht="12.75">
      <c r="A7" s="43"/>
      <c r="D7" s="1" t="s">
        <v>11</v>
      </c>
      <c r="E7" s="42"/>
      <c r="F7" s="1" t="s">
        <v>7</v>
      </c>
    </row>
    <row r="8" spans="1:6" ht="12.75">
      <c r="A8" s="43"/>
      <c r="D8" s="1" t="s">
        <v>5</v>
      </c>
      <c r="E8" s="42"/>
      <c r="F8" s="1" t="s">
        <v>8</v>
      </c>
    </row>
    <row r="9" spans="1:6" ht="12.75">
      <c r="A9" s="44"/>
      <c r="B9" s="45"/>
      <c r="C9" s="45"/>
      <c r="D9" s="75" t="str">
        <f>'Income Statement'!J11</f>
        <v>30/09/2006</v>
      </c>
      <c r="E9" s="47"/>
      <c r="F9" s="81" t="s">
        <v>116</v>
      </c>
    </row>
    <row r="10" spans="1:6" ht="12.75">
      <c r="A10" s="49"/>
      <c r="B10" s="50"/>
      <c r="C10" s="50"/>
      <c r="D10" s="46"/>
      <c r="E10" s="47"/>
      <c r="F10" s="91" t="s">
        <v>140</v>
      </c>
    </row>
    <row r="11" spans="1:6" ht="12.75">
      <c r="A11" s="49"/>
      <c r="B11" s="50"/>
      <c r="C11" s="51"/>
      <c r="D11" s="48" t="s">
        <v>47</v>
      </c>
      <c r="E11" s="52"/>
      <c r="F11" s="48" t="s">
        <v>47</v>
      </c>
    </row>
    <row r="12" spans="1:6" ht="12.75">
      <c r="A12" s="44"/>
      <c r="B12" s="45"/>
      <c r="C12" s="51"/>
      <c r="D12" s="53"/>
      <c r="E12" s="54"/>
      <c r="F12" s="53"/>
    </row>
    <row r="13" spans="1:6" ht="12.75">
      <c r="A13" s="55" t="s">
        <v>72</v>
      </c>
      <c r="B13" s="45"/>
      <c r="C13" s="51"/>
      <c r="D13" s="53"/>
      <c r="E13" s="54"/>
      <c r="F13" s="53"/>
    </row>
    <row r="14" spans="1:6" ht="12.75">
      <c r="A14" s="44"/>
      <c r="B14" s="45"/>
      <c r="C14" s="51"/>
      <c r="D14" s="53"/>
      <c r="E14" s="54"/>
      <c r="F14" s="53"/>
    </row>
    <row r="15" spans="1:6" ht="12.75">
      <c r="A15" s="44"/>
      <c r="B15" s="45" t="s">
        <v>73</v>
      </c>
      <c r="C15" s="51"/>
      <c r="D15" s="53">
        <v>28185928</v>
      </c>
      <c r="E15" s="54"/>
      <c r="F15" s="53">
        <f>54637405-F17</f>
        <v>28983532</v>
      </c>
    </row>
    <row r="16" spans="1:6" ht="12.75">
      <c r="A16" s="44"/>
      <c r="B16" s="45" t="s">
        <v>44</v>
      </c>
      <c r="C16" s="51"/>
      <c r="D16" s="53">
        <v>50000000</v>
      </c>
      <c r="E16" s="54"/>
      <c r="F16" s="53">
        <v>50000000</v>
      </c>
    </row>
    <row r="17" spans="1:6" ht="12.75">
      <c r="A17" s="44"/>
      <c r="B17" s="45" t="s">
        <v>141</v>
      </c>
      <c r="C17" s="51"/>
      <c r="D17" s="53">
        <v>25653873</v>
      </c>
      <c r="E17" s="54"/>
      <c r="F17" s="53">
        <v>25653873</v>
      </c>
    </row>
    <row r="18" spans="1:6" ht="12.75">
      <c r="A18" s="44"/>
      <c r="B18" s="45" t="s">
        <v>74</v>
      </c>
      <c r="C18" s="51"/>
      <c r="D18" s="53">
        <v>60000</v>
      </c>
      <c r="E18" s="54"/>
      <c r="F18" s="53">
        <v>60000</v>
      </c>
    </row>
    <row r="19" spans="1:6" ht="12.75">
      <c r="A19" s="44"/>
      <c r="B19" s="45" t="s">
        <v>75</v>
      </c>
      <c r="C19" s="51"/>
      <c r="D19" s="53">
        <v>128568</v>
      </c>
      <c r="E19" s="54"/>
      <c r="F19" s="53">
        <v>128568</v>
      </c>
    </row>
    <row r="20" spans="1:7" ht="12.75">
      <c r="A20" s="44"/>
      <c r="B20" s="45" t="s">
        <v>112</v>
      </c>
      <c r="C20" s="51"/>
      <c r="D20" s="53">
        <v>7727216</v>
      </c>
      <c r="E20" s="54"/>
      <c r="F20" s="53">
        <v>7784122</v>
      </c>
      <c r="G20" s="90"/>
    </row>
    <row r="21" spans="1:6" ht="17.25" customHeight="1">
      <c r="A21" s="44"/>
      <c r="B21" s="45"/>
      <c r="C21" s="51"/>
      <c r="D21" s="56">
        <f>SUM(D15:D20)</f>
        <v>111755585</v>
      </c>
      <c r="E21" s="54"/>
      <c r="F21" s="56">
        <f>SUM(F15:F20)</f>
        <v>112610095</v>
      </c>
    </row>
    <row r="22" spans="1:6" ht="12.75">
      <c r="A22" s="44"/>
      <c r="B22" s="45"/>
      <c r="C22" s="51"/>
      <c r="D22" s="53"/>
      <c r="E22" s="54"/>
      <c r="F22" s="53"/>
    </row>
    <row r="23" spans="1:6" ht="12.75">
      <c r="A23" s="55" t="s">
        <v>76</v>
      </c>
      <c r="B23" s="45"/>
      <c r="C23" s="45"/>
      <c r="D23" s="53"/>
      <c r="E23" s="54"/>
      <c r="F23" s="53"/>
    </row>
    <row r="24" spans="1:6" ht="12.75">
      <c r="A24" s="44"/>
      <c r="B24" s="45"/>
      <c r="C24" s="45"/>
      <c r="D24" s="53"/>
      <c r="E24" s="54"/>
      <c r="F24" s="53"/>
    </row>
    <row r="25" spans="1:6" ht="15.75" customHeight="1">
      <c r="A25" s="44"/>
      <c r="B25" s="45" t="s">
        <v>77</v>
      </c>
      <c r="C25" s="45"/>
      <c r="D25" s="53">
        <v>0</v>
      </c>
      <c r="E25" s="54"/>
      <c r="F25" s="53">
        <v>0</v>
      </c>
    </row>
    <row r="26" spans="1:6" ht="15.75" customHeight="1">
      <c r="A26" s="44"/>
      <c r="B26" s="45" t="s">
        <v>78</v>
      </c>
      <c r="C26" s="45"/>
      <c r="D26" s="53">
        <v>7658761</v>
      </c>
      <c r="E26" s="54"/>
      <c r="F26" s="53">
        <v>6590807</v>
      </c>
    </row>
    <row r="27" spans="1:6" ht="15.75" customHeight="1">
      <c r="A27" s="44"/>
      <c r="B27" s="45" t="s">
        <v>79</v>
      </c>
      <c r="C27" s="45"/>
      <c r="D27" s="53">
        <v>16733798</v>
      </c>
      <c r="E27" s="54"/>
      <c r="F27" s="53">
        <v>15797337</v>
      </c>
    </row>
    <row r="28" spans="1:6" ht="15.75" customHeight="1">
      <c r="A28" s="44"/>
      <c r="B28" s="45" t="s">
        <v>80</v>
      </c>
      <c r="C28" s="45"/>
      <c r="D28" s="53">
        <v>9326263</v>
      </c>
      <c r="E28" s="54"/>
      <c r="F28" s="53">
        <v>8284664</v>
      </c>
    </row>
    <row r="29" spans="1:6" ht="15.75" customHeight="1">
      <c r="A29" s="44"/>
      <c r="B29" s="45" t="s">
        <v>81</v>
      </c>
      <c r="C29" s="45"/>
      <c r="D29" s="53">
        <v>2948430</v>
      </c>
      <c r="E29" s="54"/>
      <c r="F29" s="53">
        <v>1534143</v>
      </c>
    </row>
    <row r="30" spans="1:6" ht="15.75" customHeight="1">
      <c r="A30" s="44"/>
      <c r="B30" s="45" t="s">
        <v>71</v>
      </c>
      <c r="C30" s="45"/>
      <c r="D30" s="53">
        <v>717014</v>
      </c>
      <c r="E30" s="54"/>
      <c r="F30" s="53">
        <v>2345274</v>
      </c>
    </row>
    <row r="31" spans="1:6" ht="15.75" customHeight="1">
      <c r="A31" s="44"/>
      <c r="B31" s="45"/>
      <c r="C31" s="45"/>
      <c r="D31" s="56">
        <f>SUM(D25:D30)</f>
        <v>37384266</v>
      </c>
      <c r="E31" s="54"/>
      <c r="F31" s="56">
        <f>SUM(F25:F30)</f>
        <v>34552225</v>
      </c>
    </row>
    <row r="32" spans="1:6" ht="12.75">
      <c r="A32" s="44"/>
      <c r="B32" s="45"/>
      <c r="C32" s="45"/>
      <c r="D32" s="53"/>
      <c r="E32" s="54"/>
      <c r="F32" s="53"/>
    </row>
    <row r="33" spans="1:6" ht="12.75">
      <c r="A33" s="55" t="s">
        <v>82</v>
      </c>
      <c r="B33" s="45"/>
      <c r="C33" s="45"/>
      <c r="D33" s="53"/>
      <c r="E33" s="54"/>
      <c r="F33" s="53"/>
    </row>
    <row r="34" spans="1:6" ht="12.75">
      <c r="A34" s="44"/>
      <c r="B34" s="45"/>
      <c r="C34" s="45"/>
      <c r="D34" s="53"/>
      <c r="E34" s="54"/>
      <c r="F34" s="53"/>
    </row>
    <row r="35" spans="1:6" ht="15.75" customHeight="1">
      <c r="A35" s="44"/>
      <c r="B35" s="45" t="s">
        <v>83</v>
      </c>
      <c r="C35" s="45"/>
      <c r="D35" s="53">
        <v>100608210</v>
      </c>
      <c r="E35" s="54"/>
      <c r="F35" s="53">
        <v>98838317</v>
      </c>
    </row>
    <row r="36" spans="1:6" ht="15.75" customHeight="1">
      <c r="A36" s="44"/>
      <c r="B36" s="45" t="s">
        <v>84</v>
      </c>
      <c r="C36" s="45"/>
      <c r="D36" s="53">
        <v>7390851</v>
      </c>
      <c r="E36" s="54"/>
      <c r="F36" s="53">
        <v>6758431</v>
      </c>
    </row>
    <row r="37" spans="1:6" ht="15.75" customHeight="1">
      <c r="A37" s="44"/>
      <c r="B37" s="45" t="s">
        <v>85</v>
      </c>
      <c r="C37" s="45"/>
      <c r="D37" s="53">
        <v>46392315</v>
      </c>
      <c r="E37" s="54"/>
      <c r="F37" s="53">
        <v>39801431</v>
      </c>
    </row>
    <row r="38" spans="1:7" ht="15.75" customHeight="1">
      <c r="A38" s="44"/>
      <c r="B38" s="45" t="s">
        <v>32</v>
      </c>
      <c r="C38" s="45"/>
      <c r="D38" s="53">
        <v>190563</v>
      </c>
      <c r="E38" s="54"/>
      <c r="F38" s="53">
        <v>197955</v>
      </c>
      <c r="G38" s="90"/>
    </row>
    <row r="39" spans="1:6" ht="15.75" customHeight="1">
      <c r="A39" s="44"/>
      <c r="B39" s="45"/>
      <c r="C39" s="45"/>
      <c r="D39" s="56">
        <f>SUM(D34:D38)</f>
        <v>154581939</v>
      </c>
      <c r="E39" s="54"/>
      <c r="F39" s="56">
        <f>SUM(F34:F38)</f>
        <v>145596134</v>
      </c>
    </row>
    <row r="40" spans="1:6" ht="12.75">
      <c r="A40" s="44"/>
      <c r="B40" s="45"/>
      <c r="C40" s="45"/>
      <c r="D40" s="54"/>
      <c r="E40" s="54"/>
      <c r="F40" s="54"/>
    </row>
    <row r="41" spans="1:6" ht="12.75">
      <c r="A41" s="44"/>
      <c r="B41" s="45"/>
      <c r="C41" s="45"/>
      <c r="D41" s="53"/>
      <c r="E41" s="54"/>
      <c r="F41" s="53"/>
    </row>
    <row r="42" spans="1:6" ht="19.5" customHeight="1">
      <c r="A42" s="55" t="s">
        <v>86</v>
      </c>
      <c r="B42" s="45"/>
      <c r="C42" s="45"/>
      <c r="D42" s="53">
        <f>+D31-D39</f>
        <v>-117197673</v>
      </c>
      <c r="E42" s="54"/>
      <c r="F42" s="57">
        <f>+F31-F39</f>
        <v>-111043909</v>
      </c>
    </row>
    <row r="43" spans="1:6" ht="17.25" customHeight="1" thickBot="1">
      <c r="A43" s="44"/>
      <c r="B43" s="45"/>
      <c r="C43" s="45"/>
      <c r="D43" s="58">
        <f>+D21+D31-D39</f>
        <v>-5442088</v>
      </c>
      <c r="E43" s="54"/>
      <c r="F43" s="58">
        <f>+F21+F31-F39</f>
        <v>1566186</v>
      </c>
    </row>
    <row r="44" spans="1:6" ht="15.75" customHeight="1">
      <c r="A44" s="44"/>
      <c r="B44" s="45"/>
      <c r="C44" s="45"/>
      <c r="D44" s="53"/>
      <c r="E44" s="54"/>
      <c r="F44" s="53"/>
    </row>
    <row r="45" spans="1:6" ht="15.75" customHeight="1">
      <c r="A45" s="55" t="s">
        <v>87</v>
      </c>
      <c r="B45" s="45"/>
      <c r="C45" s="45"/>
      <c r="D45" s="53">
        <v>0</v>
      </c>
      <c r="E45" s="54"/>
      <c r="F45" s="53">
        <v>0</v>
      </c>
    </row>
    <row r="46" spans="1:6" ht="15.75" customHeight="1">
      <c r="A46" s="55"/>
      <c r="B46" s="45"/>
      <c r="C46" s="45"/>
      <c r="D46" s="53"/>
      <c r="E46" s="54"/>
      <c r="F46" s="53"/>
    </row>
    <row r="47" spans="1:6" ht="15.75" customHeight="1">
      <c r="A47" s="44"/>
      <c r="B47" s="45" t="s">
        <v>88</v>
      </c>
      <c r="C47" s="45"/>
      <c r="D47" s="53">
        <v>27681500</v>
      </c>
      <c r="E47" s="54"/>
      <c r="F47" s="53">
        <v>27681500</v>
      </c>
    </row>
    <row r="48" spans="1:6" ht="15.75" customHeight="1">
      <c r="A48" s="44"/>
      <c r="B48" s="45" t="s">
        <v>4</v>
      </c>
      <c r="C48" s="45"/>
      <c r="D48" s="59">
        <f>-D47+D49</f>
        <v>-37818834</v>
      </c>
      <c r="E48" s="60"/>
      <c r="F48" s="59">
        <f>-F47+F49</f>
        <v>-32023749</v>
      </c>
    </row>
    <row r="49" spans="1:6" ht="15.75" customHeight="1">
      <c r="A49" s="44"/>
      <c r="B49" s="45" t="s">
        <v>89</v>
      </c>
      <c r="C49" s="45"/>
      <c r="D49" s="87">
        <f>Equity!H28</f>
        <v>-10137334</v>
      </c>
      <c r="E49" s="54"/>
      <c r="F49" s="53">
        <f>Equity!H24</f>
        <v>-4342249</v>
      </c>
    </row>
    <row r="50" spans="1:6" ht="15.75" customHeight="1">
      <c r="A50" s="44"/>
      <c r="B50" s="45" t="s">
        <v>90</v>
      </c>
      <c r="C50" s="45"/>
      <c r="D50" s="59">
        <f>Equity!I28</f>
        <v>185345</v>
      </c>
      <c r="E50" s="60"/>
      <c r="F50" s="59">
        <f>Equity!I24</f>
        <v>542584</v>
      </c>
    </row>
    <row r="51" spans="1:6" ht="15.75" customHeight="1">
      <c r="A51" s="44"/>
      <c r="B51" s="45" t="s">
        <v>118</v>
      </c>
      <c r="C51" s="45"/>
      <c r="D51" s="61">
        <f>SUM(D49:D50)</f>
        <v>-9951989</v>
      </c>
      <c r="E51" s="60"/>
      <c r="F51" s="61">
        <f>SUM(F49:F50)</f>
        <v>-3799665</v>
      </c>
    </row>
    <row r="52" spans="1:6" ht="12.75">
      <c r="A52" s="44"/>
      <c r="B52" s="45"/>
      <c r="C52" s="45"/>
      <c r="D52" s="45"/>
      <c r="E52" s="62"/>
      <c r="F52" s="45"/>
    </row>
    <row r="53" spans="1:6" ht="12.75">
      <c r="A53" s="45"/>
      <c r="B53" s="45" t="s">
        <v>91</v>
      </c>
      <c r="C53" s="45"/>
      <c r="D53" s="63">
        <v>2469727</v>
      </c>
      <c r="E53" s="62"/>
      <c r="F53" s="63">
        <v>3829523</v>
      </c>
    </row>
    <row r="54" spans="1:7" ht="12.75">
      <c r="A54" s="45"/>
      <c r="B54" s="45" t="s">
        <v>171</v>
      </c>
      <c r="C54" s="45"/>
      <c r="D54" s="63">
        <v>2040174</v>
      </c>
      <c r="E54" s="62"/>
      <c r="F54" s="63">
        <v>1536328</v>
      </c>
      <c r="G54" s="99"/>
    </row>
    <row r="55" spans="1:6" ht="12.75">
      <c r="A55" s="45"/>
      <c r="B55" s="45"/>
      <c r="C55" s="45"/>
      <c r="D55" s="64">
        <f>SUM(D53:D54)</f>
        <v>4509901</v>
      </c>
      <c r="E55" s="62"/>
      <c r="F55" s="64">
        <f>SUM(F53:F54)</f>
        <v>5365851</v>
      </c>
    </row>
    <row r="56" spans="1:6" ht="12.75">
      <c r="A56" s="45"/>
      <c r="B56" s="45"/>
      <c r="C56" s="45"/>
      <c r="D56" s="45"/>
      <c r="E56" s="62"/>
      <c r="F56" s="45"/>
    </row>
    <row r="57" spans="1:6" ht="13.5" thickBot="1">
      <c r="A57" s="45"/>
      <c r="B57" s="45"/>
      <c r="C57" s="45"/>
      <c r="D57" s="65">
        <f>+D51+D55</f>
        <v>-5442088</v>
      </c>
      <c r="E57" s="62"/>
      <c r="F57" s="65">
        <f>+F51+F55</f>
        <v>1566186</v>
      </c>
    </row>
    <row r="58" spans="1:6" ht="12.75">
      <c r="A58" s="45"/>
      <c r="B58" s="45"/>
      <c r="C58" s="45"/>
      <c r="D58" s="45"/>
      <c r="E58" s="62"/>
      <c r="F58" s="45"/>
    </row>
    <row r="59" spans="1:3" ht="12.75">
      <c r="A59" s="45"/>
      <c r="B59" s="45"/>
      <c r="C59" s="45"/>
    </row>
    <row r="60" spans="1:6" ht="12.75">
      <c r="A60" s="45"/>
      <c r="B60" s="45"/>
      <c r="C60" s="45"/>
      <c r="D60" s="45"/>
      <c r="E60" s="62"/>
      <c r="F60" s="45"/>
    </row>
    <row r="61" spans="1:6" ht="12.75">
      <c r="A61" s="45"/>
      <c r="B61" s="45"/>
      <c r="C61" s="45"/>
      <c r="D61" s="45"/>
      <c r="E61" s="62"/>
      <c r="F61" s="45"/>
    </row>
    <row r="62" spans="1:6" ht="12.75">
      <c r="A62" s="45"/>
      <c r="B62" s="45"/>
      <c r="C62" s="45"/>
      <c r="D62" s="78"/>
      <c r="E62" s="62"/>
      <c r="F62" s="45"/>
    </row>
    <row r="63" spans="1:6" ht="12.75">
      <c r="A63" s="45"/>
      <c r="B63" s="45"/>
      <c r="C63" s="45"/>
      <c r="D63" s="45"/>
      <c r="E63" s="62"/>
      <c r="F63" s="45"/>
    </row>
    <row r="64" spans="1:6" ht="12.75">
      <c r="A64" s="45"/>
      <c r="B64" s="45"/>
      <c r="C64" s="45"/>
      <c r="E64" s="62"/>
      <c r="F64" s="45"/>
    </row>
    <row r="65" spans="1:6" ht="12.75">
      <c r="A65" s="45"/>
      <c r="B65" s="45"/>
      <c r="C65" s="45"/>
      <c r="D65" s="63">
        <f>+D43-D57</f>
        <v>0</v>
      </c>
      <c r="E65" s="62"/>
      <c r="F65" s="63">
        <f>+F43-F57</f>
        <v>0</v>
      </c>
    </row>
    <row r="66" spans="1:6" ht="12.75">
      <c r="A66" s="45"/>
      <c r="B66" s="45"/>
      <c r="C66" s="45"/>
      <c r="D66" s="45"/>
      <c r="E66" s="62"/>
      <c r="F66" s="45"/>
    </row>
    <row r="67" spans="1:6" ht="12.75">
      <c r="A67" s="45"/>
      <c r="B67" s="45"/>
      <c r="C67" s="45"/>
      <c r="D67" s="45"/>
      <c r="E67" s="62"/>
      <c r="F67" s="45"/>
    </row>
    <row r="68" spans="1:6" ht="12.75">
      <c r="A68" s="45"/>
      <c r="B68" s="45"/>
      <c r="C68" s="45" t="s">
        <v>161</v>
      </c>
      <c r="D68" s="78">
        <f>D21+D31</f>
        <v>149139851</v>
      </c>
      <c r="E68" s="62"/>
      <c r="F68" s="45"/>
    </row>
    <row r="69" spans="1:6" ht="12.75">
      <c r="A69" s="45"/>
      <c r="B69" s="45"/>
      <c r="C69" s="45"/>
      <c r="D69" s="45"/>
      <c r="E69" s="62"/>
      <c r="F69" s="45"/>
    </row>
    <row r="70" spans="1:6" ht="12.75">
      <c r="A70" s="45"/>
      <c r="B70" s="45"/>
      <c r="C70" s="45"/>
      <c r="D70" s="45"/>
      <c r="E70" s="62"/>
      <c r="F70" s="45"/>
    </row>
    <row r="71" spans="1:6" ht="12.75">
      <c r="A71" s="45"/>
      <c r="B71" s="45"/>
      <c r="C71" s="45"/>
      <c r="D71" s="45"/>
      <c r="E71" s="62"/>
      <c r="F71" s="45"/>
    </row>
    <row r="72" spans="1:6" ht="12.75">
      <c r="A72" s="45"/>
      <c r="B72" s="45"/>
      <c r="C72" s="45"/>
      <c r="D72" s="78"/>
      <c r="E72" s="62"/>
      <c r="F72" s="45"/>
    </row>
    <row r="73" spans="1:6" ht="12.75">
      <c r="A73" s="45"/>
      <c r="B73" s="45"/>
      <c r="C73" s="45"/>
      <c r="D73" s="45"/>
      <c r="E73" s="62"/>
      <c r="F73" s="45"/>
    </row>
    <row r="74" spans="1:6" ht="12.75">
      <c r="A74" s="45"/>
      <c r="B74" s="45"/>
      <c r="C74" s="45"/>
      <c r="D74" s="45"/>
      <c r="E74" s="62"/>
      <c r="F74" s="45"/>
    </row>
    <row r="75" spans="1:6" ht="12.75">
      <c r="A75" s="45"/>
      <c r="B75" s="45"/>
      <c r="C75" s="45"/>
      <c r="D75" s="45"/>
      <c r="E75" s="62"/>
      <c r="F75" s="45"/>
    </row>
    <row r="76" spans="1:6" ht="12.75">
      <c r="A76" s="45"/>
      <c r="B76" s="45"/>
      <c r="C76" s="45"/>
      <c r="D76" s="45"/>
      <c r="E76" s="62"/>
      <c r="F76" s="45"/>
    </row>
    <row r="77" spans="1:6" ht="12.75">
      <c r="A77" s="45"/>
      <c r="B77" s="45"/>
      <c r="C77" s="45"/>
      <c r="D77" s="45"/>
      <c r="E77" s="62"/>
      <c r="F77" s="45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"/>
    </sheetView>
  </sheetViews>
  <sheetFormatPr defaultColWidth="9.00390625" defaultRowHeight="14.25"/>
  <cols>
    <col min="1" max="1" width="3.375" style="31" customWidth="1"/>
    <col min="2" max="2" width="4.00390625" style="31" customWidth="1"/>
    <col min="3" max="3" width="40.25390625" style="31" customWidth="1"/>
    <col min="4" max="4" width="12.50390625" style="31" customWidth="1"/>
    <col min="5" max="5" width="7.625" style="31" customWidth="1"/>
    <col min="6" max="6" width="14.50390625" style="31" customWidth="1"/>
    <col min="7" max="16384" width="8.00390625" style="31" customWidth="1"/>
  </cols>
  <sheetData>
    <row r="1" spans="1:6" ht="15.75">
      <c r="A1" s="76" t="s">
        <v>40</v>
      </c>
      <c r="B1" s="77"/>
      <c r="C1" s="77"/>
      <c r="D1" s="30"/>
      <c r="E1" s="30"/>
      <c r="F1" s="30"/>
    </row>
    <row r="2" spans="1:6" ht="15.75">
      <c r="A2" s="76" t="s">
        <v>105</v>
      </c>
      <c r="B2" s="77"/>
      <c r="C2" s="77"/>
      <c r="D2" s="30"/>
      <c r="E2" s="30"/>
      <c r="F2" s="30"/>
    </row>
    <row r="3" spans="1:6" ht="15.75">
      <c r="A3" s="67" t="s">
        <v>167</v>
      </c>
      <c r="B3" s="77"/>
      <c r="C3" s="77"/>
      <c r="D3" s="30"/>
      <c r="E3" s="30"/>
      <c r="F3" s="30"/>
    </row>
    <row r="4" spans="1:6" ht="15">
      <c r="A4" s="28" t="str">
        <f>'Bal Sheet'!A4</f>
        <v>These figures have not been audited and should be read in conjunction with the latest audited financial statements</v>
      </c>
      <c r="B4" s="77"/>
      <c r="C4" s="77"/>
      <c r="D4" s="30"/>
      <c r="E4" s="30"/>
      <c r="F4" s="30"/>
    </row>
    <row r="5" spans="1:6" ht="12.75">
      <c r="A5" s="29"/>
      <c r="B5" s="29"/>
      <c r="C5" s="29"/>
      <c r="D5" s="32" t="s">
        <v>45</v>
      </c>
      <c r="E5" s="32"/>
      <c r="F5" s="32" t="s">
        <v>46</v>
      </c>
    </row>
    <row r="6" spans="1:6" ht="12.75">
      <c r="A6" s="29"/>
      <c r="B6" s="29"/>
      <c r="C6" s="29"/>
      <c r="D6" s="33" t="str">
        <f>'Income Statement'!J11</f>
        <v>30/09/2006</v>
      </c>
      <c r="E6" s="33"/>
      <c r="F6" s="33" t="str">
        <f>'Bal Sheet'!F9</f>
        <v>31/12/2005</v>
      </c>
    </row>
    <row r="7" spans="1:6" ht="12.75">
      <c r="A7" s="29"/>
      <c r="B7" s="29"/>
      <c r="C7" s="29"/>
      <c r="D7" s="32" t="s">
        <v>47</v>
      </c>
      <c r="E7" s="32"/>
      <c r="F7" s="32" t="s">
        <v>47</v>
      </c>
    </row>
    <row r="8" spans="1:6" ht="12.75" hidden="1">
      <c r="A8" s="29"/>
      <c r="B8" s="29"/>
      <c r="C8" s="29"/>
      <c r="D8" s="34"/>
      <c r="E8" s="34"/>
      <c r="F8" s="34"/>
    </row>
    <row r="9" spans="1:6" ht="12.75">
      <c r="A9" s="28" t="s">
        <v>48</v>
      </c>
      <c r="B9" s="29"/>
      <c r="C9" s="29"/>
      <c r="D9" s="30"/>
      <c r="E9" s="30"/>
      <c r="F9" s="30"/>
    </row>
    <row r="10" spans="1:6" ht="12.75">
      <c r="A10" s="29"/>
      <c r="B10" s="29"/>
      <c r="C10" s="29"/>
      <c r="D10" s="30"/>
      <c r="E10" s="30"/>
      <c r="F10" s="30"/>
    </row>
    <row r="11" spans="1:6" ht="15.75" customHeight="1">
      <c r="A11" s="29"/>
      <c r="B11" s="29" t="s">
        <v>49</v>
      </c>
      <c r="C11" s="29"/>
      <c r="D11" s="30">
        <v>-5591268</v>
      </c>
      <c r="E11" s="30"/>
      <c r="F11" s="30">
        <v>-6663472</v>
      </c>
    </row>
    <row r="12" spans="1:6" ht="15.75" customHeight="1">
      <c r="A12" s="29"/>
      <c r="B12" s="29" t="s">
        <v>50</v>
      </c>
      <c r="C12" s="29"/>
      <c r="D12" s="30"/>
      <c r="E12" s="30"/>
      <c r="F12" s="30"/>
    </row>
    <row r="13" spans="1:6" ht="15.75" customHeight="1">
      <c r="A13" s="29"/>
      <c r="B13" s="29"/>
      <c r="C13" s="29" t="s">
        <v>51</v>
      </c>
      <c r="D13" s="30">
        <v>0</v>
      </c>
      <c r="E13" s="30"/>
      <c r="F13" s="30">
        <v>7904</v>
      </c>
    </row>
    <row r="14" spans="1:6" ht="15.75" customHeight="1">
      <c r="A14" s="29"/>
      <c r="B14" s="29"/>
      <c r="C14" s="29" t="s">
        <v>142</v>
      </c>
      <c r="D14" s="30">
        <v>-1414287</v>
      </c>
      <c r="E14" s="30"/>
      <c r="F14" s="30">
        <v>378357</v>
      </c>
    </row>
    <row r="15" spans="1:6" ht="15.75" customHeight="1">
      <c r="A15" s="29"/>
      <c r="B15" s="29"/>
      <c r="C15" s="29" t="s">
        <v>143</v>
      </c>
      <c r="D15" s="30"/>
      <c r="E15" s="30"/>
      <c r="F15" s="30">
        <v>-156336</v>
      </c>
    </row>
    <row r="16" spans="1:6" ht="15.75" customHeight="1">
      <c r="A16" s="29"/>
      <c r="B16" s="29"/>
      <c r="C16" s="29" t="s">
        <v>170</v>
      </c>
      <c r="D16" s="30">
        <v>0</v>
      </c>
      <c r="E16" s="30"/>
      <c r="F16" s="30">
        <v>717350</v>
      </c>
    </row>
    <row r="17" spans="1:6" ht="15.75" customHeight="1">
      <c r="A17" s="29"/>
      <c r="B17" s="29"/>
      <c r="C17" s="29" t="s">
        <v>52</v>
      </c>
      <c r="D17" s="30">
        <v>1052612</v>
      </c>
      <c r="E17" s="30"/>
      <c r="F17" s="30">
        <v>1912756</v>
      </c>
    </row>
    <row r="18" spans="1:6" ht="15.75" customHeight="1">
      <c r="A18" s="29"/>
      <c r="B18" s="29"/>
      <c r="C18" s="29" t="s">
        <v>145</v>
      </c>
      <c r="D18" s="30">
        <v>-270253</v>
      </c>
      <c r="E18" s="30"/>
      <c r="F18" s="30">
        <v>-36379</v>
      </c>
    </row>
    <row r="19" spans="1:6" ht="15.75" customHeight="1">
      <c r="A19" s="29"/>
      <c r="B19" s="29"/>
      <c r="C19" s="29" t="s">
        <v>108</v>
      </c>
      <c r="D19" s="30"/>
      <c r="E19" s="30"/>
      <c r="F19" s="30">
        <v>59302</v>
      </c>
    </row>
    <row r="20" spans="1:6" ht="15.75" customHeight="1">
      <c r="A20" s="29"/>
      <c r="B20" s="29"/>
      <c r="C20" s="29" t="s">
        <v>144</v>
      </c>
      <c r="D20" s="30">
        <v>20964</v>
      </c>
      <c r="E20" s="30"/>
      <c r="F20" s="30">
        <v>-75426</v>
      </c>
    </row>
    <row r="21" spans="1:6" ht="15.75" customHeight="1">
      <c r="A21" s="29"/>
      <c r="B21" s="29"/>
      <c r="C21" s="29" t="s">
        <v>114</v>
      </c>
      <c r="D21" s="30"/>
      <c r="E21" s="30"/>
      <c r="F21" s="30">
        <v>18233</v>
      </c>
    </row>
    <row r="22" spans="1:6" ht="15.75" customHeight="1">
      <c r="A22" s="29"/>
      <c r="B22" s="29"/>
      <c r="C22" s="29" t="s">
        <v>53</v>
      </c>
      <c r="D22" s="30">
        <v>7690959</v>
      </c>
      <c r="E22" s="30"/>
      <c r="F22" s="30">
        <v>9320049</v>
      </c>
    </row>
    <row r="23" spans="1:6" ht="15.75" customHeight="1">
      <c r="A23" s="29"/>
      <c r="B23" s="29"/>
      <c r="C23" s="29" t="s">
        <v>54</v>
      </c>
      <c r="D23" s="30">
        <v>-387</v>
      </c>
      <c r="E23" s="30"/>
      <c r="F23" s="30">
        <v>-2940</v>
      </c>
    </row>
    <row r="24" spans="1:6" ht="15.75" customHeight="1">
      <c r="A24" s="29"/>
      <c r="B24" s="29" t="s">
        <v>55</v>
      </c>
      <c r="C24" s="29"/>
      <c r="D24" s="35">
        <f>SUM(D9:D23)</f>
        <v>1488340</v>
      </c>
      <c r="E24" s="35"/>
      <c r="F24" s="35">
        <f>SUM(F9:F23)</f>
        <v>5479398</v>
      </c>
    </row>
    <row r="25" spans="1:6" ht="15.75" customHeight="1">
      <c r="A25" s="29"/>
      <c r="B25" s="29"/>
      <c r="C25" s="29" t="s">
        <v>146</v>
      </c>
      <c r="D25" s="30">
        <v>-1970668</v>
      </c>
      <c r="E25" s="30"/>
      <c r="F25" s="30">
        <v>1767343</v>
      </c>
    </row>
    <row r="26" spans="1:6" ht="15.75" customHeight="1">
      <c r="A26" s="29"/>
      <c r="B26" s="29"/>
      <c r="C26" s="29" t="s">
        <v>147</v>
      </c>
      <c r="D26" s="30">
        <v>-1067954</v>
      </c>
      <c r="E26" s="30"/>
      <c r="F26" s="30">
        <v>-2534985</v>
      </c>
    </row>
    <row r="27" spans="1:6" ht="15.75" customHeight="1">
      <c r="A27" s="29"/>
      <c r="B27" s="29"/>
      <c r="C27" s="29" t="s">
        <v>148</v>
      </c>
      <c r="D27" s="30">
        <v>621282.01</v>
      </c>
      <c r="E27" s="30"/>
      <c r="F27" s="30">
        <v>322937</v>
      </c>
    </row>
    <row r="28" spans="1:6" ht="15.75" customHeight="1">
      <c r="A28" s="29"/>
      <c r="B28" s="29"/>
      <c r="C28" s="29" t="s">
        <v>56</v>
      </c>
      <c r="D28" s="30">
        <v>0</v>
      </c>
      <c r="E28" s="30"/>
      <c r="F28" s="30">
        <v>0</v>
      </c>
    </row>
    <row r="29" spans="1:6" ht="15.75" customHeight="1" hidden="1">
      <c r="A29" s="29"/>
      <c r="B29" s="29"/>
      <c r="C29" s="29" t="s">
        <v>57</v>
      </c>
      <c r="D29" s="30">
        <v>0</v>
      </c>
      <c r="E29" s="30"/>
      <c r="F29" s="30">
        <v>0</v>
      </c>
    </row>
    <row r="30" spans="1:6" ht="15.75" customHeight="1">
      <c r="A30" s="29"/>
      <c r="B30" s="29" t="s">
        <v>58</v>
      </c>
      <c r="C30" s="29"/>
      <c r="D30" s="35">
        <f>SUM(D24:D29)</f>
        <v>-928999.99</v>
      </c>
      <c r="E30" s="35"/>
      <c r="F30" s="35">
        <f>SUM(F24:F29)</f>
        <v>5034693</v>
      </c>
    </row>
    <row r="31" spans="1:6" ht="15.75" customHeight="1">
      <c r="A31" s="29"/>
      <c r="B31" s="29" t="s">
        <v>59</v>
      </c>
      <c r="C31" s="29"/>
      <c r="D31" s="30">
        <v>-1096633</v>
      </c>
      <c r="E31" s="30"/>
      <c r="F31" s="30">
        <v>-1698179</v>
      </c>
    </row>
    <row r="32" spans="1:6" ht="15.75" customHeight="1">
      <c r="A32" s="29"/>
      <c r="B32" s="29" t="s">
        <v>149</v>
      </c>
      <c r="C32" s="29"/>
      <c r="D32" s="30">
        <v>-7392</v>
      </c>
      <c r="E32" s="30"/>
      <c r="F32" s="30">
        <v>-308374</v>
      </c>
    </row>
    <row r="33" spans="1:6" ht="15.75" customHeight="1">
      <c r="A33" s="29"/>
      <c r="B33" s="29" t="s">
        <v>60</v>
      </c>
      <c r="C33" s="29"/>
      <c r="D33" s="36">
        <f>SUM(D30:D32)</f>
        <v>-2033024.99</v>
      </c>
      <c r="E33" s="36"/>
      <c r="F33" s="36">
        <f>SUM(F30:F32)</f>
        <v>3028140</v>
      </c>
    </row>
    <row r="34" spans="1:6" ht="15.75" customHeight="1">
      <c r="A34" s="29"/>
      <c r="B34" s="29"/>
      <c r="C34" s="29"/>
      <c r="D34" s="30"/>
      <c r="E34" s="30"/>
      <c r="F34" s="30"/>
    </row>
    <row r="35" spans="1:6" ht="15.75" customHeight="1">
      <c r="A35" s="29"/>
      <c r="B35" s="29"/>
      <c r="C35" s="29"/>
      <c r="D35" s="30"/>
      <c r="E35" s="30"/>
      <c r="F35" s="30"/>
    </row>
    <row r="36" spans="1:6" ht="15.75" customHeight="1">
      <c r="A36" s="28" t="s">
        <v>61</v>
      </c>
      <c r="B36" s="29"/>
      <c r="C36" s="29"/>
      <c r="D36" s="30"/>
      <c r="E36" s="30"/>
      <c r="F36" s="30"/>
    </row>
    <row r="37" spans="1:6" ht="15.75" customHeight="1" hidden="1">
      <c r="A37" s="28"/>
      <c r="B37" s="29" t="s">
        <v>62</v>
      </c>
      <c r="C37" s="29"/>
      <c r="D37" s="30">
        <v>0</v>
      </c>
      <c r="E37" s="30"/>
      <c r="F37" s="30">
        <v>0</v>
      </c>
    </row>
    <row r="38" spans="1:6" ht="15.75" customHeight="1" hidden="1">
      <c r="A38" s="28"/>
      <c r="B38" s="29" t="s">
        <v>63</v>
      </c>
      <c r="C38" s="29"/>
      <c r="D38" s="30">
        <v>0</v>
      </c>
      <c r="E38" s="30"/>
      <c r="F38" s="30">
        <v>0</v>
      </c>
    </row>
    <row r="39" spans="1:6" ht="15.75" customHeight="1">
      <c r="A39" s="29"/>
      <c r="B39" s="29" t="s">
        <v>150</v>
      </c>
      <c r="C39" s="29"/>
      <c r="D39" s="30">
        <v>-5719</v>
      </c>
      <c r="E39" s="30"/>
      <c r="F39" s="30">
        <v>-1183945</v>
      </c>
    </row>
    <row r="40" spans="1:6" ht="15.75" customHeight="1">
      <c r="A40" s="29"/>
      <c r="B40" s="29" t="s">
        <v>151</v>
      </c>
      <c r="C40" s="29"/>
      <c r="D40" s="30">
        <v>0</v>
      </c>
      <c r="E40" s="30"/>
      <c r="F40" s="30">
        <v>311294</v>
      </c>
    </row>
    <row r="41" spans="1:6" ht="15.75" customHeight="1">
      <c r="A41" s="29"/>
      <c r="B41" s="29" t="s">
        <v>115</v>
      </c>
      <c r="C41" s="29"/>
      <c r="D41" s="30">
        <v>0</v>
      </c>
      <c r="E41" s="30"/>
      <c r="F41" s="30">
        <v>15000</v>
      </c>
    </row>
    <row r="42" spans="1:6" ht="15.75" customHeight="1">
      <c r="A42" s="29"/>
      <c r="B42" s="29" t="s">
        <v>152</v>
      </c>
      <c r="C42" s="29"/>
      <c r="D42" s="30">
        <v>0</v>
      </c>
      <c r="E42" s="30"/>
      <c r="F42" s="30">
        <v>-1</v>
      </c>
    </row>
    <row r="43" spans="1:6" ht="15.75" customHeight="1">
      <c r="A43" s="29"/>
      <c r="B43" s="29" t="s">
        <v>64</v>
      </c>
      <c r="C43" s="29"/>
      <c r="D43" s="30">
        <v>387</v>
      </c>
      <c r="E43" s="30"/>
      <c r="F43" s="30">
        <v>2940</v>
      </c>
    </row>
    <row r="44" spans="1:6" ht="15.75" customHeight="1">
      <c r="A44" s="29"/>
      <c r="B44" s="29" t="s">
        <v>65</v>
      </c>
      <c r="C44" s="29"/>
      <c r="D44" s="36">
        <f>SUM(D36:D43)</f>
        <v>-5332</v>
      </c>
      <c r="E44" s="36"/>
      <c r="F44" s="36">
        <f>SUM(F36:F43)</f>
        <v>-854712</v>
      </c>
    </row>
    <row r="45" spans="1:6" ht="15.75" customHeight="1" hidden="1">
      <c r="A45" s="29"/>
      <c r="B45" s="29"/>
      <c r="C45" s="29"/>
      <c r="D45" s="30"/>
      <c r="E45" s="30"/>
      <c r="F45" s="30"/>
    </row>
    <row r="46" spans="1:6" ht="15.75" customHeight="1">
      <c r="A46" s="29"/>
      <c r="B46" s="29"/>
      <c r="C46" s="29"/>
      <c r="D46" s="30"/>
      <c r="E46" s="30"/>
      <c r="F46" s="30"/>
    </row>
    <row r="47" spans="1:6" ht="15.75" customHeight="1">
      <c r="A47" s="28" t="s">
        <v>66</v>
      </c>
      <c r="B47" s="29"/>
      <c r="C47" s="29"/>
      <c r="D47" s="30"/>
      <c r="E47" s="30"/>
      <c r="F47" s="30"/>
    </row>
    <row r="48" spans="1:6" ht="15.75" customHeight="1">
      <c r="A48" s="29"/>
      <c r="B48" s="29" t="s">
        <v>109</v>
      </c>
      <c r="C48" s="29"/>
      <c r="D48" s="30">
        <v>0</v>
      </c>
      <c r="E48" s="30"/>
      <c r="F48" s="30"/>
    </row>
    <row r="49" spans="1:6" ht="15.75" customHeight="1">
      <c r="A49" s="29"/>
      <c r="B49" s="29" t="s">
        <v>67</v>
      </c>
      <c r="C49" s="29"/>
      <c r="D49" s="30">
        <v>270121</v>
      </c>
      <c r="E49" s="30"/>
      <c r="F49" s="30">
        <v>393296</v>
      </c>
    </row>
    <row r="50" spans="1:6" ht="15.75" customHeight="1">
      <c r="A50" s="29"/>
      <c r="B50" s="29" t="s">
        <v>113</v>
      </c>
      <c r="C50" s="29"/>
      <c r="D50" s="30">
        <v>-33221</v>
      </c>
      <c r="E50" s="30"/>
      <c r="F50" s="30">
        <v>-80468</v>
      </c>
    </row>
    <row r="51" spans="1:6" ht="15.75" customHeight="1">
      <c r="A51" s="29"/>
      <c r="B51" s="29" t="s">
        <v>68</v>
      </c>
      <c r="C51" s="29"/>
      <c r="D51" s="30">
        <v>0</v>
      </c>
      <c r="E51" s="30"/>
      <c r="F51" s="30">
        <v>-719108</v>
      </c>
    </row>
    <row r="52" spans="1:6" ht="15.75" customHeight="1">
      <c r="A52" s="29"/>
      <c r="B52" s="29" t="s">
        <v>69</v>
      </c>
      <c r="C52" s="29"/>
      <c r="D52" s="36">
        <f>SUM(D47:D51)</f>
        <v>236900</v>
      </c>
      <c r="E52" s="36"/>
      <c r="F52" s="36">
        <f>SUM(F47:F51)</f>
        <v>-406280</v>
      </c>
    </row>
    <row r="53" spans="1:6" ht="15.75" customHeight="1" hidden="1">
      <c r="A53" s="29"/>
      <c r="B53" s="29"/>
      <c r="C53" s="29"/>
      <c r="D53" s="30"/>
      <c r="E53" s="30"/>
      <c r="F53" s="30"/>
    </row>
    <row r="54" spans="1:6" ht="15.75" customHeight="1">
      <c r="A54" s="29"/>
      <c r="B54" s="29"/>
      <c r="C54" s="29"/>
      <c r="D54" s="30"/>
      <c r="E54" s="30"/>
      <c r="F54" s="30"/>
    </row>
    <row r="55" spans="1:6" ht="15.75" customHeight="1">
      <c r="A55" s="37" t="s">
        <v>70</v>
      </c>
      <c r="B55" s="37"/>
      <c r="C55" s="37"/>
      <c r="D55" s="38">
        <f>D33+D44+D52</f>
        <v>-1801456.99</v>
      </c>
      <c r="E55" s="38"/>
      <c r="F55" s="38">
        <f>F33+F44+F52</f>
        <v>1767148</v>
      </c>
    </row>
    <row r="56" spans="1:6" ht="15.75" customHeight="1">
      <c r="A56" s="37" t="s">
        <v>153</v>
      </c>
      <c r="B56" s="37"/>
      <c r="C56" s="37"/>
      <c r="D56" s="38">
        <f>F57</f>
        <v>-4132107</v>
      </c>
      <c r="E56" s="38"/>
      <c r="F56" s="38">
        <v>-5899255</v>
      </c>
    </row>
    <row r="57" spans="1:6" ht="15.75" customHeight="1" thickBot="1">
      <c r="A57" s="37" t="s">
        <v>154</v>
      </c>
      <c r="B57" s="37"/>
      <c r="C57" s="37"/>
      <c r="D57" s="39">
        <f>SUM(D55:D56)</f>
        <v>-5933563.99</v>
      </c>
      <c r="E57" s="39"/>
      <c r="F57" s="39">
        <f>SUM(F55:F56)</f>
        <v>-4132107</v>
      </c>
    </row>
    <row r="58" spans="1:6" ht="15.75" customHeight="1" hidden="1">
      <c r="A58" s="37"/>
      <c r="B58" s="37"/>
      <c r="C58" s="37"/>
      <c r="D58" s="38"/>
      <c r="E58" s="38"/>
      <c r="F58" s="38"/>
    </row>
    <row r="59" spans="1:6" ht="15.75" customHeight="1">
      <c r="A59" s="37"/>
      <c r="B59" s="37"/>
      <c r="C59" s="37"/>
      <c r="D59" s="38"/>
      <c r="E59" s="38"/>
      <c r="F59" s="38"/>
    </row>
    <row r="60" spans="1:6" ht="15.75" customHeight="1">
      <c r="A60" s="84"/>
      <c r="B60" s="84"/>
      <c r="C60" s="84"/>
      <c r="D60" s="85"/>
      <c r="E60" s="85"/>
      <c r="F60" s="85"/>
    </row>
    <row r="61" spans="1:6" ht="15.75" customHeight="1">
      <c r="A61" s="93" t="s">
        <v>71</v>
      </c>
      <c r="B61" s="93"/>
      <c r="C61" s="93"/>
      <c r="D61" s="86">
        <v>717014</v>
      </c>
      <c r="E61" s="86"/>
      <c r="F61" s="86">
        <v>2345274</v>
      </c>
    </row>
    <row r="62" spans="1:6" ht="15.75" customHeight="1">
      <c r="A62" s="93" t="s">
        <v>155</v>
      </c>
      <c r="B62" s="93"/>
      <c r="C62" s="93"/>
      <c r="D62" s="94">
        <v>-6650578</v>
      </c>
      <c r="E62" s="86"/>
      <c r="F62" s="94">
        <v>-6477381</v>
      </c>
    </row>
    <row r="63" spans="1:6" ht="15.75" customHeight="1" thickBot="1">
      <c r="A63" s="93"/>
      <c r="B63" s="93"/>
      <c r="C63" s="93"/>
      <c r="D63" s="92">
        <f>SUM(D61:D62)</f>
        <v>-5933564</v>
      </c>
      <c r="E63" s="86"/>
      <c r="F63" s="92">
        <f>SUM(F61:F62)</f>
        <v>-4132107</v>
      </c>
    </row>
    <row r="64" spans="1:6" ht="15.75" customHeight="1">
      <c r="A64" s="95"/>
      <c r="B64" s="95"/>
      <c r="C64" s="95"/>
      <c r="D64" s="96"/>
      <c r="E64" s="96"/>
      <c r="F64" s="96"/>
    </row>
    <row r="65" spans="1:6" ht="12.75">
      <c r="A65" s="40"/>
      <c r="B65" s="40"/>
      <c r="C65" s="40"/>
      <c r="D65" s="40"/>
      <c r="E65" s="40"/>
      <c r="F65" s="40"/>
    </row>
    <row r="66" spans="1:6" ht="12.75">
      <c r="A66" s="40"/>
      <c r="B66" s="40"/>
      <c r="C66" s="40"/>
      <c r="D66" s="40"/>
      <c r="E66" s="40"/>
      <c r="F66" s="40"/>
    </row>
    <row r="67" spans="1:6" ht="12.75">
      <c r="A67" s="40"/>
      <c r="B67" s="40"/>
      <c r="C67" s="40"/>
      <c r="D67" s="40"/>
      <c r="E67" s="40"/>
      <c r="F67" s="40"/>
    </row>
    <row r="68" spans="1:6" ht="12.75">
      <c r="A68" s="40"/>
      <c r="B68" s="40"/>
      <c r="C68" s="40"/>
      <c r="D68" s="40"/>
      <c r="E68" s="40"/>
      <c r="F68" s="40"/>
    </row>
    <row r="69" spans="1:6" ht="12.75">
      <c r="A69" s="40"/>
      <c r="B69" s="40"/>
      <c r="C69" s="40"/>
      <c r="D69" s="40"/>
      <c r="E69" s="40"/>
      <c r="F69" s="40"/>
    </row>
  </sheetData>
  <printOptions/>
  <pageMargins left="0.75" right="0.75" top="0.5" bottom="0.25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B1">
      <selection activeCell="D11" sqref="D11"/>
    </sheetView>
  </sheetViews>
  <sheetFormatPr defaultColWidth="9.00390625" defaultRowHeight="14.25"/>
  <cols>
    <col min="1" max="1" width="8.00390625" style="31" customWidth="1"/>
    <col min="2" max="2" width="25.25390625" style="31" customWidth="1"/>
    <col min="3" max="4" width="10.375" style="31" customWidth="1"/>
    <col min="5" max="5" width="11.00390625" style="31" customWidth="1"/>
    <col min="6" max="6" width="9.875" style="31" customWidth="1"/>
    <col min="7" max="7" width="12.625" style="31" customWidth="1"/>
    <col min="8" max="8" width="11.25390625" style="31" customWidth="1"/>
    <col min="9" max="9" width="9.125" style="31" customWidth="1"/>
    <col min="10" max="10" width="11.50390625" style="31" customWidth="1"/>
    <col min="11" max="16384" width="8.00390625" style="31" customWidth="1"/>
  </cols>
  <sheetData>
    <row r="1" spans="1:5" ht="15.75">
      <c r="A1" s="98" t="str">
        <f>+Cashflow!A1</f>
        <v>FEDERAL FURNITURE HOLDINGS (M) BERHAD</v>
      </c>
      <c r="B1" s="98"/>
      <c r="C1" s="98"/>
      <c r="D1" s="98"/>
      <c r="E1" s="98"/>
    </row>
    <row r="2" ht="15.75">
      <c r="A2" s="68" t="s">
        <v>106</v>
      </c>
    </row>
    <row r="3" spans="1:8" ht="15.75">
      <c r="A3" s="69" t="str">
        <f>Cashflow!A3</f>
        <v>FOR THE PERIOD ENDED 30 SEPTEMBER 2006</v>
      </c>
      <c r="C3" s="70"/>
      <c r="D3" s="70"/>
      <c r="E3" s="70"/>
      <c r="F3" s="70"/>
      <c r="G3" s="70"/>
      <c r="H3" s="70"/>
    </row>
    <row r="4" spans="1:8" ht="12.75">
      <c r="A4" s="31" t="str">
        <f>Cashflow!A4</f>
        <v>These figures have not been audited and should be read in conjunction with the latest audited financial statements</v>
      </c>
      <c r="C4" s="70"/>
      <c r="D4" s="70"/>
      <c r="E4" s="70"/>
      <c r="F4" s="70"/>
      <c r="G4" s="70"/>
      <c r="H4" s="70"/>
    </row>
    <row r="5" spans="3:8" ht="12.75">
      <c r="C5" s="70"/>
      <c r="D5" s="70"/>
      <c r="E5" s="70"/>
      <c r="F5" s="70"/>
      <c r="G5" s="70"/>
      <c r="H5" s="70"/>
    </row>
    <row r="6" spans="3:8" ht="12.75">
      <c r="C6" s="70"/>
      <c r="D6" s="70"/>
      <c r="E6" s="70"/>
      <c r="F6" s="70"/>
      <c r="G6" s="70"/>
      <c r="H6" s="70"/>
    </row>
    <row r="7" spans="3:8" ht="12.75">
      <c r="C7" s="100" t="s">
        <v>125</v>
      </c>
      <c r="D7" s="100"/>
      <c r="E7" s="100"/>
      <c r="F7" s="100"/>
      <c r="G7" s="100"/>
      <c r="H7" s="100"/>
    </row>
    <row r="8" spans="3:8" ht="12.75">
      <c r="C8" s="48"/>
      <c r="D8" s="71" t="s">
        <v>111</v>
      </c>
      <c r="E8" s="72"/>
      <c r="F8" s="72"/>
      <c r="G8" s="48" t="s">
        <v>126</v>
      </c>
      <c r="H8" s="48"/>
    </row>
    <row r="9" spans="3:8" ht="12.75">
      <c r="C9" s="48"/>
      <c r="D9" s="48"/>
      <c r="E9" s="48"/>
      <c r="F9" s="48" t="s">
        <v>93</v>
      </c>
      <c r="G9" s="48"/>
      <c r="H9" s="48"/>
    </row>
    <row r="10" spans="3:10" ht="12.75">
      <c r="C10" s="48" t="s">
        <v>94</v>
      </c>
      <c r="D10" s="48" t="s">
        <v>94</v>
      </c>
      <c r="E10" s="48" t="s">
        <v>95</v>
      </c>
      <c r="F10" s="48" t="s">
        <v>96</v>
      </c>
      <c r="G10" s="48" t="s">
        <v>97</v>
      </c>
      <c r="H10" s="48"/>
      <c r="I10" s="48" t="s">
        <v>127</v>
      </c>
      <c r="J10" s="48" t="s">
        <v>102</v>
      </c>
    </row>
    <row r="11" spans="3:10" ht="12.75">
      <c r="C11" s="48" t="s">
        <v>98</v>
      </c>
      <c r="D11" s="48" t="s">
        <v>99</v>
      </c>
      <c r="E11" s="48" t="s">
        <v>100</v>
      </c>
      <c r="F11" s="48" t="s">
        <v>100</v>
      </c>
      <c r="G11" s="48" t="s">
        <v>101</v>
      </c>
      <c r="H11" s="48" t="s">
        <v>102</v>
      </c>
      <c r="I11" s="48" t="s">
        <v>128</v>
      </c>
      <c r="J11" s="48" t="s">
        <v>129</v>
      </c>
    </row>
    <row r="12" spans="3:10" ht="12.75">
      <c r="C12" s="48" t="s">
        <v>47</v>
      </c>
      <c r="D12" s="48" t="s">
        <v>47</v>
      </c>
      <c r="E12" s="48" t="s">
        <v>47</v>
      </c>
      <c r="F12" s="48" t="s">
        <v>47</v>
      </c>
      <c r="G12" s="48" t="s">
        <v>47</v>
      </c>
      <c r="H12" s="48" t="s">
        <v>47</v>
      </c>
      <c r="I12" s="48" t="s">
        <v>47</v>
      </c>
      <c r="J12" s="48" t="s">
        <v>47</v>
      </c>
    </row>
    <row r="13" spans="3:8" ht="12.75">
      <c r="C13" s="70"/>
      <c r="D13" s="70"/>
      <c r="E13" s="70"/>
      <c r="F13" s="70"/>
      <c r="G13" s="70"/>
      <c r="H13" s="70"/>
    </row>
    <row r="14" spans="1:10" ht="12.75">
      <c r="A14" s="45" t="s">
        <v>156</v>
      </c>
      <c r="C14" s="73">
        <v>27681500</v>
      </c>
      <c r="D14" s="73">
        <v>10833007</v>
      </c>
      <c r="E14" s="73">
        <v>42723525</v>
      </c>
      <c r="F14" s="73">
        <v>19578</v>
      </c>
      <c r="G14" s="73">
        <v>-80479015</v>
      </c>
      <c r="H14" s="73">
        <f>SUM(C14:G14)</f>
        <v>778595</v>
      </c>
      <c r="I14" s="73"/>
      <c r="J14" s="90">
        <f>SUM(H14:I14)</f>
        <v>778595</v>
      </c>
    </row>
    <row r="15" spans="1:10" ht="12.75">
      <c r="A15" s="31" t="s">
        <v>103</v>
      </c>
      <c r="C15" s="73">
        <v>0</v>
      </c>
      <c r="D15" s="73">
        <v>0</v>
      </c>
      <c r="E15" s="73">
        <v>0</v>
      </c>
      <c r="F15" s="73">
        <v>0</v>
      </c>
      <c r="G15" s="73">
        <v>-5120844</v>
      </c>
      <c r="H15" s="73">
        <f>SUM(C15:G15)</f>
        <v>-5120844</v>
      </c>
      <c r="I15" s="73"/>
      <c r="J15" s="90">
        <f>SUM(H15:I15)</f>
        <v>-5120844</v>
      </c>
    </row>
    <row r="16" spans="3:9" ht="12.75">
      <c r="C16" s="73"/>
      <c r="D16" s="73"/>
      <c r="E16" s="73"/>
      <c r="F16" s="73"/>
      <c r="G16" s="73"/>
      <c r="H16" s="73"/>
      <c r="I16" s="73"/>
    </row>
    <row r="17" spans="1:10" ht="13.5" thickBot="1">
      <c r="A17" s="45" t="s">
        <v>168</v>
      </c>
      <c r="C17" s="74">
        <f>SUM(C14:C15)</f>
        <v>27681500</v>
      </c>
      <c r="D17" s="74">
        <f>SUM(D14:D15)</f>
        <v>10833007</v>
      </c>
      <c r="E17" s="74">
        <f>SUM(E14:E15)</f>
        <v>42723525</v>
      </c>
      <c r="F17" s="74">
        <f>SUM(F14:F15)</f>
        <v>19578</v>
      </c>
      <c r="G17" s="74">
        <f>SUM(G14:G15)</f>
        <v>-85599859</v>
      </c>
      <c r="H17" s="74">
        <f>SUM(H14:H16)</f>
        <v>-4342249</v>
      </c>
      <c r="I17" s="74">
        <f>SUM(I14:I16)</f>
        <v>0</v>
      </c>
      <c r="J17" s="74">
        <f>SUM(J14:J16)</f>
        <v>-4342249</v>
      </c>
    </row>
    <row r="18" spans="3:9" ht="12.75">
      <c r="C18" s="73"/>
      <c r="D18" s="73"/>
      <c r="E18" s="73"/>
      <c r="F18" s="73"/>
      <c r="G18" s="73"/>
      <c r="H18" s="73"/>
      <c r="I18" s="73"/>
    </row>
    <row r="19" spans="3:9" ht="12.75">
      <c r="C19" s="73"/>
      <c r="D19" s="73"/>
      <c r="E19" s="73"/>
      <c r="F19" s="73"/>
      <c r="G19" s="73"/>
      <c r="H19" s="73"/>
      <c r="I19" s="73"/>
    </row>
    <row r="20" spans="1:10" ht="12.75">
      <c r="A20" s="45" t="s">
        <v>157</v>
      </c>
      <c r="C20" s="73">
        <f>C17</f>
        <v>27681500</v>
      </c>
      <c r="D20" s="73">
        <f aca="true" t="shared" si="0" ref="D20:I20">D17</f>
        <v>10833007</v>
      </c>
      <c r="E20" s="73">
        <f t="shared" si="0"/>
        <v>42723525</v>
      </c>
      <c r="F20" s="73">
        <f t="shared" si="0"/>
        <v>19578</v>
      </c>
      <c r="G20" s="73">
        <f t="shared" si="0"/>
        <v>-85599859</v>
      </c>
      <c r="H20" s="73">
        <f>SUM(C20:G20)</f>
        <v>-4342249</v>
      </c>
      <c r="I20" s="73">
        <f t="shared" si="0"/>
        <v>0</v>
      </c>
      <c r="J20" s="90">
        <f>SUM(H20:I20)</f>
        <v>-4342249</v>
      </c>
    </row>
    <row r="21" spans="1:10" ht="12.75">
      <c r="A21" s="45" t="s">
        <v>123</v>
      </c>
      <c r="C21" s="73"/>
      <c r="D21" s="73"/>
      <c r="E21" s="73"/>
      <c r="F21" s="73"/>
      <c r="G21" s="73"/>
      <c r="H21" s="73"/>
      <c r="I21" s="73">
        <v>542584</v>
      </c>
      <c r="J21" s="90">
        <f>SUM(H21:I21)</f>
        <v>542584</v>
      </c>
    </row>
    <row r="22" spans="1:10" ht="12.75">
      <c r="A22" s="45" t="s">
        <v>124</v>
      </c>
      <c r="C22" s="73"/>
      <c r="D22" s="73"/>
      <c r="E22" s="73">
        <v>-5445978</v>
      </c>
      <c r="F22" s="73"/>
      <c r="G22" s="73">
        <f>-E22</f>
        <v>5445978</v>
      </c>
      <c r="H22" s="73">
        <f>SUM(C22:G22)</f>
        <v>0</v>
      </c>
      <c r="I22" s="73"/>
      <c r="J22" s="90">
        <f>SUM(H22:I22)</f>
        <v>0</v>
      </c>
    </row>
    <row r="23" spans="1:10" ht="12.75">
      <c r="A23" s="45" t="s">
        <v>169</v>
      </c>
      <c r="C23" s="89"/>
      <c r="D23" s="89"/>
      <c r="E23" s="89"/>
      <c r="F23" s="89"/>
      <c r="G23" s="89"/>
      <c r="H23" s="89"/>
      <c r="I23" s="89"/>
      <c r="J23" s="89"/>
    </row>
    <row r="24" spans="1:10" ht="12.75">
      <c r="A24" s="45" t="s">
        <v>158</v>
      </c>
      <c r="C24" s="73">
        <f aca="true" t="shared" si="1" ref="C24:J24">SUM(C20:C23)</f>
        <v>27681500</v>
      </c>
      <c r="D24" s="73">
        <f t="shared" si="1"/>
        <v>10833007</v>
      </c>
      <c r="E24" s="73">
        <f t="shared" si="1"/>
        <v>37277547</v>
      </c>
      <c r="F24" s="73">
        <f t="shared" si="1"/>
        <v>19578</v>
      </c>
      <c r="G24" s="73">
        <f t="shared" si="1"/>
        <v>-80153881</v>
      </c>
      <c r="H24" s="73">
        <f t="shared" si="1"/>
        <v>-4342249</v>
      </c>
      <c r="I24" s="73">
        <f t="shared" si="1"/>
        <v>542584</v>
      </c>
      <c r="J24" s="73">
        <f t="shared" si="1"/>
        <v>-3799665</v>
      </c>
    </row>
    <row r="25" spans="1:10" ht="12.75">
      <c r="A25" s="45"/>
      <c r="C25" s="73"/>
      <c r="D25" s="73"/>
      <c r="E25" s="73"/>
      <c r="F25" s="73"/>
      <c r="G25" s="73"/>
      <c r="H25" s="73"/>
      <c r="I25" s="73"/>
      <c r="J25" s="73"/>
    </row>
    <row r="26" spans="1:10" ht="12.75">
      <c r="A26" s="31" t="s">
        <v>103</v>
      </c>
      <c r="C26" s="73">
        <v>0</v>
      </c>
      <c r="D26" s="73">
        <v>0</v>
      </c>
      <c r="E26" s="73">
        <v>0</v>
      </c>
      <c r="F26" s="73">
        <v>0</v>
      </c>
      <c r="G26" s="73">
        <v>-5795085</v>
      </c>
      <c r="H26" s="73">
        <f>SUM(C26:G26)</f>
        <v>-5795085</v>
      </c>
      <c r="I26" s="73">
        <v>-357239</v>
      </c>
      <c r="J26" s="90">
        <f>SUM(H26:I26)</f>
        <v>-6152324</v>
      </c>
    </row>
    <row r="27" spans="3:10" ht="12.75">
      <c r="C27" s="73"/>
      <c r="D27" s="73"/>
      <c r="E27" s="73"/>
      <c r="F27" s="73"/>
      <c r="G27" s="73"/>
      <c r="H27" s="73"/>
      <c r="I27" s="73"/>
      <c r="J27" s="73"/>
    </row>
    <row r="28" spans="1:10" ht="13.5" thickBot="1">
      <c r="A28" s="45" t="s">
        <v>166</v>
      </c>
      <c r="C28" s="74">
        <f aca="true" t="shared" si="2" ref="C28:J28">SUM(C24:C27)</f>
        <v>27681500</v>
      </c>
      <c r="D28" s="74">
        <f t="shared" si="2"/>
        <v>10833007</v>
      </c>
      <c r="E28" s="74">
        <f t="shared" si="2"/>
        <v>37277547</v>
      </c>
      <c r="F28" s="74">
        <f t="shared" si="2"/>
        <v>19578</v>
      </c>
      <c r="G28" s="74">
        <f t="shared" si="2"/>
        <v>-85948966</v>
      </c>
      <c r="H28" s="74">
        <f t="shared" si="2"/>
        <v>-10137334</v>
      </c>
      <c r="I28" s="74">
        <f t="shared" si="2"/>
        <v>185345</v>
      </c>
      <c r="J28" s="74">
        <f t="shared" si="2"/>
        <v>-9951989</v>
      </c>
    </row>
    <row r="29" spans="3:9" ht="12.75">
      <c r="C29" s="73"/>
      <c r="D29" s="73"/>
      <c r="E29" s="73"/>
      <c r="F29" s="73"/>
      <c r="G29" s="73"/>
      <c r="H29" s="73"/>
      <c r="I29" s="73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2006-11-25T03:15:46Z</cp:lastPrinted>
  <dcterms:created xsi:type="dcterms:W3CDTF">1999-11-22T08:50:39Z</dcterms:created>
  <dcterms:modified xsi:type="dcterms:W3CDTF">2006-11-29T07:42:02Z</dcterms:modified>
  <cp:category/>
  <cp:version/>
  <cp:contentType/>
  <cp:contentStatus/>
</cp:coreProperties>
</file>