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state="hidden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<sst xmlns="http://schemas.openxmlformats.org/spreadsheetml/2006/main" count="261" uniqueCount="206">
  <si>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</si>
  <si>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</si>
  <si>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</si>
  <si>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</si>
  <si>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</si>
  <si>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</si>
  <si>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</si>
  <si>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</si>
  <si>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</si>
  <si>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</si>
  <si>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</si>
  <si>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</si>
  <si>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</si>
  <si>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</si>
  <si>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</si>
  <si>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</si>
  <si>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</si>
  <si>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</si>
  <si>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</si>
  <si>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</si>
  <si>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</si>
  <si>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</si>
  <si>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</si>
  <si>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</si>
  <si>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</si>
  <si>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</si>
  <si>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</si>
  <si>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</si>
  <si>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</si>
  <si>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</si>
  <si>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</si>
  <si>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</si>
  <si>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</si>
  <si>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</si>
  <si>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</si>
  <si>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</si>
  <si>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</si>
  <si>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</si>
  <si>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</si>
  <si>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</si>
  <si>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</si>
  <si>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</si>
  <si>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</si>
  <si>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</si>
  <si>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</si>
  <si>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</si>
  <si>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</si>
  <si>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</si>
  <si>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</si>
  <si>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</si>
  <si>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</si>
  <si>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</si>
  <si>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</si>
  <si>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</si>
  <si>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</si>
  <si>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</si>
  <si>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</si>
  <si>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</si>
  <si>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</si>
  <si>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</si>
  <si>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</si>
  <si>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</si>
  <si>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</si>
  <si>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</si>
  <si>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</si>
  <si>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</si>
  <si>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</si>
  <si>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</si>
  <si>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</si>
  <si>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</si>
  <si>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</si>
  <si>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</si>
  <si>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</si>
  <si>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</si>
  <si>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</si>
  <si>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</si>
  <si>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</si>
  <si>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</si>
  <si>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</si>
  <si>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</si>
  <si>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</si>
  <si>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</si>
  <si>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</si>
  <si>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</si>
  <si>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Depreciation</t>
  </si>
  <si>
    <t>(Profit)/Loss on disposal of fixed assets</t>
  </si>
  <si>
    <t>Provision for diminution in value of investment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</si>
  <si>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</si>
  <si>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</si>
  <si>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</si>
  <si>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</si>
  <si>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</si>
  <si>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</si>
  <si>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</si>
  <si>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</si>
  <si>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</si>
  <si>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</si>
  <si>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</si>
  <si>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</si>
  <si>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</si>
  <si>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</si>
  <si>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</si>
  <si>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</si>
  <si>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</si>
  <si>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</si>
  <si>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</si>
  <si>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</si>
  <si>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</si>
  <si>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</si>
  <si>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</si>
  <si>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</si>
  <si>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</si>
  <si>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</si>
  <si>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bank balances</t>
  </si>
  <si>
    <t>NON-CURRENT ASSETS</t>
  </si>
  <si>
    <t>Property, plant and equipment</t>
  </si>
  <si>
    <t>Subsidiaries</t>
  </si>
  <si>
    <t>Other investment</t>
  </si>
  <si>
    <t>Goodwill on consolidation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</si>
  <si>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</si>
  <si>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</si>
  <si>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</si>
  <si>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</si>
  <si>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</si>
  <si>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</si>
  <si>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</si>
  <si>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</si>
  <si>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</si>
  <si>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</si>
  <si>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</si>
  <si>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</si>
  <si>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</si>
  <si>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</si>
  <si>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</si>
  <si>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</si>
  <si>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</si>
  <si>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</si>
  <si>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</si>
  <si>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</si>
  <si>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</si>
  <si>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</si>
  <si>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</si>
  <si>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</si>
  <si>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</si>
  <si>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</si>
  <si>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</si>
  <si>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</si>
  <si>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</si>
  <si>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</si>
  <si>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</si>
  <si>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</si>
  <si>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</si>
  <si>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</si>
  <si>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</si>
  <si>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</si>
  <si>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</si>
  <si>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</si>
  <si>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</si>
  <si>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</si>
  <si>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</si>
  <si>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</si>
  <si>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</si>
  <si>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</si>
  <si>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</si>
  <si>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</si>
  <si>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</si>
  <si>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</si>
  <si>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</si>
  <si>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</si>
  <si>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</si>
  <si>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</si>
  <si>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</si>
  <si>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</si>
  <si>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</si>
  <si>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</si>
  <si>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 xml:space="preserve">Contract cost written down </t>
  </si>
  <si>
    <t>4.</t>
  </si>
  <si>
    <t>Net tangible assets per share (RM)</t>
  </si>
  <si>
    <t xml:space="preserve">  (FOR INFORMATION ONLY)</t>
  </si>
  <si>
    <t>At 1 January, 2003</t>
  </si>
  <si>
    <t>Property, plant and machinery written off</t>
  </si>
  <si>
    <t>Draw down of term loan</t>
  </si>
  <si>
    <t>Total assets employed</t>
  </si>
  <si>
    <t xml:space="preserve">      CUMMULATIVE </t>
  </si>
  <si>
    <t xml:space="preserve"> PREVIOUS QUARTER</t>
  </si>
  <si>
    <t>These figures have not been audited and should be read in conjunction with the latest audited financial statements</t>
  </si>
  <si>
    <t>&lt;-------------- Non-distributable --------------&gt;</t>
  </si>
  <si>
    <t>Cash and cash equivalents as at 31 December 2003</t>
  </si>
  <si>
    <t>Cash and cash equivalents as at 1 January 2003</t>
  </si>
  <si>
    <t>Deferred tax assets</t>
  </si>
  <si>
    <t>Revaluation surplus realised</t>
  </si>
  <si>
    <t xml:space="preserve">Deferred tax write back   </t>
  </si>
  <si>
    <t>RPGT transferred from deferred tax</t>
  </si>
  <si>
    <t>Realised upon disposal</t>
  </si>
  <si>
    <t>reversal of impairment loss</t>
  </si>
  <si>
    <t>(Write-back)/Provision for doubtful debt</t>
  </si>
  <si>
    <t>At 31 December 2003</t>
  </si>
  <si>
    <t>At 1 January, 2004</t>
  </si>
  <si>
    <t>Investment in subsidiaries</t>
  </si>
  <si>
    <t>31/3/2005</t>
  </si>
  <si>
    <t>31/3/2004</t>
  </si>
  <si>
    <t>QUARTERLY REPORT ON CONSOLIDATED RESULTS FOR THE 1ST QUARTER ENDED 31 MARCH 2005</t>
  </si>
  <si>
    <t>AS AT 31 MARCH 2005</t>
  </si>
  <si>
    <t>Provision for Doubtful/ (write back)</t>
  </si>
  <si>
    <t>Waiver of debts</t>
  </si>
  <si>
    <t>FOR THE PERIOD ENDED 31 MARCH 2005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</si>
</sst>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3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0" fontId="2" fillId="0" borderId="0" xfId="19">
      <alignment/>
      <protection/>
    </xf>
    <xf numFmtId="178" fontId="8" fillId="0" borderId="0" xfId="19" applyFont="1">
      <alignment horizontal="center"/>
      <protection/>
    </xf>
    <xf numFmtId="186" fontId="8" fillId="0" borderId="0" xfId="19" applyNumberFormat="1" applyFont="1">
      <alignment horizontal="center"/>
      <protection/>
    </xf>
    <xf numFmtId="178" fontId="9" fillId="0" borderId="0" xfId="19" applyFont="1">
      <alignment horizontal="center"/>
      <protection/>
    </xf>
    <xf numFmtId="178" fontId="9" fillId="0" borderId="3" xfId="19" applyFont="1">
      <alignment/>
      <protection/>
    </xf>
    <xf numFmtId="178" fontId="8" fillId="0" borderId="4" xfId="19" applyFont="1">
      <alignment/>
      <protection/>
    </xf>
    <xf numFmtId="0" fontId="8" fillId="0" borderId="0" xfId="19" applyFont="1">
      <alignment/>
      <protection/>
    </xf>
    <xf numFmtId="178" fontId="8" fillId="0" borderId="0" xfId="19" applyFont="1">
      <alignment/>
      <protection/>
    </xf>
    <xf numFmtId="178" fontId="8" fillId="0" borderId="5" xfId="19" applyFont="1" applyBorder="1">
      <alignment/>
      <protection/>
    </xf>
    <xf numFmtId="0" fontId="10" fillId="0" borderId="0" xfId="19" applyFont="1">
      <alignment/>
      <protection/>
    </xf>
    <xf numFmtId="0" fontId="11" fillId="0" borderId="0" xfId="19" applyFont="1" applyProtection="1">
      <alignment/>
      <protection locked="0"/>
    </xf>
    <xf numFmtId="0" fontId="10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1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4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5" fillId="0" borderId="0" xfId="20" applyNumberFormat="1" applyFont="1" applyBorder="1" applyAlignment="1">
      <alignment horizontal="left"/>
      <protection/>
    </xf>
    <xf numFmtId="41" fontId="15" fillId="0" borderId="0" xfId="20" applyNumberFormat="1" applyFont="1" applyBorder="1">
      <alignment/>
      <protection/>
    </xf>
    <xf numFmtId="41" fontId="15" fillId="0" borderId="0" xfId="20" applyNumberFormat="1" applyFont="1" applyBorder="1" applyAlignment="1">
      <alignment horizontal="right"/>
      <protection/>
    </xf>
    <xf numFmtId="41" fontId="15" fillId="0" borderId="0" xfId="20" applyNumberFormat="1" applyFont="1" applyFill="1" applyBorder="1">
      <alignment/>
      <protection/>
    </xf>
    <xf numFmtId="41" fontId="17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6" fillId="0" borderId="0" xfId="20" applyNumberFormat="1" applyFont="1" applyBorder="1">
      <alignment/>
      <protection/>
    </xf>
    <xf numFmtId="41" fontId="17" fillId="0" borderId="0" xfId="20" applyNumberFormat="1" applyFont="1" applyBorder="1">
      <alignment/>
      <protection/>
    </xf>
    <xf numFmtId="41" fontId="15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9" fontId="11" fillId="0" borderId="0" xfId="19" applyNumberFormat="1" applyFont="1" applyProtection="1">
      <alignment/>
      <protection locked="0"/>
    </xf>
    <xf numFmtId="0" fontId="11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6" fillId="0" borderId="0" xfId="15" applyNumberFormat="1" applyFont="1" applyBorder="1" applyAlignment="1">
      <alignment horizontal="left"/>
    </xf>
    <xf numFmtId="178" fontId="15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21" fillId="0" borderId="0" xfId="21" applyFont="1">
      <alignment/>
      <protection/>
    </xf>
    <xf numFmtId="0" fontId="17" fillId="0" borderId="0" xfId="19" applyFont="1" applyAlignment="1">
      <alignment vertical="center"/>
      <protection/>
    </xf>
    <xf numFmtId="0" fontId="10" fillId="0" borderId="0" xfId="19" applyFo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/>
    </xf>
    <xf numFmtId="0" fontId="8" fillId="0" borderId="0" xfId="19" applyFont="1" applyBorder="1">
      <alignment/>
      <protection/>
    </xf>
    <xf numFmtId="178" fontId="8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178" fontId="9" fillId="0" borderId="0" xfId="19" applyFont="1" applyBorder="1">
      <alignment/>
      <protection/>
    </xf>
    <xf numFmtId="178" fontId="8" fillId="0" borderId="0" xfId="19" applyFont="1" applyBorder="1">
      <alignment/>
      <protection/>
    </xf>
    <xf numFmtId="178" fontId="10" fillId="0" borderId="0" xfId="19" applyNumberFormat="1" applyFont="1" applyBorder="1">
      <alignment/>
      <protection/>
    </xf>
    <xf numFmtId="178" fontId="2" fillId="0" borderId="0" xfId="15" applyNumberFormat="1" applyFont="1" applyFill="1" applyAlignment="1">
      <alignment/>
    </xf>
    <xf numFmtId="0" fontId="1" fillId="0" borderId="0" xfId="19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1">
      <selection activeCell="A7" sqref="A7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.75">
      <c r="A3" s="120" t="s">
        <v>201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4" ht="14.25">
      <c r="A4" s="13" t="s">
        <v>185</v>
      </c>
    </row>
    <row r="6" spans="6:12" ht="15">
      <c r="F6" s="11"/>
      <c r="G6" s="11" t="s">
        <v>12</v>
      </c>
      <c r="H6" s="11"/>
      <c r="I6" s="11"/>
      <c r="J6" s="12"/>
      <c r="K6" s="11" t="s">
        <v>67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199</v>
      </c>
      <c r="G11" s="15"/>
      <c r="H11" s="18" t="s">
        <v>200</v>
      </c>
      <c r="I11" s="15"/>
      <c r="J11" s="18" t="str">
        <f>F11</f>
        <v>31/3/2005</v>
      </c>
      <c r="K11" s="15"/>
      <c r="L11" s="18" t="str">
        <f>H11</f>
        <v>31/3/2004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13489</v>
      </c>
      <c r="G14" s="21"/>
      <c r="H14" s="20">
        <v>12003</v>
      </c>
      <c r="I14" s="21"/>
      <c r="J14" s="20">
        <v>13489</v>
      </c>
      <c r="K14" s="21"/>
      <c r="L14" s="20">
        <v>12003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>
        <v>0</v>
      </c>
      <c r="I15" s="21"/>
      <c r="J15" s="22"/>
      <c r="K15" s="21"/>
      <c r="L15" s="22">
        <v>0</v>
      </c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344</v>
      </c>
      <c r="G17" s="21"/>
      <c r="H17" s="20">
        <v>483</v>
      </c>
      <c r="I17" s="21"/>
      <c r="J17" s="20">
        <v>344</v>
      </c>
      <c r="K17" s="21"/>
      <c r="L17" s="20">
        <v>483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1009</v>
      </c>
      <c r="G19" s="21">
        <v>-921</v>
      </c>
      <c r="H19" s="21">
        <v>1018</v>
      </c>
      <c r="I19" s="21"/>
      <c r="J19" s="21">
        <v>1009</v>
      </c>
      <c r="K19" s="21"/>
      <c r="L19" s="21">
        <v>1018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2255</v>
      </c>
      <c r="G25" s="21">
        <v>1895</v>
      </c>
      <c r="H25" s="21">
        <v>2204</v>
      </c>
      <c r="I25" s="21"/>
      <c r="J25" s="21">
        <v>2255</v>
      </c>
      <c r="K25" s="21"/>
      <c r="L25" s="21">
        <v>2204</v>
      </c>
    </row>
    <row r="26" spans="2:12" ht="15">
      <c r="B26" s="6" t="s">
        <v>23</v>
      </c>
      <c r="C26" s="6" t="s">
        <v>33</v>
      </c>
      <c r="F26" s="21">
        <v>473</v>
      </c>
      <c r="G26" s="21"/>
      <c r="H26" s="21">
        <v>477</v>
      </c>
      <c r="I26" s="21"/>
      <c r="J26" s="21">
        <v>473</v>
      </c>
      <c r="K26" s="21"/>
      <c r="L26" s="21">
        <v>477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72</v>
      </c>
      <c r="F28" s="21">
        <f>F19-F25-F26+F27</f>
        <v>-1719</v>
      </c>
      <c r="G28" s="21"/>
      <c r="H28" s="21">
        <f>H19-H25-H26+H27</f>
        <v>-1663</v>
      </c>
      <c r="I28" s="21"/>
      <c r="J28" s="21">
        <f>J19-J25-J26+J27</f>
        <v>-1719</v>
      </c>
      <c r="K28" s="21"/>
      <c r="L28" s="21">
        <f>L19-L25-L26+L27</f>
        <v>-1663</v>
      </c>
    </row>
    <row r="29" spans="3:12" ht="15">
      <c r="C29" s="6" t="s">
        <v>73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74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75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76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-1719</v>
      </c>
      <c r="G35" s="21"/>
      <c r="H35" s="21">
        <f>+H34+H28</f>
        <v>-1663</v>
      </c>
      <c r="I35" s="21"/>
      <c r="J35" s="21">
        <f>+J34+J28</f>
        <v>-1719</v>
      </c>
      <c r="K35" s="21"/>
      <c r="L35" s="21">
        <f>+L34+L28</f>
        <v>-1663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2100</v>
      </c>
      <c r="G38" s="21"/>
      <c r="H38" s="20">
        <v>-100</v>
      </c>
      <c r="I38" s="21"/>
      <c r="J38" s="20">
        <v>2100</v>
      </c>
      <c r="K38" s="21"/>
      <c r="L38" s="20">
        <v>-100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381</v>
      </c>
      <c r="G39" s="21"/>
      <c r="H39" s="21">
        <f>+H38+H35</f>
        <v>-1763</v>
      </c>
      <c r="I39" s="21"/>
      <c r="J39" s="21">
        <f>+J38+J35</f>
        <v>381</v>
      </c>
      <c r="K39" s="21"/>
      <c r="L39" s="21">
        <f>+L38+L35</f>
        <v>-1763</v>
      </c>
      <c r="M39" s="26"/>
      <c r="N39" s="26"/>
    </row>
    <row r="40" spans="4:14" ht="15">
      <c r="D40" s="6" t="s">
        <v>71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46</v>
      </c>
      <c r="G41" s="21"/>
      <c r="H41" s="20">
        <v>-55</v>
      </c>
      <c r="I41" s="21"/>
      <c r="J41" s="20">
        <v>46</v>
      </c>
      <c r="K41" s="21"/>
      <c r="L41" s="20">
        <v>-55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427</v>
      </c>
      <c r="G42" s="21"/>
      <c r="H42" s="21">
        <f>+H41+H39</f>
        <v>-1818</v>
      </c>
      <c r="I42" s="21"/>
      <c r="J42" s="21">
        <f>+J41+J39</f>
        <v>427</v>
      </c>
      <c r="K42" s="21"/>
      <c r="L42" s="21">
        <f>+L41+L39</f>
        <v>-1818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427</v>
      </c>
      <c r="G54" s="21"/>
      <c r="H54" s="20">
        <f>+H48+H42</f>
        <v>-1818</v>
      </c>
      <c r="I54" s="21"/>
      <c r="J54" s="20">
        <f>+J48+J42</f>
        <v>427</v>
      </c>
      <c r="K54" s="20">
        <f>+K48+K42</f>
        <v>0</v>
      </c>
      <c r="L54" s="20">
        <f>+L48+L42</f>
        <v>-1818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68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69</v>
      </c>
      <c r="F61" s="28">
        <f>+F42/27681.5*100</f>
        <v>1.542546466051334</v>
      </c>
      <c r="G61" s="27"/>
      <c r="H61" s="28">
        <f>+H42/27681.5*100</f>
        <v>-6.567563173960949</v>
      </c>
      <c r="I61" s="27"/>
      <c r="J61" s="28">
        <f>+J42/27681.5*100</f>
        <v>1.542546466051334</v>
      </c>
      <c r="K61" s="27"/>
      <c r="L61" s="28">
        <f>+L42/27681.5*100</f>
        <v>-6.567563173960949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2" t="s">
        <v>176</v>
      </c>
      <c r="C64" s="6" t="s">
        <v>177</v>
      </c>
      <c r="H64" s="113">
        <f>('Bal Sheet'!D49-'Bal Sheet'!D19)/'Bal Sheet'!D47</f>
        <v>0.03869703592652132</v>
      </c>
      <c r="L64" s="113">
        <f>('Bal Sheet'!F49-'Bal Sheet'!F19)/'Bal Sheet'!F47</f>
        <v>0.02319682820656395</v>
      </c>
    </row>
    <row r="67" ht="14.25">
      <c r="A67" s="6"/>
    </row>
  </sheetData>
  <printOptions horizontalCentered="1"/>
  <pageMargins left="0.5" right="0.2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8">
      <selection activeCell="B24" sqref="B24"/>
    </sheetView>
  </sheetViews>
  <sheetFormatPr defaultColWidth="9.00390625" defaultRowHeight="14.25"/>
  <cols>
    <col min="1" max="1" width="31.50390625" style="70" customWidth="1"/>
    <col min="2" max="3" width="11.625" style="70" customWidth="1"/>
    <col min="4" max="4" width="12.375" style="70" customWidth="1"/>
    <col min="5" max="5" width="14.125" style="71" customWidth="1"/>
    <col min="6" max="6" width="12.625" style="70" hidden="1" customWidth="1"/>
    <col min="7" max="7" width="9.50390625" style="71" customWidth="1"/>
    <col min="8" max="8" width="5.25390625" style="70" customWidth="1"/>
    <col min="9" max="9" width="8.00390625" style="70" customWidth="1"/>
    <col min="10" max="10" width="9.625" style="70" customWidth="1"/>
    <col min="11" max="11" width="9.25390625" style="70" customWidth="1"/>
    <col min="12" max="16384" width="8.00390625" style="70" customWidth="1"/>
  </cols>
  <sheetData>
    <row r="1" ht="12.75">
      <c r="A1" s="114" t="s">
        <v>178</v>
      </c>
    </row>
    <row r="2" spans="1:3" ht="15.75">
      <c r="A2" s="69" t="s">
        <v>66</v>
      </c>
      <c r="B2" s="69"/>
      <c r="C2" s="69"/>
    </row>
    <row r="3" spans="1:3" ht="15.75">
      <c r="A3" s="69" t="s">
        <v>161</v>
      </c>
      <c r="B3" s="69"/>
      <c r="C3" s="69"/>
    </row>
    <row r="4" spans="1:3" ht="15.75">
      <c r="A4" s="69" t="str">
        <f>Cashflow!A3</f>
        <v>FOR THE PERIOD ENDED 31 MARCH 2005</v>
      </c>
      <c r="B4" s="69"/>
      <c r="C4" s="69"/>
    </row>
    <row r="5" spans="1:3" ht="15">
      <c r="A5" s="121" t="str">
        <f>'Income Statement'!A4</f>
        <v>These figures have not been audited and should be read in conjunction with the latest audited financial statements</v>
      </c>
      <c r="B5" s="72"/>
      <c r="C5" s="72"/>
    </row>
    <row r="6" spans="2:10" ht="12.75">
      <c r="B6" s="131" t="s">
        <v>12</v>
      </c>
      <c r="C6" s="131"/>
      <c r="D6" s="131" t="s">
        <v>170</v>
      </c>
      <c r="E6" s="131"/>
      <c r="F6" s="104"/>
      <c r="J6" s="114" t="s">
        <v>183</v>
      </c>
    </row>
    <row r="7" spans="2:10" ht="12.75">
      <c r="B7" s="74" t="s">
        <v>172</v>
      </c>
      <c r="C7" s="74" t="s">
        <v>173</v>
      </c>
      <c r="D7" s="74" t="s">
        <v>171</v>
      </c>
      <c r="E7" s="74" t="s">
        <v>171</v>
      </c>
      <c r="F7" s="105"/>
      <c r="G7" s="75"/>
      <c r="J7" s="114" t="s">
        <v>184</v>
      </c>
    </row>
    <row r="8" spans="2:7" ht="12.75">
      <c r="B8" s="74" t="str">
        <f>'Income Statement'!F11</f>
        <v>31/3/2005</v>
      </c>
      <c r="C8" s="74" t="str">
        <f>'Income Statement'!H11</f>
        <v>31/3/2004</v>
      </c>
      <c r="D8" s="74" t="str">
        <f>'Income Statement'!J11</f>
        <v>31/3/2005</v>
      </c>
      <c r="E8" s="74" t="str">
        <f>'Income Statement'!L11</f>
        <v>31/3/2004</v>
      </c>
      <c r="F8" s="104"/>
      <c r="G8" s="75"/>
    </row>
    <row r="9" spans="2:7" ht="12.75">
      <c r="B9" s="74" t="s">
        <v>79</v>
      </c>
      <c r="C9" s="74" t="s">
        <v>79</v>
      </c>
      <c r="D9" s="74" t="s">
        <v>79</v>
      </c>
      <c r="E9" s="74" t="s">
        <v>79</v>
      </c>
      <c r="F9" s="104"/>
      <c r="G9" s="75"/>
    </row>
    <row r="10" spans="4:7" ht="12.75">
      <c r="D10" s="76"/>
      <c r="E10" s="77"/>
      <c r="F10" s="77"/>
      <c r="G10" s="77"/>
    </row>
    <row r="11" spans="1:11" ht="15.75" customHeight="1">
      <c r="A11" s="70" t="s">
        <v>136</v>
      </c>
      <c r="B11" s="107">
        <f>D11-J11</f>
        <v>13488586</v>
      </c>
      <c r="C11" s="107">
        <f>E11-K11</f>
        <v>12003010</v>
      </c>
      <c r="D11" s="107">
        <v>13488586</v>
      </c>
      <c r="E11" s="107">
        <v>12003010</v>
      </c>
      <c r="F11" s="77">
        <v>15972506</v>
      </c>
      <c r="G11" s="77"/>
      <c r="J11" s="107"/>
      <c r="K11" s="76"/>
    </row>
    <row r="12" spans="1:11" ht="15.75" customHeight="1">
      <c r="A12" s="70" t="s">
        <v>137</v>
      </c>
      <c r="B12" s="107">
        <f aca="true" t="shared" si="0" ref="B12:B24">D12-J12</f>
        <v>343695</v>
      </c>
      <c r="C12" s="107">
        <f aca="true" t="shared" si="1" ref="C12:C24">E12-K12</f>
        <v>482640</v>
      </c>
      <c r="D12" s="107">
        <v>343695</v>
      </c>
      <c r="E12" s="107">
        <v>482640</v>
      </c>
      <c r="F12" s="77">
        <v>952883</v>
      </c>
      <c r="G12" s="77"/>
      <c r="J12" s="107"/>
      <c r="K12" s="76"/>
    </row>
    <row r="13" spans="1:11" ht="15.75" customHeight="1">
      <c r="A13" s="70" t="s">
        <v>138</v>
      </c>
      <c r="B13" s="107">
        <f t="shared" si="0"/>
        <v>-9089529</v>
      </c>
      <c r="C13" s="107">
        <f t="shared" si="1"/>
        <v>-6805072</v>
      </c>
      <c r="D13" s="107">
        <v>-9089529</v>
      </c>
      <c r="E13" s="107">
        <v>-6805072</v>
      </c>
      <c r="F13" s="77">
        <v>-14375492</v>
      </c>
      <c r="G13" s="77"/>
      <c r="J13" s="107"/>
      <c r="K13" s="76"/>
    </row>
    <row r="14" spans="1:11" ht="15.75" customHeight="1">
      <c r="A14" s="70" t="s">
        <v>139</v>
      </c>
      <c r="B14" s="107">
        <f t="shared" si="0"/>
        <v>-1389663</v>
      </c>
      <c r="C14" s="107">
        <f t="shared" si="1"/>
        <v>-1754325</v>
      </c>
      <c r="D14" s="107">
        <v>-1389663</v>
      </c>
      <c r="E14" s="107">
        <v>-1754325</v>
      </c>
      <c r="F14" s="77">
        <v>-1884211</v>
      </c>
      <c r="G14" s="77"/>
      <c r="J14" s="107"/>
      <c r="K14" s="76"/>
    </row>
    <row r="15" spans="1:11" ht="15.75" customHeight="1">
      <c r="A15" s="70" t="s">
        <v>140</v>
      </c>
      <c r="B15" s="107">
        <f t="shared" si="0"/>
        <v>196936</v>
      </c>
      <c r="C15" s="107">
        <f t="shared" si="1"/>
        <v>-68112</v>
      </c>
      <c r="D15" s="107">
        <v>196936</v>
      </c>
      <c r="E15" s="107">
        <v>-68112</v>
      </c>
      <c r="F15" s="77">
        <v>5334701</v>
      </c>
      <c r="G15" s="77"/>
      <c r="J15" s="107"/>
      <c r="K15" s="76"/>
    </row>
    <row r="16" spans="1:11" ht="15.75" customHeight="1">
      <c r="A16" s="70" t="s">
        <v>141</v>
      </c>
      <c r="B16" s="107">
        <f t="shared" si="0"/>
        <v>-163514</v>
      </c>
      <c r="C16" s="107">
        <f t="shared" si="1"/>
        <v>-404898</v>
      </c>
      <c r="D16" s="107">
        <v>-163514</v>
      </c>
      <c r="E16" s="107">
        <v>-404898</v>
      </c>
      <c r="F16" s="77">
        <v>-573741</v>
      </c>
      <c r="G16" s="77"/>
      <c r="J16" s="107"/>
      <c r="K16" s="76"/>
    </row>
    <row r="17" spans="1:11" ht="15.75" customHeight="1">
      <c r="A17" s="70" t="s">
        <v>142</v>
      </c>
      <c r="B17" s="107">
        <f t="shared" si="0"/>
        <v>-1659623</v>
      </c>
      <c r="C17" s="107">
        <f t="shared" si="1"/>
        <v>-1656439</v>
      </c>
      <c r="D17" s="107">
        <v>-1659623</v>
      </c>
      <c r="E17" s="107">
        <v>-1656439</v>
      </c>
      <c r="F17" s="77">
        <v>-3576924</v>
      </c>
      <c r="G17" s="77"/>
      <c r="J17" s="107"/>
      <c r="K17" s="76"/>
    </row>
    <row r="18" spans="1:11" ht="15.75" customHeight="1">
      <c r="A18" s="70" t="s">
        <v>84</v>
      </c>
      <c r="B18" s="107">
        <f t="shared" si="0"/>
        <v>-473264</v>
      </c>
      <c r="C18" s="107">
        <f t="shared" si="1"/>
        <v>-477365</v>
      </c>
      <c r="D18" s="107">
        <v>-473264</v>
      </c>
      <c r="E18" s="107">
        <v>-477365</v>
      </c>
      <c r="F18" s="77">
        <v>-1438298</v>
      </c>
      <c r="G18" s="77"/>
      <c r="J18" s="107"/>
      <c r="K18" s="76"/>
    </row>
    <row r="19" spans="1:11" ht="15.75" customHeight="1">
      <c r="A19" s="70" t="s">
        <v>143</v>
      </c>
      <c r="B19" s="107">
        <f t="shared" si="0"/>
        <v>-717176</v>
      </c>
      <c r="C19" s="107">
        <f t="shared" si="1"/>
        <v>-777418</v>
      </c>
      <c r="D19" s="107">
        <v>-717176</v>
      </c>
      <c r="E19" s="107">
        <v>-777418</v>
      </c>
      <c r="F19" s="77">
        <v>-2726513</v>
      </c>
      <c r="G19" s="77"/>
      <c r="J19" s="107"/>
      <c r="K19" s="76"/>
    </row>
    <row r="20" spans="1:11" ht="15.75" customHeight="1">
      <c r="A20" s="73" t="s">
        <v>166</v>
      </c>
      <c r="B20" s="107">
        <f t="shared" si="0"/>
        <v>0</v>
      </c>
      <c r="C20" s="107">
        <f t="shared" si="1"/>
        <v>0</v>
      </c>
      <c r="D20" s="107"/>
      <c r="E20" s="115"/>
      <c r="F20" s="77"/>
      <c r="G20" s="77"/>
      <c r="J20" s="107"/>
      <c r="K20" s="115"/>
    </row>
    <row r="21" spans="1:11" ht="15.75" customHeight="1">
      <c r="A21" s="73" t="s">
        <v>167</v>
      </c>
      <c r="B21" s="107">
        <f t="shared" si="0"/>
        <v>0</v>
      </c>
      <c r="C21" s="107">
        <f t="shared" si="1"/>
        <v>0</v>
      </c>
      <c r="D21" s="107"/>
      <c r="E21" s="115"/>
      <c r="F21" s="77"/>
      <c r="G21" s="77"/>
      <c r="J21" s="107"/>
      <c r="K21" s="115"/>
    </row>
    <row r="22" spans="1:11" ht="15.75" customHeight="1">
      <c r="A22" s="73" t="s">
        <v>168</v>
      </c>
      <c r="B22" s="107">
        <f t="shared" si="0"/>
        <v>0</v>
      </c>
      <c r="C22" s="107">
        <f t="shared" si="1"/>
        <v>0</v>
      </c>
      <c r="D22" s="107"/>
      <c r="E22" s="115"/>
      <c r="G22" s="77"/>
      <c r="J22" s="107"/>
      <c r="K22" s="115"/>
    </row>
    <row r="23" spans="1:11" ht="15.75" customHeight="1">
      <c r="A23" s="73" t="s">
        <v>169</v>
      </c>
      <c r="B23" s="107">
        <f t="shared" si="0"/>
        <v>0</v>
      </c>
      <c r="C23" s="107">
        <f t="shared" si="1"/>
        <v>0</v>
      </c>
      <c r="D23" s="107"/>
      <c r="E23" s="115"/>
      <c r="G23" s="77"/>
      <c r="J23" s="107"/>
      <c r="K23" s="115"/>
    </row>
    <row r="24" spans="1:11" ht="15.75" customHeight="1">
      <c r="A24" s="73" t="s">
        <v>35</v>
      </c>
      <c r="B24" s="107">
        <f t="shared" si="0"/>
        <v>0</v>
      </c>
      <c r="C24" s="107">
        <f t="shared" si="1"/>
        <v>0</v>
      </c>
      <c r="D24" s="107">
        <f>F24-H24</f>
        <v>0</v>
      </c>
      <c r="E24" s="115"/>
      <c r="G24" s="77"/>
      <c r="J24" s="107">
        <v>0</v>
      </c>
      <c r="K24" s="115"/>
    </row>
    <row r="25" spans="2:11" ht="15.75" customHeight="1">
      <c r="B25" s="76"/>
      <c r="C25" s="81"/>
      <c r="D25" s="76"/>
      <c r="E25" s="81"/>
      <c r="F25" s="108"/>
      <c r="G25" s="77"/>
      <c r="J25" s="76"/>
      <c r="K25" s="81"/>
    </row>
    <row r="26" spans="2:11" ht="15.75" customHeight="1">
      <c r="B26" s="78"/>
      <c r="C26" s="76"/>
      <c r="D26" s="78"/>
      <c r="E26" s="76"/>
      <c r="G26" s="77"/>
      <c r="J26" s="78"/>
      <c r="K26" s="76"/>
    </row>
    <row r="27" spans="1:11" ht="15.75" customHeight="1">
      <c r="A27" s="70" t="s">
        <v>144</v>
      </c>
      <c r="B27" s="77">
        <f>SUM(B10:B25)</f>
        <v>536448</v>
      </c>
      <c r="C27" s="77">
        <f>SUM(C10:C25)</f>
        <v>542021</v>
      </c>
      <c r="D27" s="77">
        <f>SUM(D10:D25)</f>
        <v>536448</v>
      </c>
      <c r="E27" s="77">
        <f>SUM(E10:E25)</f>
        <v>542021</v>
      </c>
      <c r="F27" s="77">
        <f>SUM(F10:F25)</f>
        <v>-2315089</v>
      </c>
      <c r="G27" s="77"/>
      <c r="J27" s="77"/>
      <c r="K27" s="77"/>
    </row>
    <row r="28" spans="1:11" ht="15.75" customHeight="1">
      <c r="A28" s="70" t="s">
        <v>145</v>
      </c>
      <c r="B28" s="107">
        <f>D28-J28</f>
        <v>-2255040</v>
      </c>
      <c r="C28" s="107">
        <f>E28-K28</f>
        <v>-2203931</v>
      </c>
      <c r="D28" s="107">
        <v>-2255040</v>
      </c>
      <c r="E28" s="107">
        <v>-2203931</v>
      </c>
      <c r="F28" s="77">
        <v>-5731504</v>
      </c>
      <c r="G28" s="77"/>
      <c r="J28" s="107"/>
      <c r="K28" s="76"/>
    </row>
    <row r="29" spans="2:11" ht="15.75" customHeight="1">
      <c r="B29" s="107"/>
      <c r="C29" s="76"/>
      <c r="D29" s="107"/>
      <c r="E29" s="76"/>
      <c r="F29" s="77">
        <v>0</v>
      </c>
      <c r="G29" s="77"/>
      <c r="J29" s="107"/>
      <c r="K29" s="76"/>
    </row>
    <row r="30" spans="2:11" ht="15.75" customHeight="1">
      <c r="B30" s="76"/>
      <c r="C30" s="76"/>
      <c r="D30" s="76"/>
      <c r="E30" s="76"/>
      <c r="F30" s="76"/>
      <c r="G30" s="77"/>
      <c r="J30" s="76"/>
      <c r="K30" s="76"/>
    </row>
    <row r="31" spans="2:11" ht="15.75" customHeight="1">
      <c r="B31" s="78"/>
      <c r="C31" s="78"/>
      <c r="D31" s="78"/>
      <c r="E31" s="78"/>
      <c r="F31" s="78"/>
      <c r="G31" s="77"/>
      <c r="J31" s="78"/>
      <c r="K31" s="78"/>
    </row>
    <row r="32" spans="1:11" ht="15.75" customHeight="1">
      <c r="A32" s="70" t="s">
        <v>146</v>
      </c>
      <c r="B32" s="76">
        <f>SUM(B26:B30)</f>
        <v>-1718592</v>
      </c>
      <c r="C32" s="76">
        <f>SUM(C26:C30)</f>
        <v>-1661910</v>
      </c>
      <c r="D32" s="76">
        <f>SUM(D26:D30)</f>
        <v>-1718592</v>
      </c>
      <c r="E32" s="76">
        <f>SUM(E26:E30)</f>
        <v>-1661910</v>
      </c>
      <c r="F32" s="76">
        <f>SUM(F26:F30)</f>
        <v>-8046593</v>
      </c>
      <c r="G32" s="77"/>
      <c r="J32" s="76"/>
      <c r="K32" s="76"/>
    </row>
    <row r="33" spans="1:11" ht="15.75" customHeight="1">
      <c r="A33" s="70" t="s">
        <v>44</v>
      </c>
      <c r="B33" s="107">
        <f>D33-J33</f>
        <v>2100000</v>
      </c>
      <c r="C33" s="107">
        <f>E33-K33</f>
        <v>-99737</v>
      </c>
      <c r="D33" s="107">
        <v>2100000</v>
      </c>
      <c r="E33" s="107">
        <v>-99737</v>
      </c>
      <c r="F33" s="77">
        <v>-49285</v>
      </c>
      <c r="G33" s="77"/>
      <c r="J33" s="107"/>
      <c r="K33" s="76"/>
    </row>
    <row r="34" spans="2:11" ht="15.75" customHeight="1">
      <c r="B34" s="76"/>
      <c r="C34" s="76"/>
      <c r="D34" s="76"/>
      <c r="E34" s="76"/>
      <c r="F34" s="76"/>
      <c r="G34" s="77"/>
      <c r="J34" s="76"/>
      <c r="K34" s="76"/>
    </row>
    <row r="35" spans="2:11" ht="15.75" customHeight="1">
      <c r="B35" s="78"/>
      <c r="C35" s="78"/>
      <c r="D35" s="78"/>
      <c r="E35" s="78"/>
      <c r="F35" s="78"/>
      <c r="G35" s="77"/>
      <c r="J35" s="78"/>
      <c r="K35" s="78"/>
    </row>
    <row r="36" spans="1:11" ht="15.75" customHeight="1">
      <c r="A36" s="70" t="s">
        <v>147</v>
      </c>
      <c r="B36" s="77">
        <f>SUM(B31:B34)</f>
        <v>381408</v>
      </c>
      <c r="C36" s="77">
        <f>SUM(C31:C34)</f>
        <v>-1761647</v>
      </c>
      <c r="D36" s="77">
        <f>SUM(D31:D34)</f>
        <v>381408</v>
      </c>
      <c r="E36" s="77">
        <f>SUM(E31:E34)</f>
        <v>-1761647</v>
      </c>
      <c r="F36" s="77">
        <f>SUM(F31:F34)</f>
        <v>-8095878</v>
      </c>
      <c r="G36" s="77"/>
      <c r="J36" s="77"/>
      <c r="K36" s="77"/>
    </row>
    <row r="37" spans="1:11" ht="15.75" customHeight="1">
      <c r="A37" s="79" t="s">
        <v>148</v>
      </c>
      <c r="B37" s="107">
        <f>D37-J37</f>
        <v>45685</v>
      </c>
      <c r="C37" s="107">
        <f>E37-K37</f>
        <v>-55239</v>
      </c>
      <c r="D37" s="107">
        <v>45685</v>
      </c>
      <c r="E37" s="107">
        <v>-55239</v>
      </c>
      <c r="F37" s="77">
        <v>-48112</v>
      </c>
      <c r="G37" s="80"/>
      <c r="J37" s="107"/>
      <c r="K37" s="76"/>
    </row>
    <row r="38" spans="2:11" ht="15.75" customHeight="1">
      <c r="B38" s="81"/>
      <c r="C38" s="81"/>
      <c r="D38" s="81"/>
      <c r="E38" s="81"/>
      <c r="F38" s="77"/>
      <c r="G38" s="77"/>
      <c r="J38" s="81"/>
      <c r="K38" s="81"/>
    </row>
    <row r="39" spans="1:11" ht="15.75" customHeight="1" thickBot="1">
      <c r="A39" s="70" t="s">
        <v>149</v>
      </c>
      <c r="B39" s="82">
        <f>SUM(B35:B38)</f>
        <v>427093</v>
      </c>
      <c r="C39" s="82">
        <f>SUM(C35:C38)</f>
        <v>-1816886</v>
      </c>
      <c r="D39" s="82">
        <f>SUM(D35:D38)</f>
        <v>427093</v>
      </c>
      <c r="E39" s="82">
        <f>SUM(E35:E38)</f>
        <v>-1816886</v>
      </c>
      <c r="F39" s="82">
        <f>SUM(F35:F38)</f>
        <v>-8143990</v>
      </c>
      <c r="G39" s="77"/>
      <c r="J39" s="82"/>
      <c r="K39" s="82"/>
    </row>
    <row r="40" spans="2:11" ht="15.75" customHeight="1">
      <c r="B40" s="76"/>
      <c r="C40" s="76"/>
      <c r="D40" s="76"/>
      <c r="E40" s="76"/>
      <c r="F40" s="77"/>
      <c r="G40" s="77"/>
      <c r="J40" s="76"/>
      <c r="K40" s="76"/>
    </row>
    <row r="41" spans="3:11" ht="12.75">
      <c r="C41" s="76"/>
      <c r="E41" s="76"/>
      <c r="F41" s="77"/>
      <c r="G41" s="77"/>
      <c r="K41" s="76"/>
    </row>
    <row r="42" spans="1:11" ht="12.75">
      <c r="A42" s="83"/>
      <c r="B42" s="83"/>
      <c r="C42" s="116"/>
      <c r="D42" s="84"/>
      <c r="E42" s="84"/>
      <c r="F42" s="80"/>
      <c r="G42" s="68"/>
      <c r="K42" s="84"/>
    </row>
    <row r="43" spans="1:11" ht="12.75">
      <c r="A43" s="85"/>
      <c r="B43" s="85"/>
      <c r="C43" s="117"/>
      <c r="D43" s="86"/>
      <c r="E43" s="86"/>
      <c r="F43" s="87"/>
      <c r="G43" s="86"/>
      <c r="K43" s="86"/>
    </row>
    <row r="44" spans="1:11" ht="12.75">
      <c r="A44" s="88"/>
      <c r="B44" s="88"/>
      <c r="C44" s="118"/>
      <c r="D44" s="86"/>
      <c r="E44" s="86"/>
      <c r="F44" s="88"/>
      <c r="G44" s="89"/>
      <c r="K44" s="86"/>
    </row>
    <row r="45" spans="1:7" ht="12.75">
      <c r="A45" s="88"/>
      <c r="B45" s="88"/>
      <c r="C45" s="118"/>
      <c r="D45" s="86"/>
      <c r="E45" s="86"/>
      <c r="F45" s="88"/>
      <c r="G45" s="89"/>
    </row>
    <row r="46" spans="1:7" ht="12.75">
      <c r="A46" s="88"/>
      <c r="B46" s="88"/>
      <c r="C46" s="118"/>
      <c r="D46" s="86"/>
      <c r="E46" s="86"/>
      <c r="F46" s="88"/>
      <c r="G46" s="89"/>
    </row>
    <row r="47" spans="1:7" ht="12.75">
      <c r="A47" s="88"/>
      <c r="B47" s="88"/>
      <c r="C47" s="118"/>
      <c r="D47" s="86"/>
      <c r="E47" s="86"/>
      <c r="F47" s="90"/>
      <c r="G47" s="89"/>
    </row>
    <row r="48" spans="1:7" ht="12.75">
      <c r="A48" s="88"/>
      <c r="B48" s="88"/>
      <c r="C48" s="118"/>
      <c r="D48" s="86"/>
      <c r="E48" s="86"/>
      <c r="F48" s="88"/>
      <c r="G48" s="89"/>
    </row>
    <row r="49" spans="1:7" ht="12.75">
      <c r="A49" s="88"/>
      <c r="B49" s="88"/>
      <c r="C49" s="118"/>
      <c r="D49" s="86"/>
      <c r="E49" s="86"/>
      <c r="F49" s="88"/>
      <c r="G49" s="89"/>
    </row>
    <row r="50" spans="1:7" ht="12.75">
      <c r="A50" s="88"/>
      <c r="B50" s="88"/>
      <c r="C50" s="118"/>
      <c r="D50" s="86"/>
      <c r="E50" s="86"/>
      <c r="F50" s="88"/>
      <c r="G50" s="89"/>
    </row>
    <row r="51" spans="1:7" ht="12.75">
      <c r="A51" s="88"/>
      <c r="B51" s="88"/>
      <c r="C51" s="88"/>
      <c r="D51" s="86"/>
      <c r="E51" s="86"/>
      <c r="F51" s="88"/>
      <c r="G51" s="89"/>
    </row>
    <row r="52" spans="1:7" ht="12.75">
      <c r="A52" s="91"/>
      <c r="B52" s="91"/>
      <c r="C52" s="91"/>
      <c r="D52" s="86"/>
      <c r="E52" s="86"/>
      <c r="F52" s="88"/>
      <c r="G52" s="89"/>
    </row>
    <row r="53" spans="1:7" ht="12.75">
      <c r="A53" s="88"/>
      <c r="B53" s="88"/>
      <c r="C53" s="88"/>
      <c r="D53" s="86"/>
      <c r="E53" s="86"/>
      <c r="F53" s="88"/>
      <c r="G53" s="89"/>
    </row>
    <row r="54" spans="1:7" ht="12.75">
      <c r="A54" s="88"/>
      <c r="B54" s="88"/>
      <c r="C54" s="88"/>
      <c r="D54" s="86"/>
      <c r="E54" s="86"/>
      <c r="F54" s="88"/>
      <c r="G54" s="89"/>
    </row>
    <row r="55" spans="1:7" ht="12.75">
      <c r="A55" s="86"/>
      <c r="B55" s="86"/>
      <c r="C55" s="86"/>
      <c r="D55" s="92"/>
      <c r="E55" s="92"/>
      <c r="F55" s="84"/>
      <c r="G55" s="89"/>
    </row>
    <row r="56" spans="1:7" ht="12.75">
      <c r="A56" s="86"/>
      <c r="B56" s="86"/>
      <c r="C56" s="86"/>
      <c r="D56" s="86"/>
      <c r="E56" s="86"/>
      <c r="F56" s="86"/>
      <c r="G56" s="89"/>
    </row>
    <row r="57" spans="1:7" ht="12.75">
      <c r="A57" s="93"/>
      <c r="B57" s="93"/>
      <c r="C57" s="93"/>
      <c r="D57" s="86"/>
      <c r="E57" s="86"/>
      <c r="F57" s="88"/>
      <c r="G57" s="86"/>
    </row>
    <row r="58" spans="1:7" ht="12.75">
      <c r="A58" s="94"/>
      <c r="B58" s="94"/>
      <c r="C58" s="94"/>
      <c r="D58" s="86"/>
      <c r="E58" s="86"/>
      <c r="F58" s="88"/>
      <c r="G58" s="86"/>
    </row>
    <row r="59" spans="1:7" ht="12.75">
      <c r="A59" s="95"/>
      <c r="B59" s="95"/>
      <c r="C59" s="95"/>
      <c r="D59" s="86"/>
      <c r="E59" s="86"/>
      <c r="F59" s="95"/>
      <c r="G59" s="95"/>
    </row>
    <row r="60" spans="1:7" ht="12.75">
      <c r="A60" s="91"/>
      <c r="B60" s="91"/>
      <c r="C60" s="91"/>
      <c r="D60" s="86"/>
      <c r="E60" s="86"/>
      <c r="F60" s="95"/>
      <c r="G60" s="95"/>
    </row>
    <row r="61" spans="1:7" ht="12.75">
      <c r="A61" s="88"/>
      <c r="B61" s="88"/>
      <c r="C61" s="88"/>
      <c r="D61" s="86"/>
      <c r="E61" s="86"/>
      <c r="F61" s="88"/>
      <c r="G61" s="89"/>
    </row>
    <row r="62" spans="1:7" ht="12.75">
      <c r="A62" s="84"/>
      <c r="B62" s="84"/>
      <c r="C62" s="84"/>
      <c r="D62" s="84"/>
      <c r="E62" s="84"/>
      <c r="F62" s="84"/>
      <c r="G62" s="96"/>
    </row>
    <row r="63" spans="1:7" ht="12.75">
      <c r="A63" s="71"/>
      <c r="B63" s="71"/>
      <c r="C63" s="71"/>
      <c r="D63" s="77"/>
      <c r="E63" s="77"/>
      <c r="F63" s="77"/>
      <c r="G63" s="77"/>
    </row>
    <row r="64" spans="1:7" ht="12.75">
      <c r="A64" s="71"/>
      <c r="B64" s="71"/>
      <c r="C64" s="71"/>
      <c r="D64" s="77"/>
      <c r="E64" s="77"/>
      <c r="F64" s="77"/>
      <c r="G64" s="77"/>
    </row>
    <row r="65" spans="1:7" ht="12.75">
      <c r="A65" s="71"/>
      <c r="B65" s="71"/>
      <c r="C65" s="71"/>
      <c r="D65" s="77"/>
      <c r="E65" s="77"/>
      <c r="F65" s="77"/>
      <c r="G65" s="77"/>
    </row>
    <row r="66" spans="1:7" ht="12.75">
      <c r="A66" s="71"/>
      <c r="B66" s="71"/>
      <c r="C66" s="71"/>
      <c r="D66" s="77"/>
      <c r="E66" s="77"/>
      <c r="F66" s="77"/>
      <c r="G66" s="77"/>
    </row>
    <row r="67" spans="4:7" ht="12.75">
      <c r="D67" s="76"/>
      <c r="E67" s="77"/>
      <c r="F67" s="76"/>
      <c r="G67" s="77"/>
    </row>
    <row r="68" spans="4:7" ht="12.75">
      <c r="D68" s="76"/>
      <c r="E68" s="77"/>
      <c r="F68" s="76"/>
      <c r="G68" s="77"/>
    </row>
    <row r="69" spans="4:7" ht="12.75">
      <c r="D69" s="76"/>
      <c r="E69" s="77"/>
      <c r="F69" s="76"/>
      <c r="G69" s="77"/>
    </row>
    <row r="70" spans="4:7" ht="12.75">
      <c r="D70" s="76"/>
      <c r="E70" s="77"/>
      <c r="F70" s="76"/>
      <c r="G70" s="77"/>
    </row>
    <row r="71" spans="4:7" ht="12.75">
      <c r="D71" s="76"/>
      <c r="E71" s="77"/>
      <c r="F71" s="76"/>
      <c r="G71" s="77"/>
    </row>
    <row r="72" spans="4:7" ht="12.75">
      <c r="D72" s="76"/>
      <c r="E72" s="77"/>
      <c r="F72" s="76"/>
      <c r="G72" s="77"/>
    </row>
    <row r="73" spans="4:7" ht="12.75">
      <c r="D73" s="76"/>
      <c r="E73" s="77"/>
      <c r="F73" s="76"/>
      <c r="G73" s="77"/>
    </row>
    <row r="74" spans="4:7" ht="12.75">
      <c r="D74" s="76"/>
      <c r="E74" s="77"/>
      <c r="F74" s="76"/>
      <c r="G74" s="77"/>
    </row>
    <row r="75" spans="4:7" ht="12.75">
      <c r="D75" s="76"/>
      <c r="E75" s="77"/>
      <c r="F75" s="76"/>
      <c r="G75" s="77"/>
    </row>
    <row r="76" spans="4:7" ht="12.75">
      <c r="D76" s="76"/>
      <c r="E76" s="77"/>
      <c r="F76" s="76"/>
      <c r="G76" s="77"/>
    </row>
    <row r="77" spans="4:7" ht="12.75">
      <c r="D77" s="76"/>
      <c r="E77" s="77"/>
      <c r="F77" s="76"/>
      <c r="G77" s="77"/>
    </row>
    <row r="78" spans="4:7" ht="12.75">
      <c r="D78" s="76"/>
      <c r="E78" s="77"/>
      <c r="F78" s="76"/>
      <c r="G78" s="77"/>
    </row>
    <row r="79" spans="4:7" ht="12.75">
      <c r="D79" s="76"/>
      <c r="E79" s="77"/>
      <c r="F79" s="76"/>
      <c r="G79" s="77"/>
    </row>
    <row r="80" spans="4:7" ht="12.75">
      <c r="D80" s="76"/>
      <c r="E80" s="77"/>
      <c r="F80" s="76"/>
      <c r="G80" s="77"/>
    </row>
    <row r="81" spans="4:7" ht="12.75">
      <c r="D81" s="76"/>
      <c r="E81" s="77"/>
      <c r="F81" s="76"/>
      <c r="G81" s="77"/>
    </row>
    <row r="82" spans="4:7" ht="12.75">
      <c r="D82" s="76"/>
      <c r="E82" s="77"/>
      <c r="F82" s="76"/>
      <c r="G82" s="77"/>
    </row>
    <row r="83" spans="4:7" ht="12.75">
      <c r="D83" s="76"/>
      <c r="E83" s="77"/>
      <c r="F83" s="76"/>
      <c r="G83" s="77"/>
    </row>
    <row r="84" spans="4:7" ht="12.75">
      <c r="D84" s="76"/>
      <c r="E84" s="77"/>
      <c r="F84" s="76"/>
      <c r="G84" s="77"/>
    </row>
    <row r="85" spans="4:7" ht="12.75">
      <c r="D85" s="76"/>
      <c r="E85" s="77"/>
      <c r="F85" s="76"/>
      <c r="G85" s="77"/>
    </row>
    <row r="86" spans="4:7" ht="12.75">
      <c r="D86" s="76"/>
      <c r="E86" s="77"/>
      <c r="F86" s="76"/>
      <c r="G86" s="77"/>
    </row>
    <row r="87" spans="4:7" ht="12.75">
      <c r="D87" s="76"/>
      <c r="E87" s="77"/>
      <c r="F87" s="76"/>
      <c r="G87" s="77"/>
    </row>
    <row r="88" spans="4:7" ht="12.75">
      <c r="D88" s="76"/>
      <c r="E88" s="77"/>
      <c r="F88" s="76"/>
      <c r="G88" s="77"/>
    </row>
    <row r="89" spans="4:7" ht="12.75">
      <c r="D89" s="76"/>
      <c r="E89" s="77"/>
      <c r="F89" s="76"/>
      <c r="G89" s="77"/>
    </row>
    <row r="90" spans="4:7" ht="12.75">
      <c r="D90" s="76"/>
      <c r="E90" s="77"/>
      <c r="F90" s="76"/>
      <c r="G90" s="77"/>
    </row>
    <row r="91" spans="4:7" ht="12.75">
      <c r="D91" s="76"/>
      <c r="E91" s="77"/>
      <c r="F91" s="76"/>
      <c r="G91" s="77"/>
    </row>
    <row r="92" spans="4:7" ht="12.75">
      <c r="D92" s="76"/>
      <c r="E92" s="77"/>
      <c r="F92" s="76"/>
      <c r="G92" s="77"/>
    </row>
    <row r="93" spans="4:7" ht="12.75">
      <c r="D93" s="76"/>
      <c r="E93" s="77"/>
      <c r="F93" s="76"/>
      <c r="G93" s="77"/>
    </row>
    <row r="94" spans="4:7" ht="12.75">
      <c r="D94" s="76"/>
      <c r="E94" s="77"/>
      <c r="F94" s="76"/>
      <c r="G94" s="77"/>
    </row>
    <row r="95" spans="4:7" ht="12.75">
      <c r="D95" s="76"/>
      <c r="E95" s="77"/>
      <c r="F95" s="76"/>
      <c r="G95" s="77"/>
    </row>
    <row r="96" spans="4:7" ht="12.75">
      <c r="D96" s="76"/>
      <c r="E96" s="77"/>
      <c r="F96" s="76"/>
      <c r="G96" s="77"/>
    </row>
    <row r="97" spans="4:7" ht="12.75">
      <c r="D97" s="76"/>
      <c r="E97" s="77"/>
      <c r="F97" s="76"/>
      <c r="G97" s="77"/>
    </row>
    <row r="98" spans="4:7" ht="12.75">
      <c r="D98" s="76"/>
      <c r="E98" s="77"/>
      <c r="F98" s="76"/>
      <c r="G98" s="77"/>
    </row>
    <row r="99" spans="4:7" ht="12.75">
      <c r="D99" s="76"/>
      <c r="E99" s="77"/>
      <c r="F99" s="76"/>
      <c r="G99" s="77"/>
    </row>
    <row r="100" spans="4:7" ht="12.75">
      <c r="D100" s="76"/>
      <c r="E100" s="77"/>
      <c r="F100" s="76"/>
      <c r="G100" s="77"/>
    </row>
    <row r="101" spans="4:7" ht="12.75">
      <c r="D101" s="76"/>
      <c r="E101" s="77"/>
      <c r="F101" s="76"/>
      <c r="G101" s="77"/>
    </row>
    <row r="102" spans="4:7" ht="12.75">
      <c r="D102" s="76"/>
      <c r="E102" s="77"/>
      <c r="F102" s="76"/>
      <c r="G102" s="77"/>
    </row>
    <row r="103" spans="4:7" ht="12.75">
      <c r="D103" s="76"/>
      <c r="E103" s="77"/>
      <c r="F103" s="76"/>
      <c r="G103" s="77"/>
    </row>
    <row r="104" spans="4:7" ht="12.75">
      <c r="D104" s="76"/>
      <c r="E104" s="77"/>
      <c r="F104" s="76"/>
      <c r="G104" s="77"/>
    </row>
    <row r="105" spans="4:7" ht="12.75">
      <c r="D105" s="76"/>
      <c r="E105" s="77"/>
      <c r="F105" s="76"/>
      <c r="G105" s="77"/>
    </row>
    <row r="106" spans="4:7" ht="12.75">
      <c r="D106" s="76"/>
      <c r="E106" s="77"/>
      <c r="F106" s="76"/>
      <c r="G106" s="77"/>
    </row>
    <row r="107" spans="4:7" ht="12.75">
      <c r="D107" s="76"/>
      <c r="E107" s="77"/>
      <c r="F107" s="76"/>
      <c r="G107" s="77"/>
    </row>
    <row r="108" spans="4:7" ht="12.75">
      <c r="D108" s="76"/>
      <c r="E108" s="77"/>
      <c r="F108" s="76"/>
      <c r="G108" s="77"/>
    </row>
    <row r="109" spans="4:7" ht="12.75">
      <c r="D109" s="76"/>
      <c r="E109" s="77"/>
      <c r="F109" s="76"/>
      <c r="G109" s="77"/>
    </row>
    <row r="110" spans="4:7" ht="12.75">
      <c r="D110" s="76"/>
      <c r="E110" s="77"/>
      <c r="F110" s="76"/>
      <c r="G110" s="77"/>
    </row>
    <row r="111" spans="4:7" ht="12.75">
      <c r="D111" s="76"/>
      <c r="E111" s="77"/>
      <c r="F111" s="76"/>
      <c r="G111" s="77"/>
    </row>
    <row r="112" spans="4:7" ht="12.75">
      <c r="D112" s="76"/>
      <c r="E112" s="77"/>
      <c r="F112" s="76"/>
      <c r="G112" s="77"/>
    </row>
    <row r="113" spans="4:7" ht="12.75">
      <c r="D113" s="76"/>
      <c r="E113" s="77"/>
      <c r="F113" s="76"/>
      <c r="G113" s="77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D24" sqref="D24"/>
    </sheetView>
  </sheetViews>
  <sheetFormatPr defaultColWidth="9.00390625" defaultRowHeight="14.25"/>
  <cols>
    <col min="1" max="1" width="2.875" style="32" customWidth="1"/>
    <col min="2" max="2" width="8.00390625" style="32" customWidth="1"/>
    <col min="3" max="3" width="27.375" style="32" customWidth="1"/>
    <col min="4" max="4" width="11.875" style="32" customWidth="1"/>
    <col min="5" max="5" width="8.125" style="68" customWidth="1"/>
    <col min="6" max="6" width="11.75390625" style="32" customWidth="1"/>
    <col min="7" max="7" width="8.625" style="32" customWidth="1"/>
    <col min="8" max="16384" width="8.00390625" style="32" customWidth="1"/>
  </cols>
  <sheetData>
    <row r="1" spans="1:6" ht="15.75">
      <c r="A1" s="42" t="s">
        <v>66</v>
      </c>
      <c r="D1" s="41"/>
      <c r="E1" s="43"/>
      <c r="F1" s="41"/>
    </row>
    <row r="2" spans="1:6" ht="15.75">
      <c r="A2" s="42" t="s">
        <v>162</v>
      </c>
      <c r="D2" s="41"/>
      <c r="E2" s="43"/>
      <c r="F2" s="41"/>
    </row>
    <row r="3" spans="1:6" ht="15.75">
      <c r="A3" s="42" t="s">
        <v>202</v>
      </c>
      <c r="D3" s="41"/>
      <c r="E3" s="43"/>
      <c r="F3" s="41"/>
    </row>
    <row r="4" spans="1:5" ht="12.75">
      <c r="A4" s="122" t="str">
        <f>'Income Statement'!A4</f>
        <v>These figures have not been audited and should be read in conjunction with the latest audited financial statements</v>
      </c>
      <c r="D4" s="41"/>
      <c r="E4" s="43"/>
    </row>
    <row r="5" spans="1:6" ht="12.75">
      <c r="A5" s="44"/>
      <c r="D5" s="1" t="s">
        <v>9</v>
      </c>
      <c r="E5" s="43"/>
      <c r="F5" s="1" t="s">
        <v>0</v>
      </c>
    </row>
    <row r="6" spans="1:6" ht="12.75">
      <c r="A6" s="44"/>
      <c r="D6" s="1" t="s">
        <v>10</v>
      </c>
      <c r="E6" s="43"/>
      <c r="F6" s="1" t="s">
        <v>6</v>
      </c>
    </row>
    <row r="7" spans="1:6" ht="12.75">
      <c r="A7" s="44"/>
      <c r="D7" s="1" t="s">
        <v>11</v>
      </c>
      <c r="E7" s="43"/>
      <c r="F7" s="1" t="s">
        <v>7</v>
      </c>
    </row>
    <row r="8" spans="1:6" ht="12.75">
      <c r="A8" s="44"/>
      <c r="D8" s="1" t="s">
        <v>5</v>
      </c>
      <c r="E8" s="43"/>
      <c r="F8" s="1" t="s">
        <v>8</v>
      </c>
    </row>
    <row r="9" spans="1:6" ht="12.75">
      <c r="A9" s="45"/>
      <c r="B9" s="46"/>
      <c r="C9" s="46"/>
      <c r="D9" s="106" t="str">
        <f>'Income Statement'!J11</f>
        <v>31/3/2005</v>
      </c>
      <c r="E9" s="48"/>
      <c r="F9" s="119">
        <v>38352</v>
      </c>
    </row>
    <row r="10" spans="1:6" ht="12.75">
      <c r="A10" s="50"/>
      <c r="B10" s="51"/>
      <c r="C10" s="51"/>
      <c r="D10" s="47"/>
      <c r="E10" s="48"/>
      <c r="F10" s="49"/>
    </row>
    <row r="11" spans="1:6" ht="12.75">
      <c r="A11" s="50"/>
      <c r="B11" s="51"/>
      <c r="C11" s="52"/>
      <c r="D11" s="49" t="s">
        <v>79</v>
      </c>
      <c r="E11" s="53"/>
      <c r="F11" s="49" t="s">
        <v>79</v>
      </c>
    </row>
    <row r="12" spans="1:6" ht="12.75">
      <c r="A12" s="45"/>
      <c r="B12" s="46"/>
      <c r="C12" s="52"/>
      <c r="D12" s="54"/>
      <c r="E12" s="55"/>
      <c r="F12" s="54"/>
    </row>
    <row r="13" spans="1:6" ht="12.75">
      <c r="A13" s="56" t="s">
        <v>114</v>
      </c>
      <c r="B13" s="46"/>
      <c r="C13" s="52"/>
      <c r="D13" s="54"/>
      <c r="E13" s="55"/>
      <c r="F13" s="54"/>
    </row>
    <row r="14" spans="1:6" ht="12.75">
      <c r="A14" s="45"/>
      <c r="B14" s="46"/>
      <c r="C14" s="52"/>
      <c r="D14" s="54"/>
      <c r="E14" s="55"/>
      <c r="F14" s="54"/>
    </row>
    <row r="15" spans="1:6" ht="12.75">
      <c r="A15" s="45"/>
      <c r="B15" s="46" t="s">
        <v>115</v>
      </c>
      <c r="C15" s="52"/>
      <c r="D15" s="54">
        <v>55285056</v>
      </c>
      <c r="E15" s="55"/>
      <c r="F15" s="54">
        <v>55540388</v>
      </c>
    </row>
    <row r="16" spans="1:6" ht="12.75">
      <c r="A16" s="45"/>
      <c r="B16" s="46" t="s">
        <v>70</v>
      </c>
      <c r="C16" s="52"/>
      <c r="D16" s="54">
        <v>50000000</v>
      </c>
      <c r="E16" s="55"/>
      <c r="F16" s="54">
        <v>50000000</v>
      </c>
    </row>
    <row r="17" spans="1:6" ht="12.75">
      <c r="A17" s="45"/>
      <c r="B17" s="46" t="s">
        <v>116</v>
      </c>
      <c r="C17" s="52"/>
      <c r="D17" s="54"/>
      <c r="E17" s="55"/>
      <c r="F17" s="54">
        <v>0</v>
      </c>
    </row>
    <row r="18" spans="1:6" ht="12.75">
      <c r="A18" s="45"/>
      <c r="B18" s="46" t="s">
        <v>117</v>
      </c>
      <c r="C18" s="52"/>
      <c r="D18" s="54">
        <v>60000</v>
      </c>
      <c r="E18" s="55"/>
      <c r="F18" s="54">
        <v>60000</v>
      </c>
    </row>
    <row r="19" spans="1:6" ht="12.75">
      <c r="A19" s="45"/>
      <c r="B19" s="46" t="s">
        <v>118</v>
      </c>
      <c r="C19" s="52"/>
      <c r="D19" s="54">
        <v>134496</v>
      </c>
      <c r="E19" s="55"/>
      <c r="F19" s="54">
        <v>136472</v>
      </c>
    </row>
    <row r="20" spans="1:6" ht="12.75">
      <c r="A20" s="45"/>
      <c r="B20" s="46" t="s">
        <v>189</v>
      </c>
      <c r="C20" s="52"/>
      <c r="D20" s="54">
        <v>7517710</v>
      </c>
      <c r="E20" s="55"/>
      <c r="F20" s="54">
        <v>5417710</v>
      </c>
    </row>
    <row r="21" spans="1:6" ht="17.25" customHeight="1">
      <c r="A21" s="45"/>
      <c r="B21" s="46"/>
      <c r="C21" s="52"/>
      <c r="D21" s="57">
        <f>SUM(D15:D20)</f>
        <v>112997262</v>
      </c>
      <c r="E21" s="55"/>
      <c r="F21" s="57">
        <f>SUM(F15:F20)</f>
        <v>111154570</v>
      </c>
    </row>
    <row r="22" spans="1:6" ht="12.75">
      <c r="A22" s="45"/>
      <c r="B22" s="46"/>
      <c r="C22" s="52"/>
      <c r="D22" s="54"/>
      <c r="E22" s="55"/>
      <c r="F22" s="54"/>
    </row>
    <row r="23" spans="1:6" ht="12.75">
      <c r="A23" s="56" t="s">
        <v>119</v>
      </c>
      <c r="B23" s="46"/>
      <c r="C23" s="46"/>
      <c r="D23" s="54"/>
      <c r="E23" s="55"/>
      <c r="F23" s="54"/>
    </row>
    <row r="24" spans="1:6" ht="12.75">
      <c r="A24" s="45"/>
      <c r="B24" s="46"/>
      <c r="C24" s="46"/>
      <c r="D24" s="54"/>
      <c r="E24" s="55"/>
      <c r="F24" s="54"/>
    </row>
    <row r="25" spans="1:6" ht="15.75" customHeight="1">
      <c r="A25" s="45"/>
      <c r="B25" s="46" t="s">
        <v>120</v>
      </c>
      <c r="C25" s="46"/>
      <c r="D25" s="54"/>
      <c r="E25" s="55"/>
      <c r="F25" s="54">
        <v>0</v>
      </c>
    </row>
    <row r="26" spans="1:6" ht="15.75" customHeight="1">
      <c r="A26" s="45"/>
      <c r="B26" s="46" t="s">
        <v>121</v>
      </c>
      <c r="C26" s="46"/>
      <c r="D26" s="54">
        <v>4408741</v>
      </c>
      <c r="E26" s="55"/>
      <c r="F26" s="54">
        <v>4055822</v>
      </c>
    </row>
    <row r="27" spans="1:6" ht="15.75" customHeight="1">
      <c r="A27" s="45"/>
      <c r="B27" s="46" t="s">
        <v>122</v>
      </c>
      <c r="C27" s="46"/>
      <c r="D27" s="54">
        <v>20946607</v>
      </c>
      <c r="E27" s="55"/>
      <c r="F27" s="54">
        <v>19027343</v>
      </c>
    </row>
    <row r="28" spans="1:6" ht="15.75" customHeight="1">
      <c r="A28" s="45"/>
      <c r="B28" s="46" t="s">
        <v>123</v>
      </c>
      <c r="C28" s="46"/>
      <c r="D28" s="54">
        <v>7942873</v>
      </c>
      <c r="E28" s="55"/>
      <c r="F28" s="54">
        <v>7571871</v>
      </c>
    </row>
    <row r="29" spans="1:6" ht="15.75" customHeight="1">
      <c r="A29" s="45"/>
      <c r="B29" s="46" t="s">
        <v>124</v>
      </c>
      <c r="C29" s="46"/>
      <c r="D29" s="54">
        <v>1912500</v>
      </c>
      <c r="E29" s="55"/>
      <c r="F29" s="54">
        <v>1912500</v>
      </c>
    </row>
    <row r="30" spans="1:6" ht="15.75" customHeight="1">
      <c r="A30" s="45"/>
      <c r="B30" s="46" t="s">
        <v>113</v>
      </c>
      <c r="C30" s="46"/>
      <c r="D30" s="54">
        <v>351658</v>
      </c>
      <c r="E30" s="55"/>
      <c r="F30" s="54">
        <v>669181</v>
      </c>
    </row>
    <row r="31" spans="1:6" ht="15.75" customHeight="1">
      <c r="A31" s="45"/>
      <c r="B31" s="46"/>
      <c r="C31" s="46"/>
      <c r="D31" s="57">
        <f>SUM(D25:D30)</f>
        <v>35562379</v>
      </c>
      <c r="E31" s="55"/>
      <c r="F31" s="57">
        <f>SUM(F25:F30)</f>
        <v>33236717</v>
      </c>
    </row>
    <row r="32" spans="1:6" ht="12.75">
      <c r="A32" s="45"/>
      <c r="B32" s="46"/>
      <c r="C32" s="46"/>
      <c r="D32" s="54"/>
      <c r="E32" s="55"/>
      <c r="F32" s="54"/>
    </row>
    <row r="33" spans="1:6" ht="12.75">
      <c r="A33" s="56" t="s">
        <v>125</v>
      </c>
      <c r="B33" s="46"/>
      <c r="C33" s="46"/>
      <c r="D33" s="54"/>
      <c r="E33" s="55"/>
      <c r="F33" s="54"/>
    </row>
    <row r="34" spans="1:6" ht="12.75">
      <c r="A34" s="45"/>
      <c r="B34" s="46"/>
      <c r="C34" s="46"/>
      <c r="D34" s="54"/>
      <c r="E34" s="55"/>
      <c r="F34" s="54"/>
    </row>
    <row r="35" spans="1:6" ht="15.75" customHeight="1">
      <c r="A35" s="45"/>
      <c r="B35" s="46" t="s">
        <v>126</v>
      </c>
      <c r="C35" s="46"/>
      <c r="D35" s="54">
        <v>97478469</v>
      </c>
      <c r="E35" s="55"/>
      <c r="F35" s="54">
        <v>97307094</v>
      </c>
    </row>
    <row r="36" spans="1:6" ht="15.75" customHeight="1">
      <c r="A36" s="45"/>
      <c r="B36" s="46" t="s">
        <v>127</v>
      </c>
      <c r="C36" s="46"/>
      <c r="D36" s="54">
        <v>9505516</v>
      </c>
      <c r="E36" s="55"/>
      <c r="F36" s="54">
        <v>9315963</v>
      </c>
    </row>
    <row r="37" spans="1:6" ht="15.75" customHeight="1">
      <c r="A37" s="45"/>
      <c r="B37" s="46" t="s">
        <v>128</v>
      </c>
      <c r="C37" s="46"/>
      <c r="D37" s="54">
        <v>34366856</v>
      </c>
      <c r="E37" s="55"/>
      <c r="F37" s="54">
        <v>30773569</v>
      </c>
    </row>
    <row r="38" spans="1:6" ht="15.75" customHeight="1">
      <c r="A38" s="45"/>
      <c r="B38" s="46" t="s">
        <v>44</v>
      </c>
      <c r="C38" s="46"/>
      <c r="D38" s="54">
        <v>384556</v>
      </c>
      <c r="E38" s="55"/>
      <c r="F38" s="54">
        <v>420150</v>
      </c>
    </row>
    <row r="39" spans="1:6" ht="15.75" customHeight="1">
      <c r="A39" s="45"/>
      <c r="B39" s="46"/>
      <c r="C39" s="46"/>
      <c r="D39" s="57">
        <f>SUM(D34:D38)</f>
        <v>141735397</v>
      </c>
      <c r="E39" s="55"/>
      <c r="F39" s="57">
        <f>SUM(F34:F38)</f>
        <v>137816776</v>
      </c>
    </row>
    <row r="40" spans="1:6" ht="12.75">
      <c r="A40" s="45"/>
      <c r="B40" s="46"/>
      <c r="C40" s="46"/>
      <c r="D40" s="55"/>
      <c r="E40" s="55"/>
      <c r="F40" s="55"/>
    </row>
    <row r="41" spans="1:6" ht="12.75">
      <c r="A41" s="45"/>
      <c r="B41" s="46"/>
      <c r="C41" s="46"/>
      <c r="D41" s="54"/>
      <c r="E41" s="55"/>
      <c r="F41" s="54"/>
    </row>
    <row r="42" spans="1:6" ht="19.5" customHeight="1">
      <c r="A42" s="56" t="s">
        <v>129</v>
      </c>
      <c r="B42" s="46"/>
      <c r="C42" s="46"/>
      <c r="D42" s="54">
        <f>+D31-D39</f>
        <v>-106173018</v>
      </c>
      <c r="E42" s="55"/>
      <c r="F42" s="58">
        <f>+F31-F39</f>
        <v>-104580059</v>
      </c>
    </row>
    <row r="43" spans="1:6" ht="17.25" customHeight="1" thickBot="1">
      <c r="A43" s="45"/>
      <c r="B43" s="46"/>
      <c r="C43" s="46"/>
      <c r="D43" s="59">
        <f>+D21+D31-D39</f>
        <v>6824244</v>
      </c>
      <c r="E43" s="55"/>
      <c r="F43" s="59">
        <f>+F21+F31-F39</f>
        <v>6574511</v>
      </c>
    </row>
    <row r="44" spans="1:6" ht="15.75" customHeight="1">
      <c r="A44" s="45"/>
      <c r="B44" s="46"/>
      <c r="C44" s="46"/>
      <c r="D44" s="54"/>
      <c r="E44" s="55"/>
      <c r="F44" s="54"/>
    </row>
    <row r="45" spans="1:6" ht="15.75" customHeight="1">
      <c r="A45" s="56" t="s">
        <v>130</v>
      </c>
      <c r="B45" s="46"/>
      <c r="C45" s="46"/>
      <c r="D45" s="54">
        <v>0</v>
      </c>
      <c r="E45" s="55"/>
      <c r="F45" s="54">
        <v>0</v>
      </c>
    </row>
    <row r="46" spans="1:6" ht="15.75" customHeight="1">
      <c r="A46" s="56"/>
      <c r="B46" s="46"/>
      <c r="C46" s="46"/>
      <c r="D46" s="54"/>
      <c r="E46" s="55"/>
      <c r="F46" s="54"/>
    </row>
    <row r="47" spans="1:6" ht="15.75" customHeight="1">
      <c r="A47" s="45"/>
      <c r="B47" s="46" t="s">
        <v>131</v>
      </c>
      <c r="C47" s="46"/>
      <c r="D47" s="54">
        <v>27681500</v>
      </c>
      <c r="E47" s="55"/>
      <c r="F47" s="54">
        <v>27681500</v>
      </c>
    </row>
    <row r="48" spans="1:6" ht="15.75" customHeight="1">
      <c r="A48" s="45"/>
      <c r="B48" s="46" t="s">
        <v>4</v>
      </c>
      <c r="C48" s="46"/>
      <c r="D48" s="123">
        <f>SUM(Equity!D29:G29)</f>
        <v>-26475812</v>
      </c>
      <c r="E48" s="61"/>
      <c r="F48" s="60">
        <f>-F47+F49</f>
        <v>-26902905</v>
      </c>
    </row>
    <row r="49" spans="1:6" ht="15.75" customHeight="1">
      <c r="A49" s="45"/>
      <c r="B49" s="46" t="s">
        <v>132</v>
      </c>
      <c r="C49" s="46"/>
      <c r="D49" s="130">
        <f>SUM(D47:D48)</f>
        <v>1205688</v>
      </c>
      <c r="E49" s="55"/>
      <c r="F49" s="54">
        <f>Equity!H20</f>
        <v>778595</v>
      </c>
    </row>
    <row r="50" spans="1:6" ht="15.75" customHeight="1">
      <c r="A50" s="45"/>
      <c r="B50" s="46" t="s">
        <v>133</v>
      </c>
      <c r="C50" s="46"/>
      <c r="D50" s="62">
        <v>473746</v>
      </c>
      <c r="E50" s="61"/>
      <c r="F50" s="60">
        <v>519431</v>
      </c>
    </row>
    <row r="51" spans="1:6" ht="15.75" customHeight="1">
      <c r="A51" s="45"/>
      <c r="B51" s="46"/>
      <c r="C51" s="46"/>
      <c r="D51" s="63">
        <f>SUM(D49:D50)</f>
        <v>1679434</v>
      </c>
      <c r="E51" s="61"/>
      <c r="F51" s="63">
        <f>SUM(F49:F50)</f>
        <v>1298026</v>
      </c>
    </row>
    <row r="52" spans="1:6" ht="12.75">
      <c r="A52" s="45"/>
      <c r="B52" s="46"/>
      <c r="C52" s="46"/>
      <c r="D52" s="46"/>
      <c r="E52" s="64"/>
      <c r="F52" s="46"/>
    </row>
    <row r="53" spans="1:6" ht="12.75">
      <c r="A53" s="46"/>
      <c r="B53" s="46" t="s">
        <v>134</v>
      </c>
      <c r="C53" s="46"/>
      <c r="D53" s="65">
        <v>4348896</v>
      </c>
      <c r="E53" s="64"/>
      <c r="F53" s="65">
        <v>4480571</v>
      </c>
    </row>
    <row r="54" spans="1:6" ht="12.75">
      <c r="A54" s="46"/>
      <c r="B54" s="46" t="s">
        <v>135</v>
      </c>
      <c r="C54" s="46"/>
      <c r="D54" s="65">
        <v>795914</v>
      </c>
      <c r="E54" s="64"/>
      <c r="F54" s="65">
        <v>795914</v>
      </c>
    </row>
    <row r="55" spans="1:6" ht="12.75">
      <c r="A55" s="46"/>
      <c r="B55" s="46"/>
      <c r="C55" s="46"/>
      <c r="D55" s="66">
        <f>SUM(D53:D54)</f>
        <v>5144810</v>
      </c>
      <c r="E55" s="64"/>
      <c r="F55" s="66">
        <f>SUM(F53:F54)</f>
        <v>5276485</v>
      </c>
    </row>
    <row r="56" spans="1:6" ht="12.75">
      <c r="A56" s="46"/>
      <c r="B56" s="46"/>
      <c r="C56" s="46"/>
      <c r="D56" s="46"/>
      <c r="E56" s="64"/>
      <c r="F56" s="46"/>
    </row>
    <row r="57" spans="1:6" ht="13.5" thickBot="1">
      <c r="A57" s="46"/>
      <c r="B57" s="46"/>
      <c r="C57" s="46"/>
      <c r="D57" s="67">
        <f>+D51+D55</f>
        <v>6824244</v>
      </c>
      <c r="E57" s="64"/>
      <c r="F57" s="67">
        <f>+F51+F55</f>
        <v>6574511</v>
      </c>
    </row>
    <row r="58" spans="1:6" ht="12.75">
      <c r="A58" s="46"/>
      <c r="B58" s="46"/>
      <c r="C58" s="46"/>
      <c r="D58" s="46"/>
      <c r="E58" s="64"/>
      <c r="F58" s="46"/>
    </row>
    <row r="59" spans="1:3" ht="12.75">
      <c r="A59" s="46"/>
      <c r="B59" s="46"/>
      <c r="C59" s="46"/>
    </row>
    <row r="60" spans="1:6" ht="12.75">
      <c r="A60" s="46"/>
      <c r="B60" s="46"/>
      <c r="C60" s="46"/>
      <c r="D60" s="46"/>
      <c r="E60" s="64"/>
      <c r="F60" s="46"/>
    </row>
    <row r="61" spans="1:6" ht="12.75">
      <c r="A61" s="46"/>
      <c r="B61" s="46"/>
      <c r="C61" s="46"/>
      <c r="D61" s="46"/>
      <c r="E61" s="64"/>
      <c r="F61" s="46"/>
    </row>
    <row r="62" spans="1:6" ht="12.75">
      <c r="A62" s="46"/>
      <c r="B62" s="46"/>
      <c r="C62" s="46"/>
      <c r="D62" s="111"/>
      <c r="E62" s="64"/>
      <c r="F62" s="46"/>
    </row>
    <row r="63" spans="1:6" ht="12.75">
      <c r="A63" s="46"/>
      <c r="B63" s="46"/>
      <c r="C63" s="46"/>
      <c r="D63" s="46"/>
      <c r="E63" s="64"/>
      <c r="F63" s="46"/>
    </row>
    <row r="64" spans="1:6" ht="12.75">
      <c r="A64" s="46"/>
      <c r="B64" s="46"/>
      <c r="C64" s="46"/>
      <c r="E64" s="64"/>
      <c r="F64" s="46"/>
    </row>
    <row r="65" spans="1:6" ht="12.75">
      <c r="A65" s="46"/>
      <c r="B65" s="46"/>
      <c r="C65" s="46"/>
      <c r="D65" s="65">
        <f>+D43-D57</f>
        <v>0</v>
      </c>
      <c r="E65" s="64"/>
      <c r="F65" s="65">
        <f>+F43-F57</f>
        <v>0</v>
      </c>
    </row>
    <row r="66" spans="1:6" ht="12.75">
      <c r="A66" s="46"/>
      <c r="B66" s="46"/>
      <c r="C66" s="46"/>
      <c r="D66" s="46"/>
      <c r="E66" s="64"/>
      <c r="F66" s="46"/>
    </row>
    <row r="67" spans="1:6" ht="12.75">
      <c r="A67" s="46"/>
      <c r="B67" s="46"/>
      <c r="C67" s="46"/>
      <c r="D67" s="46"/>
      <c r="E67" s="64"/>
      <c r="F67" s="46"/>
    </row>
    <row r="68" spans="1:6" ht="12.75">
      <c r="A68" s="46"/>
      <c r="B68" s="46"/>
      <c r="C68" s="46"/>
      <c r="D68" s="46"/>
      <c r="E68" s="64"/>
      <c r="F68" s="46"/>
    </row>
    <row r="69" spans="1:6" ht="12.75">
      <c r="A69" s="46"/>
      <c r="B69" s="46"/>
      <c r="C69" s="46"/>
      <c r="D69" s="46"/>
      <c r="E69" s="64"/>
      <c r="F69" s="46"/>
    </row>
    <row r="70" spans="1:6" ht="12.75">
      <c r="A70" s="46"/>
      <c r="B70" s="46"/>
      <c r="C70" s="46"/>
      <c r="D70" s="46"/>
      <c r="E70" s="64"/>
      <c r="F70" s="46"/>
    </row>
    <row r="71" spans="1:6" ht="12.75">
      <c r="A71" s="46"/>
      <c r="B71" s="46"/>
      <c r="C71" s="46"/>
      <c r="D71" s="46"/>
      <c r="E71" s="64"/>
      <c r="F71" s="46"/>
    </row>
    <row r="72" spans="1:6" ht="12.75">
      <c r="A72" s="46"/>
      <c r="B72" s="46"/>
      <c r="C72" s="46" t="s">
        <v>182</v>
      </c>
      <c r="D72" s="111">
        <f>D21+D31</f>
        <v>148559641</v>
      </c>
      <c r="E72" s="64"/>
      <c r="F72" s="46"/>
    </row>
    <row r="73" spans="1:6" ht="12.75">
      <c r="A73" s="46"/>
      <c r="B73" s="46"/>
      <c r="C73" s="46"/>
      <c r="D73" s="46"/>
      <c r="E73" s="64"/>
      <c r="F73" s="46"/>
    </row>
    <row r="74" spans="1:6" ht="12.75">
      <c r="A74" s="46"/>
      <c r="B74" s="46"/>
      <c r="C74" s="46"/>
      <c r="D74" s="46"/>
      <c r="E74" s="64"/>
      <c r="F74" s="46"/>
    </row>
    <row r="75" spans="1:6" ht="12.75">
      <c r="A75" s="46"/>
      <c r="B75" s="46"/>
      <c r="C75" s="46"/>
      <c r="D75" s="46"/>
      <c r="E75" s="64"/>
      <c r="F75" s="46"/>
    </row>
    <row r="76" spans="1:6" ht="12.75">
      <c r="A76" s="46"/>
      <c r="B76" s="46"/>
      <c r="C76" s="46"/>
      <c r="D76" s="46"/>
      <c r="E76" s="64"/>
      <c r="F76" s="46"/>
    </row>
    <row r="77" spans="1:6" ht="12.75">
      <c r="A77" s="46"/>
      <c r="B77" s="46"/>
      <c r="C77" s="46"/>
      <c r="D77" s="46"/>
      <c r="E77" s="64"/>
      <c r="F77" s="46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25" sqref="A25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38.125" style="32" customWidth="1"/>
    <col min="4" max="4" width="12.50390625" style="32" customWidth="1"/>
    <col min="5" max="5" width="7.625" style="32" customWidth="1"/>
    <col min="6" max="6" width="16.375" style="32" customWidth="1"/>
    <col min="7" max="16384" width="8.00390625" style="32" customWidth="1"/>
  </cols>
  <sheetData>
    <row r="1" spans="1:6" ht="15.75">
      <c r="A1" s="109" t="s">
        <v>66</v>
      </c>
      <c r="B1" s="110"/>
      <c r="C1" s="110"/>
      <c r="D1" s="31"/>
      <c r="E1" s="31"/>
      <c r="F1" s="31"/>
    </row>
    <row r="2" spans="1:6" ht="15.75">
      <c r="A2" s="109" t="s">
        <v>163</v>
      </c>
      <c r="B2" s="110"/>
      <c r="C2" s="110"/>
      <c r="D2" s="31"/>
      <c r="E2" s="31"/>
      <c r="F2" s="31"/>
    </row>
    <row r="3" spans="1:6" ht="15.75">
      <c r="A3" s="69" t="s">
        <v>205</v>
      </c>
      <c r="B3" s="110"/>
      <c r="C3" s="110"/>
      <c r="D3" s="31"/>
      <c r="E3" s="31"/>
      <c r="F3" s="31"/>
    </row>
    <row r="4" spans="1:6" ht="15">
      <c r="A4" s="29" t="str">
        <f>'Bal Sheet'!A4</f>
        <v>These figures have not been audited and should be read in conjunction with the latest audited financial statements</v>
      </c>
      <c r="B4" s="110"/>
      <c r="C4" s="110"/>
      <c r="D4" s="31"/>
      <c r="E4" s="31"/>
      <c r="F4" s="31"/>
    </row>
    <row r="5" spans="1:6" ht="12.75">
      <c r="A5" s="30"/>
      <c r="B5" s="30"/>
      <c r="C5" s="30"/>
      <c r="D5" s="33" t="s">
        <v>77</v>
      </c>
      <c r="E5" s="33"/>
      <c r="F5" s="33" t="s">
        <v>78</v>
      </c>
    </row>
    <row r="6" spans="1:6" ht="12.75">
      <c r="A6" s="30"/>
      <c r="B6" s="30"/>
      <c r="C6" s="30"/>
      <c r="D6" s="34" t="str">
        <f>'Income Statement'!J11</f>
        <v>31/3/2005</v>
      </c>
      <c r="E6" s="34"/>
      <c r="F6" s="34">
        <f>'Bal Sheet'!F9</f>
        <v>38352</v>
      </c>
    </row>
    <row r="7" spans="1:6" ht="12.75">
      <c r="A7" s="30"/>
      <c r="B7" s="30"/>
      <c r="C7" s="30"/>
      <c r="D7" s="33" t="s">
        <v>79</v>
      </c>
      <c r="E7" s="33"/>
      <c r="F7" s="33" t="s">
        <v>79</v>
      </c>
    </row>
    <row r="8" spans="1:6" ht="12.75" hidden="1">
      <c r="A8" s="30"/>
      <c r="B8" s="30"/>
      <c r="C8" s="30"/>
      <c r="D8" s="35"/>
      <c r="E8" s="35"/>
      <c r="F8" s="35"/>
    </row>
    <row r="9" spans="1:6" ht="12.75">
      <c r="A9" s="29" t="s">
        <v>80</v>
      </c>
      <c r="B9" s="30"/>
      <c r="C9" s="30"/>
      <c r="D9" s="31"/>
      <c r="E9" s="31"/>
      <c r="F9" s="31"/>
    </row>
    <row r="10" spans="1:6" ht="12.75">
      <c r="A10" s="30"/>
      <c r="B10" s="30"/>
      <c r="C10" s="30"/>
      <c r="D10" s="31"/>
      <c r="E10" s="31"/>
      <c r="F10" s="31"/>
    </row>
    <row r="11" spans="1:6" ht="15.75" customHeight="1">
      <c r="A11" s="30"/>
      <c r="B11" s="30" t="s">
        <v>81</v>
      </c>
      <c r="C11" s="30"/>
      <c r="D11" s="31">
        <v>-1718593</v>
      </c>
      <c r="E11" s="31"/>
      <c r="F11" s="31">
        <v>-6640443</v>
      </c>
    </row>
    <row r="12" spans="1:6" ht="15.75" customHeight="1">
      <c r="A12" s="30"/>
      <c r="B12" s="30" t="s">
        <v>82</v>
      </c>
      <c r="C12" s="30"/>
      <c r="D12" s="31"/>
      <c r="E12" s="31"/>
      <c r="F12" s="31"/>
    </row>
    <row r="13" spans="1:6" ht="15.75" customHeight="1">
      <c r="A13" s="30"/>
      <c r="B13" s="30"/>
      <c r="C13" s="30" t="s">
        <v>83</v>
      </c>
      <c r="D13" s="31">
        <v>1976</v>
      </c>
      <c r="E13" s="31"/>
      <c r="F13" s="31">
        <v>7904</v>
      </c>
    </row>
    <row r="14" spans="1:6" ht="15.75" customHeight="1">
      <c r="A14" s="30"/>
      <c r="B14" s="30"/>
      <c r="C14" s="30" t="s">
        <v>194</v>
      </c>
      <c r="D14" s="31"/>
      <c r="E14" s="31"/>
      <c r="F14" s="31">
        <v>-637504</v>
      </c>
    </row>
    <row r="15" spans="1:6" ht="15.75" customHeight="1">
      <c r="A15" s="30"/>
      <c r="B15" s="30"/>
      <c r="C15" s="30" t="s">
        <v>203</v>
      </c>
      <c r="D15" s="31"/>
      <c r="E15" s="31"/>
      <c r="F15" s="31">
        <v>-151405</v>
      </c>
    </row>
    <row r="16" spans="1:6" ht="15.75" customHeight="1">
      <c r="A16" s="30"/>
      <c r="B16" s="30"/>
      <c r="C16" s="30" t="s">
        <v>175</v>
      </c>
      <c r="D16" s="31">
        <v>0</v>
      </c>
      <c r="E16" s="31"/>
      <c r="F16" s="31">
        <v>527592</v>
      </c>
    </row>
    <row r="17" spans="1:6" ht="15.75" customHeight="1">
      <c r="A17" s="30"/>
      <c r="B17" s="30"/>
      <c r="C17" s="30" t="s">
        <v>84</v>
      </c>
      <c r="D17" s="31">
        <v>473264</v>
      </c>
      <c r="E17" s="31"/>
      <c r="F17" s="31">
        <v>1908882</v>
      </c>
    </row>
    <row r="18" spans="1:6" ht="15.75" customHeight="1">
      <c r="A18" s="30"/>
      <c r="B18" s="30"/>
      <c r="C18" s="30" t="s">
        <v>174</v>
      </c>
      <c r="D18" s="31"/>
      <c r="E18" s="31"/>
      <c r="F18" s="31"/>
    </row>
    <row r="19" spans="1:6" ht="15.75" customHeight="1">
      <c r="A19" s="30"/>
      <c r="B19" s="30"/>
      <c r="C19" s="30" t="s">
        <v>180</v>
      </c>
      <c r="D19" s="31">
        <v>2289</v>
      </c>
      <c r="E19" s="31"/>
      <c r="F19" s="31">
        <v>344</v>
      </c>
    </row>
    <row r="20" spans="1:6" ht="15.75" customHeight="1">
      <c r="A20" s="30"/>
      <c r="B20" s="30"/>
      <c r="C20" s="30" t="s">
        <v>85</v>
      </c>
      <c r="D20" s="31"/>
      <c r="E20" s="31"/>
      <c r="F20" s="31">
        <v>-40361</v>
      </c>
    </row>
    <row r="21" spans="1:6" ht="15.75" customHeight="1">
      <c r="A21" s="30"/>
      <c r="B21" s="30"/>
      <c r="C21" s="30" t="s">
        <v>86</v>
      </c>
      <c r="D21" s="31"/>
      <c r="E21" s="31"/>
      <c r="F21" s="31"/>
    </row>
    <row r="22" spans="1:6" ht="15.75" customHeight="1">
      <c r="A22" s="30"/>
      <c r="B22" s="30"/>
      <c r="C22" s="30" t="s">
        <v>195</v>
      </c>
      <c r="D22" s="31"/>
      <c r="E22" s="31"/>
      <c r="F22" s="31">
        <v>257430</v>
      </c>
    </row>
    <row r="23" spans="1:6" ht="15.75" customHeight="1">
      <c r="A23" s="30"/>
      <c r="B23" s="30"/>
      <c r="C23" s="30" t="s">
        <v>87</v>
      </c>
      <c r="D23" s="31"/>
      <c r="E23" s="31"/>
      <c r="F23" s="31">
        <v>123291</v>
      </c>
    </row>
    <row r="24" spans="1:6" ht="15.75" customHeight="1">
      <c r="A24" s="30"/>
      <c r="B24" s="30"/>
      <c r="C24" s="30" t="s">
        <v>204</v>
      </c>
      <c r="D24" s="31"/>
      <c r="E24" s="31"/>
      <c r="F24" s="31">
        <v>-326931</v>
      </c>
    </row>
    <row r="25" spans="1:6" ht="15.75" customHeight="1">
      <c r="A25" s="30"/>
      <c r="B25" s="30"/>
      <c r="C25" s="30" t="s">
        <v>88</v>
      </c>
      <c r="D25" s="31">
        <v>2255040</v>
      </c>
      <c r="E25" s="31"/>
      <c r="F25" s="31">
        <v>8640438</v>
      </c>
    </row>
    <row r="26" spans="1:6" ht="15.75" customHeight="1">
      <c r="A26" s="30"/>
      <c r="B26" s="30"/>
      <c r="C26" s="30" t="s">
        <v>89</v>
      </c>
      <c r="D26" s="31">
        <v>-35</v>
      </c>
      <c r="E26" s="31"/>
      <c r="F26" s="31">
        <v>-1759</v>
      </c>
    </row>
    <row r="27" spans="1:6" ht="15.75" customHeight="1">
      <c r="A27" s="30"/>
      <c r="B27" s="30" t="s">
        <v>90</v>
      </c>
      <c r="C27" s="30"/>
      <c r="D27" s="36">
        <f>SUM(D9:D26)</f>
        <v>1013941</v>
      </c>
      <c r="E27" s="36"/>
      <c r="F27" s="36">
        <f>SUM(F9:F26)</f>
        <v>3667478</v>
      </c>
    </row>
    <row r="28" spans="1:6" ht="15.75" customHeight="1">
      <c r="A28" s="30"/>
      <c r="B28" s="30"/>
      <c r="C28" s="30" t="s">
        <v>91</v>
      </c>
      <c r="D28" s="31">
        <v>-1769198</v>
      </c>
      <c r="E28" s="31"/>
      <c r="F28" s="31">
        <v>-4645045</v>
      </c>
    </row>
    <row r="29" spans="1:6" ht="15.75" customHeight="1">
      <c r="A29" s="30"/>
      <c r="B29" s="30"/>
      <c r="C29" s="30" t="s">
        <v>92</v>
      </c>
      <c r="D29" s="31">
        <v>-352919</v>
      </c>
      <c r="E29" s="31"/>
      <c r="F29" s="31">
        <v>125155</v>
      </c>
    </row>
    <row r="30" spans="1:6" ht="15.75" customHeight="1">
      <c r="A30" s="30"/>
      <c r="B30" s="30"/>
      <c r="C30" s="30" t="s">
        <v>93</v>
      </c>
      <c r="D30" s="31">
        <v>1373553</v>
      </c>
      <c r="E30" s="31"/>
      <c r="F30" s="31">
        <v>1983303</v>
      </c>
    </row>
    <row r="31" spans="1:6" ht="15.75" customHeight="1">
      <c r="A31" s="30"/>
      <c r="B31" s="30"/>
      <c r="C31" s="30" t="s">
        <v>94</v>
      </c>
      <c r="D31" s="31">
        <v>0</v>
      </c>
      <c r="E31" s="31"/>
      <c r="F31" s="31">
        <v>0</v>
      </c>
    </row>
    <row r="32" spans="1:6" ht="15.75" customHeight="1" hidden="1">
      <c r="A32" s="30"/>
      <c r="B32" s="30"/>
      <c r="C32" s="30" t="s">
        <v>95</v>
      </c>
      <c r="D32" s="31">
        <v>0</v>
      </c>
      <c r="E32" s="31"/>
      <c r="F32" s="31">
        <v>0</v>
      </c>
    </row>
    <row r="33" spans="1:6" ht="15.75" customHeight="1">
      <c r="A33" s="30"/>
      <c r="B33" s="30" t="s">
        <v>96</v>
      </c>
      <c r="C33" s="30"/>
      <c r="D33" s="36">
        <f>SUM(D27:D32)</f>
        <v>265377</v>
      </c>
      <c r="E33" s="36"/>
      <c r="F33" s="36">
        <f>SUM(F27:F32)</f>
        <v>1130891</v>
      </c>
    </row>
    <row r="34" spans="1:6" ht="15.75" customHeight="1">
      <c r="A34" s="30"/>
      <c r="B34" s="30" t="s">
        <v>97</v>
      </c>
      <c r="C34" s="30"/>
      <c r="D34" s="31">
        <v>-366819</v>
      </c>
      <c r="E34" s="31"/>
      <c r="F34" s="31">
        <v>-1587064</v>
      </c>
    </row>
    <row r="35" spans="1:6" ht="15.75" customHeight="1">
      <c r="A35" s="30"/>
      <c r="B35" s="30" t="s">
        <v>98</v>
      </c>
      <c r="C35" s="30"/>
      <c r="D35" s="31">
        <v>-35594</v>
      </c>
      <c r="E35" s="31"/>
      <c r="F35" s="31">
        <v>-181863</v>
      </c>
    </row>
    <row r="36" spans="1:6" ht="15.75" customHeight="1">
      <c r="A36" s="30"/>
      <c r="B36" s="30" t="s">
        <v>99</v>
      </c>
      <c r="C36" s="30"/>
      <c r="D36" s="37">
        <f>SUM(D33:D35)</f>
        <v>-137036</v>
      </c>
      <c r="E36" s="37"/>
      <c r="F36" s="37">
        <f>SUM(F33:F35)</f>
        <v>-638036</v>
      </c>
    </row>
    <row r="37" spans="1:6" ht="15.75" customHeight="1">
      <c r="A37" s="30"/>
      <c r="B37" s="30"/>
      <c r="C37" s="30"/>
      <c r="D37" s="31"/>
      <c r="E37" s="31"/>
      <c r="F37" s="31"/>
    </row>
    <row r="38" spans="1:6" ht="15.75" customHeight="1">
      <c r="A38" s="30"/>
      <c r="B38" s="30"/>
      <c r="C38" s="30"/>
      <c r="D38" s="31"/>
      <c r="E38" s="31"/>
      <c r="F38" s="31"/>
    </row>
    <row r="39" spans="1:6" ht="15.75" customHeight="1">
      <c r="A39" s="29" t="s">
        <v>100</v>
      </c>
      <c r="B39" s="30"/>
      <c r="C39" s="30"/>
      <c r="D39" s="31"/>
      <c r="E39" s="31"/>
      <c r="F39" s="31"/>
    </row>
    <row r="40" spans="1:6" ht="15.75" customHeight="1" hidden="1">
      <c r="A40" s="29"/>
      <c r="B40" s="30" t="s">
        <v>101</v>
      </c>
      <c r="C40" s="30"/>
      <c r="D40" s="31">
        <v>0</v>
      </c>
      <c r="E40" s="31"/>
      <c r="F40" s="31">
        <v>0</v>
      </c>
    </row>
    <row r="41" spans="1:6" ht="15.75" customHeight="1" hidden="1">
      <c r="A41" s="29"/>
      <c r="B41" s="30" t="s">
        <v>102</v>
      </c>
      <c r="C41" s="30"/>
      <c r="D41" s="31">
        <v>0</v>
      </c>
      <c r="E41" s="31"/>
      <c r="F41" s="31">
        <v>0</v>
      </c>
    </row>
    <row r="42" spans="1:6" ht="15.75" customHeight="1">
      <c r="A42" s="30"/>
      <c r="B42" s="30" t="s">
        <v>103</v>
      </c>
      <c r="C42" s="30"/>
      <c r="D42" s="31">
        <v>-220222</v>
      </c>
      <c r="E42" s="31"/>
      <c r="F42" s="31">
        <v>-414981</v>
      </c>
    </row>
    <row r="43" spans="1:6" ht="15.75" customHeight="1">
      <c r="A43" s="30"/>
      <c r="B43" s="30" t="s">
        <v>104</v>
      </c>
      <c r="C43" s="30"/>
      <c r="D43" s="31">
        <v>0</v>
      </c>
      <c r="E43" s="31"/>
      <c r="F43" s="31">
        <v>66109</v>
      </c>
    </row>
    <row r="44" spans="1:6" ht="15.75" customHeight="1">
      <c r="A44" s="30"/>
      <c r="B44" s="30" t="s">
        <v>198</v>
      </c>
      <c r="C44" s="30"/>
      <c r="D44" s="31">
        <v>0</v>
      </c>
      <c r="E44" s="31"/>
      <c r="F44" s="31">
        <v>-9992</v>
      </c>
    </row>
    <row r="45" spans="1:6" ht="15.75" customHeight="1">
      <c r="A45" s="30"/>
      <c r="B45" s="30" t="s">
        <v>105</v>
      </c>
      <c r="C45" s="30"/>
      <c r="D45" s="31">
        <v>35</v>
      </c>
      <c r="E45" s="31"/>
      <c r="F45" s="31">
        <v>1759</v>
      </c>
    </row>
    <row r="46" spans="1:6" ht="15.75" customHeight="1">
      <c r="A46" s="30"/>
      <c r="B46" s="30" t="s">
        <v>106</v>
      </c>
      <c r="C46" s="30"/>
      <c r="D46" s="37">
        <f>SUM(D39:D45)</f>
        <v>-220187</v>
      </c>
      <c r="E46" s="37"/>
      <c r="F46" s="37">
        <f>SUM(F39:F45)</f>
        <v>-357105</v>
      </c>
    </row>
    <row r="47" spans="1:6" ht="15.75" customHeight="1" hidden="1">
      <c r="A47" s="30"/>
      <c r="B47" s="30"/>
      <c r="C47" s="30"/>
      <c r="D47" s="31"/>
      <c r="E47" s="31"/>
      <c r="F47" s="31"/>
    </row>
    <row r="48" spans="1:6" ht="15.75" customHeight="1">
      <c r="A48" s="30"/>
      <c r="B48" s="30"/>
      <c r="C48" s="30"/>
      <c r="D48" s="31"/>
      <c r="E48" s="31"/>
      <c r="F48" s="31"/>
    </row>
    <row r="49" spans="1:6" ht="15.75" customHeight="1">
      <c r="A49" s="29" t="s">
        <v>107</v>
      </c>
      <c r="B49" s="30"/>
      <c r="C49" s="30"/>
      <c r="D49" s="31"/>
      <c r="E49" s="31"/>
      <c r="F49" s="31"/>
    </row>
    <row r="50" spans="1:6" ht="15.75" customHeight="1">
      <c r="A50" s="30"/>
      <c r="B50" s="30" t="s">
        <v>181</v>
      </c>
      <c r="C50" s="30"/>
      <c r="D50" s="31">
        <v>0</v>
      </c>
      <c r="E50" s="31"/>
      <c r="F50" s="31"/>
    </row>
    <row r="51" spans="1:6" ht="15.75" customHeight="1">
      <c r="A51" s="30"/>
      <c r="B51" s="30" t="s">
        <v>108</v>
      </c>
      <c r="C51" s="30"/>
      <c r="D51" s="31">
        <v>117176</v>
      </c>
      <c r="E51" s="31"/>
      <c r="F51" s="31">
        <v>1241139</v>
      </c>
    </row>
    <row r="52" spans="1:6" ht="15.75" customHeight="1">
      <c r="A52" s="30"/>
      <c r="B52" s="30" t="s">
        <v>109</v>
      </c>
      <c r="C52" s="30"/>
      <c r="D52" s="31">
        <v>-20487</v>
      </c>
      <c r="E52" s="31"/>
      <c r="F52" s="31">
        <v>-49358</v>
      </c>
    </row>
    <row r="53" spans="1:6" ht="15.75" customHeight="1">
      <c r="A53" s="30"/>
      <c r="B53" s="30" t="s">
        <v>110</v>
      </c>
      <c r="C53" s="30"/>
      <c r="D53" s="31">
        <v>-88692</v>
      </c>
      <c r="E53" s="31"/>
      <c r="F53" s="31">
        <v>-212053</v>
      </c>
    </row>
    <row r="54" spans="1:6" ht="15.75" customHeight="1">
      <c r="A54" s="30"/>
      <c r="B54" s="30" t="s">
        <v>111</v>
      </c>
      <c r="C54" s="30"/>
      <c r="D54" s="37">
        <f>SUM(D49:D53)</f>
        <v>7997</v>
      </c>
      <c r="E54" s="37"/>
      <c r="F54" s="37">
        <f>SUM(F49:F53)</f>
        <v>979728</v>
      </c>
    </row>
    <row r="55" spans="1:6" ht="15.75" customHeight="1" hidden="1">
      <c r="A55" s="30"/>
      <c r="B55" s="30"/>
      <c r="C55" s="30"/>
      <c r="D55" s="31"/>
      <c r="E55" s="31"/>
      <c r="F55" s="31"/>
    </row>
    <row r="56" spans="1:6" ht="15.75" customHeight="1">
      <c r="A56" s="30"/>
      <c r="B56" s="30"/>
      <c r="C56" s="30"/>
      <c r="D56" s="31"/>
      <c r="E56" s="31"/>
      <c r="F56" s="31"/>
    </row>
    <row r="57" spans="1:6" ht="15.75" customHeight="1">
      <c r="A57" s="38" t="s">
        <v>112</v>
      </c>
      <c r="B57" s="38"/>
      <c r="C57" s="38"/>
      <c r="D57" s="39">
        <f>D36+D46+D54</f>
        <v>-349226</v>
      </c>
      <c r="E57" s="39"/>
      <c r="F57" s="39">
        <f>F36+F46+F54</f>
        <v>-15413</v>
      </c>
    </row>
    <row r="58" spans="1:6" ht="15.75" customHeight="1">
      <c r="A58" s="38" t="s">
        <v>188</v>
      </c>
      <c r="B58" s="38"/>
      <c r="C58" s="38"/>
      <c r="D58" s="39">
        <f>F59</f>
        <v>-5899255</v>
      </c>
      <c r="E58" s="39"/>
      <c r="F58" s="39">
        <v>-5883842</v>
      </c>
    </row>
    <row r="59" spans="1:6" ht="15.75" customHeight="1" thickBot="1">
      <c r="A59" s="38" t="s">
        <v>187</v>
      </c>
      <c r="B59" s="38"/>
      <c r="C59" s="38"/>
      <c r="D59" s="40">
        <f>SUM(D57:D58)</f>
        <v>-6248481</v>
      </c>
      <c r="E59" s="40"/>
      <c r="F59" s="40">
        <f>SUM(F57:F58)</f>
        <v>-5899255</v>
      </c>
    </row>
    <row r="60" spans="1:6" ht="15.75" customHeight="1" hidden="1">
      <c r="A60" s="38"/>
      <c r="B60" s="38"/>
      <c r="C60" s="38"/>
      <c r="D60" s="39"/>
      <c r="E60" s="39"/>
      <c r="F60" s="39"/>
    </row>
    <row r="61" spans="1:6" ht="15.75" customHeight="1">
      <c r="A61" s="38"/>
      <c r="B61" s="38"/>
      <c r="C61" s="38"/>
      <c r="D61" s="39"/>
      <c r="E61" s="39"/>
      <c r="F61" s="39"/>
    </row>
    <row r="62" spans="1:6" ht="15.75" customHeight="1">
      <c r="A62" s="124"/>
      <c r="B62" s="124"/>
      <c r="C62" s="124"/>
      <c r="D62" s="125"/>
      <c r="E62" s="125"/>
      <c r="F62" s="125"/>
    </row>
    <row r="63" spans="1:6" ht="15.75" customHeight="1">
      <c r="A63" s="126"/>
      <c r="B63" s="126"/>
      <c r="C63" s="126"/>
      <c r="D63" s="127"/>
      <c r="E63" s="127"/>
      <c r="F63" s="127"/>
    </row>
    <row r="64" spans="1:6" ht="15.75" customHeight="1">
      <c r="A64" s="126"/>
      <c r="B64" s="126"/>
      <c r="C64" s="126"/>
      <c r="D64" s="127"/>
      <c r="E64" s="127"/>
      <c r="F64" s="127"/>
    </row>
    <row r="65" spans="1:6" ht="15.75" customHeight="1">
      <c r="A65" s="126"/>
      <c r="B65" s="126"/>
      <c r="C65" s="126"/>
      <c r="D65" s="128"/>
      <c r="E65" s="128"/>
      <c r="F65" s="128"/>
    </row>
    <row r="66" spans="1:6" ht="15.75" customHeight="1">
      <c r="A66" s="43"/>
      <c r="B66" s="43"/>
      <c r="C66" s="43"/>
      <c r="D66" s="129"/>
      <c r="E66" s="129"/>
      <c r="F66" s="129"/>
    </row>
    <row r="67" spans="1:6" ht="12.75">
      <c r="A67" s="41"/>
      <c r="B67" s="41"/>
      <c r="C67" s="41"/>
      <c r="D67" s="41"/>
      <c r="E67" s="41"/>
      <c r="F67" s="41"/>
    </row>
    <row r="68" spans="1:6" ht="12.75">
      <c r="A68" s="41"/>
      <c r="B68" s="41"/>
      <c r="C68" s="41"/>
      <c r="D68" s="41"/>
      <c r="E68" s="41"/>
      <c r="F68" s="41"/>
    </row>
    <row r="69" spans="1:6" ht="12.75">
      <c r="A69" s="41"/>
      <c r="B69" s="41"/>
      <c r="C69" s="41"/>
      <c r="D69" s="41"/>
      <c r="E69" s="41"/>
      <c r="F69" s="41"/>
    </row>
    <row r="70" spans="1:6" ht="12.75">
      <c r="A70" s="41"/>
      <c r="B70" s="41"/>
      <c r="C70" s="41"/>
      <c r="D70" s="41"/>
      <c r="E70" s="41"/>
      <c r="F70" s="41"/>
    </row>
    <row r="71" spans="1:6" ht="12.75">
      <c r="A71" s="41"/>
      <c r="B71" s="41"/>
      <c r="C71" s="41"/>
      <c r="D71" s="41"/>
      <c r="E71" s="41"/>
      <c r="F71" s="41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00390625" defaultRowHeight="14.25"/>
  <cols>
    <col min="1" max="1" width="8.00390625" style="32" customWidth="1"/>
    <col min="2" max="2" width="17.625" style="32" customWidth="1"/>
    <col min="3" max="4" width="10.375" style="32" customWidth="1"/>
    <col min="5" max="5" width="11.00390625" style="32" customWidth="1"/>
    <col min="6" max="6" width="9.875" style="32" customWidth="1"/>
    <col min="7" max="7" width="12.625" style="32" customWidth="1"/>
    <col min="8" max="8" width="11.25390625" style="32" customWidth="1"/>
    <col min="9" max="16384" width="8.00390625" style="32" customWidth="1"/>
  </cols>
  <sheetData>
    <row r="1" ht="15.75">
      <c r="A1" s="97" t="s">
        <v>66</v>
      </c>
    </row>
    <row r="2" ht="15.75">
      <c r="A2" s="97" t="s">
        <v>164</v>
      </c>
    </row>
    <row r="3" spans="1:8" ht="15.75">
      <c r="A3" s="98" t="str">
        <f>Cashflow!A3</f>
        <v>FOR THE PERIOD ENDED 31 MARCH 2005</v>
      </c>
      <c r="C3" s="99"/>
      <c r="D3" s="99"/>
      <c r="E3" s="99"/>
      <c r="F3" s="99"/>
      <c r="G3" s="99"/>
      <c r="H3" s="99"/>
    </row>
    <row r="4" spans="1:8" ht="12.75">
      <c r="A4" s="32" t="str">
        <f>Cashflow!A4</f>
        <v>These figures have not been audited and should be read in conjunction with the latest audited financial statements</v>
      </c>
      <c r="C4" s="99"/>
      <c r="D4" s="99"/>
      <c r="E4" s="99"/>
      <c r="F4" s="99"/>
      <c r="G4" s="99"/>
      <c r="H4" s="99"/>
    </row>
    <row r="5" spans="3:8" ht="12.75">
      <c r="C5" s="99"/>
      <c r="D5" s="99"/>
      <c r="E5" s="99"/>
      <c r="F5" s="99"/>
      <c r="G5" s="99"/>
      <c r="H5" s="99"/>
    </row>
    <row r="6" spans="3:8" ht="12.75">
      <c r="C6" s="99"/>
      <c r="D6" s="99"/>
      <c r="E6" s="99"/>
      <c r="F6" s="99"/>
      <c r="G6" s="99"/>
      <c r="H6" s="99"/>
    </row>
    <row r="7" spans="3:8" ht="12.75">
      <c r="C7" s="99"/>
      <c r="D7" s="99"/>
      <c r="E7" s="99"/>
      <c r="F7" s="99"/>
      <c r="G7" s="99"/>
      <c r="H7" s="99"/>
    </row>
    <row r="8" spans="3:8" ht="12.75">
      <c r="C8" s="49"/>
      <c r="D8" s="100" t="s">
        <v>186</v>
      </c>
      <c r="E8" s="101"/>
      <c r="F8" s="101"/>
      <c r="G8" s="49"/>
      <c r="H8" s="49"/>
    </row>
    <row r="9" spans="3:8" ht="12.75">
      <c r="C9" s="49"/>
      <c r="D9" s="49"/>
      <c r="E9" s="49"/>
      <c r="F9" s="49" t="s">
        <v>150</v>
      </c>
      <c r="G9" s="49"/>
      <c r="H9" s="49"/>
    </row>
    <row r="10" spans="3:8" ht="12.75">
      <c r="C10" s="49" t="s">
        <v>151</v>
      </c>
      <c r="D10" s="49" t="s">
        <v>151</v>
      </c>
      <c r="E10" s="49" t="s">
        <v>152</v>
      </c>
      <c r="F10" s="49" t="s">
        <v>153</v>
      </c>
      <c r="G10" s="49" t="s">
        <v>154</v>
      </c>
      <c r="H10" s="49"/>
    </row>
    <row r="11" spans="3:8" ht="12.75">
      <c r="C11" s="49" t="s">
        <v>155</v>
      </c>
      <c r="D11" s="49" t="s">
        <v>156</v>
      </c>
      <c r="E11" s="49" t="s">
        <v>157</v>
      </c>
      <c r="F11" s="49" t="s">
        <v>157</v>
      </c>
      <c r="G11" s="49" t="s">
        <v>158</v>
      </c>
      <c r="H11" s="49" t="s">
        <v>159</v>
      </c>
    </row>
    <row r="12" spans="3:8" ht="12.75"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</row>
    <row r="13" spans="3:8" ht="12.75">
      <c r="C13" s="99"/>
      <c r="D13" s="99"/>
      <c r="E13" s="99"/>
      <c r="F13" s="99"/>
      <c r="G13" s="99"/>
      <c r="H13" s="99"/>
    </row>
    <row r="14" spans="1:9" ht="12.75">
      <c r="A14" s="46" t="s">
        <v>179</v>
      </c>
      <c r="C14" s="102">
        <v>27681500</v>
      </c>
      <c r="D14" s="102">
        <v>10833007</v>
      </c>
      <c r="E14" s="102">
        <v>40686428</v>
      </c>
      <c r="F14" s="102">
        <v>19578</v>
      </c>
      <c r="G14" s="102">
        <v>-73728586</v>
      </c>
      <c r="H14" s="102">
        <f>SUM(C14:G14)</f>
        <v>5491927</v>
      </c>
      <c r="I14" s="102"/>
    </row>
    <row r="15" spans="1:9" ht="12.75">
      <c r="A15" s="46" t="s">
        <v>165</v>
      </c>
      <c r="C15" s="102"/>
      <c r="D15" s="102"/>
      <c r="E15" s="102">
        <v>0</v>
      </c>
      <c r="F15" s="102"/>
      <c r="G15" s="102"/>
      <c r="H15" s="102">
        <f>SUM(C15:G15)</f>
        <v>0</v>
      </c>
      <c r="I15" s="102"/>
    </row>
    <row r="16" spans="1:9" ht="12.75">
      <c r="A16" s="46" t="s">
        <v>192</v>
      </c>
      <c r="C16" s="102"/>
      <c r="D16" s="102"/>
      <c r="E16" s="102">
        <v>2037097</v>
      </c>
      <c r="F16" s="102"/>
      <c r="G16" s="102"/>
      <c r="H16" s="102">
        <f>SUM(C16:G16)</f>
        <v>2037097</v>
      </c>
      <c r="I16" s="102"/>
    </row>
    <row r="17" spans="1:9" ht="12.75">
      <c r="A17" s="46" t="s">
        <v>193</v>
      </c>
      <c r="C17" s="102"/>
      <c r="D17" s="102"/>
      <c r="E17" s="102"/>
      <c r="F17" s="102"/>
      <c r="G17" s="102"/>
      <c r="H17" s="102">
        <f>SUM(C17:G17)</f>
        <v>0</v>
      </c>
      <c r="I17" s="102"/>
    </row>
    <row r="18" spans="1:9" ht="12.75">
      <c r="A18" s="32" t="s">
        <v>160</v>
      </c>
      <c r="C18" s="102">
        <v>0</v>
      </c>
      <c r="D18" s="102">
        <v>0</v>
      </c>
      <c r="E18" s="102">
        <v>0</v>
      </c>
      <c r="F18" s="102">
        <v>0</v>
      </c>
      <c r="G18" s="102">
        <v>-6750429</v>
      </c>
      <c r="H18" s="102">
        <f>SUM(C18:G18)</f>
        <v>-6750429</v>
      </c>
      <c r="I18" s="102"/>
    </row>
    <row r="19" spans="3:9" ht="12.75">
      <c r="C19" s="102"/>
      <c r="D19" s="102"/>
      <c r="E19" s="102"/>
      <c r="F19" s="102"/>
      <c r="G19" s="102"/>
      <c r="H19" s="102"/>
      <c r="I19" s="102"/>
    </row>
    <row r="20" spans="1:9" ht="13.5" thickBot="1">
      <c r="A20" s="46" t="s">
        <v>196</v>
      </c>
      <c r="C20" s="103">
        <f aca="true" t="shared" si="0" ref="C20:H20">SUM(C14:C19)</f>
        <v>27681500</v>
      </c>
      <c r="D20" s="103">
        <f t="shared" si="0"/>
        <v>10833007</v>
      </c>
      <c r="E20" s="103">
        <f t="shared" si="0"/>
        <v>42723525</v>
      </c>
      <c r="F20" s="103">
        <f t="shared" si="0"/>
        <v>19578</v>
      </c>
      <c r="G20" s="103">
        <f t="shared" si="0"/>
        <v>-80479015</v>
      </c>
      <c r="H20" s="103">
        <f t="shared" si="0"/>
        <v>778595</v>
      </c>
      <c r="I20" s="102"/>
    </row>
    <row r="21" spans="3:9" ht="12.75">
      <c r="C21" s="102"/>
      <c r="D21" s="102"/>
      <c r="E21" s="102"/>
      <c r="F21" s="102"/>
      <c r="G21" s="102"/>
      <c r="H21" s="102"/>
      <c r="I21" s="102"/>
    </row>
    <row r="22" spans="3:9" ht="12.75">
      <c r="C22" s="102"/>
      <c r="D22" s="102"/>
      <c r="E22" s="102"/>
      <c r="F22" s="102"/>
      <c r="G22" s="102"/>
      <c r="H22" s="102"/>
      <c r="I22" s="102"/>
    </row>
    <row r="23" spans="1:9" ht="12.75">
      <c r="A23" s="46" t="s">
        <v>197</v>
      </c>
      <c r="C23" s="102">
        <f>C20</f>
        <v>27681500</v>
      </c>
      <c r="D23" s="102">
        <f>D20</f>
        <v>10833007</v>
      </c>
      <c r="E23" s="102">
        <f>E20</f>
        <v>42723525</v>
      </c>
      <c r="F23" s="102">
        <f>F20</f>
        <v>19578</v>
      </c>
      <c r="G23" s="102">
        <f>G20</f>
        <v>-80479015</v>
      </c>
      <c r="H23" s="102">
        <f>SUM(C23:G23)</f>
        <v>778595</v>
      </c>
      <c r="I23" s="102"/>
    </row>
    <row r="24" spans="1:9" ht="12.75">
      <c r="A24" s="46" t="s">
        <v>165</v>
      </c>
      <c r="C24" s="102"/>
      <c r="D24" s="102"/>
      <c r="E24" s="102"/>
      <c r="F24" s="102"/>
      <c r="G24" s="102"/>
      <c r="H24" s="102">
        <f>SUM(C24:G24)</f>
        <v>0</v>
      </c>
      <c r="I24" s="102"/>
    </row>
    <row r="25" spans="1:9" ht="12.75">
      <c r="A25" s="46" t="s">
        <v>191</v>
      </c>
      <c r="C25" s="102"/>
      <c r="D25" s="102"/>
      <c r="E25" s="102"/>
      <c r="F25" s="102"/>
      <c r="G25" s="102"/>
      <c r="H25" s="102">
        <f>SUM(C25:G25)</f>
        <v>0</v>
      </c>
      <c r="I25" s="102"/>
    </row>
    <row r="26" spans="1:9" ht="12.75">
      <c r="A26" s="46" t="s">
        <v>190</v>
      </c>
      <c r="C26" s="102"/>
      <c r="D26" s="102"/>
      <c r="E26" s="102"/>
      <c r="F26" s="102"/>
      <c r="G26" s="102">
        <f>-E26</f>
        <v>0</v>
      </c>
      <c r="H26" s="102">
        <f>SUM(C26:G26)</f>
        <v>0</v>
      </c>
      <c r="I26" s="102"/>
    </row>
    <row r="27" spans="1:9" ht="12.75">
      <c r="A27" s="32" t="s">
        <v>160</v>
      </c>
      <c r="C27" s="102">
        <v>0</v>
      </c>
      <c r="D27" s="102">
        <v>0</v>
      </c>
      <c r="E27" s="102">
        <v>0</v>
      </c>
      <c r="F27" s="102">
        <v>0</v>
      </c>
      <c r="G27" s="102">
        <f>Income!D39</f>
        <v>427093</v>
      </c>
      <c r="H27" s="102">
        <f>SUM(C27:G27)</f>
        <v>427093</v>
      </c>
      <c r="I27" s="102"/>
    </row>
    <row r="28" spans="3:9" ht="12.75">
      <c r="C28" s="102"/>
      <c r="D28" s="102"/>
      <c r="E28" s="102"/>
      <c r="F28" s="102"/>
      <c r="G28" s="102"/>
      <c r="H28" s="102"/>
      <c r="I28" s="102"/>
    </row>
    <row r="29" spans="1:9" ht="13.5" thickBot="1">
      <c r="A29" s="46" t="str">
        <f>'Bal Sheet'!A3</f>
        <v>AS AT 31 MARCH 2005</v>
      </c>
      <c r="C29" s="103">
        <f>SUM(C23:C27)</f>
        <v>27681500</v>
      </c>
      <c r="D29" s="103">
        <f>SUM(D23:D27)</f>
        <v>10833007</v>
      </c>
      <c r="E29" s="103">
        <f>SUM(E23:E27)</f>
        <v>42723525</v>
      </c>
      <c r="F29" s="103">
        <f>SUM(F23:F27)</f>
        <v>19578</v>
      </c>
      <c r="G29" s="103">
        <f>SUM(G23:G27)</f>
        <v>-80051922</v>
      </c>
      <c r="H29" s="103">
        <f>SUM(H23:H28)</f>
        <v>1205688</v>
      </c>
      <c r="I29" s="102"/>
    </row>
    <row r="30" spans="3:9" ht="12.75">
      <c r="C30" s="102"/>
      <c r="D30" s="102"/>
      <c r="E30" s="102"/>
      <c r="F30" s="102"/>
      <c r="G30" s="102"/>
      <c r="H30" s="102"/>
      <c r="I30" s="10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2005-05-31T02:09:18Z</cp:lastPrinted>
  <dcterms:created xsi:type="dcterms:W3CDTF">1999-11-22T08:50:39Z</dcterms:created>
  <dcterms:modified xsi:type="dcterms:W3CDTF">2005-05-31T02:35:50Z</dcterms:modified>
  <cp:category/>
  <cp:version/>
  <cp:contentType/>
  <cp:contentStatus/>
</cp:coreProperties>
</file>